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260" windowHeight="4200" tabRatio="629" activeTab="0"/>
  </bookViews>
  <sheets>
    <sheet name="Liste" sheetId="1" r:id="rId1"/>
    <sheet name="Statistiques" sheetId="2" r:id="rId2"/>
  </sheets>
  <definedNames>
    <definedName name="_xlnm.Print_Titles" localSheetId="0">'Liste'!$1:$1</definedName>
    <definedName name="_xlnm.Print_Area" localSheetId="0">'Liste'!$B$1:$D$106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<sst xmlns="http://schemas.openxmlformats.org/spreadsheetml/2006/main" count="527" uniqueCount="277">
  <si>
    <t>840006597</t>
  </si>
  <si>
    <t>850000019</t>
  </si>
  <si>
    <t>CHD LA ROCHE SUR YON LUCON MONTAIGU</t>
  </si>
  <si>
    <t>850000035</t>
  </si>
  <si>
    <t>850000084</t>
  </si>
  <si>
    <t>820000016</t>
  </si>
  <si>
    <t>390780146</t>
  </si>
  <si>
    <t>CH BRETAGNE ATLANTIQUE VANNES</t>
  </si>
  <si>
    <t>CH BRETAGNE CENTRE PONTIVY</t>
  </si>
  <si>
    <t>710011768</t>
  </si>
  <si>
    <t>GCS GROUPE HOSPITALIER LE CREUSOT MONTCEAU LES MINES</t>
  </si>
  <si>
    <t>450000104</t>
  </si>
  <si>
    <t>410000087</t>
  </si>
  <si>
    <t>CH NEVERS</t>
  </si>
  <si>
    <t>CH MULHOUSE HASENRAIN</t>
  </si>
  <si>
    <t>(vide)</t>
  </si>
  <si>
    <t>CH</t>
  </si>
  <si>
    <t>140000035</t>
  </si>
  <si>
    <t>140000084</t>
  </si>
  <si>
    <t>090781774</t>
  </si>
  <si>
    <t>090781816</t>
  </si>
  <si>
    <t>870004074</t>
  </si>
  <si>
    <t>ASSO SANTE SERVICE LIMOUSIN</t>
  </si>
  <si>
    <t>920150059</t>
  </si>
  <si>
    <t>ASSOCIATION HOPITAL FOCH</t>
  </si>
  <si>
    <t>920150091</t>
  </si>
  <si>
    <t>ASSOCIATION MARIE LANNELONGUE</t>
  </si>
  <si>
    <t>Nombre de Type</t>
  </si>
  <si>
    <t>CHI VILLENEUVE-ST GEORGES</t>
  </si>
  <si>
    <t>CH BASTIA</t>
  </si>
  <si>
    <t>CH BEAUVAIS</t>
  </si>
  <si>
    <t>CH BLOIS</t>
  </si>
  <si>
    <t>CH BOURG ST MAURICE</t>
  </si>
  <si>
    <t>570005165</t>
  </si>
  <si>
    <t>CSIS</t>
  </si>
  <si>
    <t>580780039</t>
  </si>
  <si>
    <t>560000044</t>
  </si>
  <si>
    <t>CH MONTARGIS</t>
  </si>
  <si>
    <t>540000031</t>
  </si>
  <si>
    <t>MATERNITE REGIONALE NANCY</t>
  </si>
  <si>
    <t>CH FOIX - PAMIERS (CHIVA)</t>
  </si>
  <si>
    <t>CH RODEZ "HOPITAL JACQUES PUEL"</t>
  </si>
  <si>
    <t>CH SAMBRE AVESNOIS</t>
  </si>
  <si>
    <t>CH LES SABLES D'OLONNE COTE DE LUMIERE</t>
  </si>
  <si>
    <t>Haute Normandie</t>
  </si>
  <si>
    <t>CH ST NAZAIRE</t>
  </si>
  <si>
    <t>CH VICHY</t>
  </si>
  <si>
    <t>CH VIRE</t>
  </si>
  <si>
    <t>CH ABBEVILLE</t>
  </si>
  <si>
    <t>CH ALBI</t>
  </si>
  <si>
    <t>260000021</t>
  </si>
  <si>
    <t>270000060</t>
  </si>
  <si>
    <t>CH BERNAY</t>
  </si>
  <si>
    <t>800000044</t>
  </si>
  <si>
    <t>CHU AMIENS</t>
  </si>
  <si>
    <t>800000077</t>
  </si>
  <si>
    <t>800000085</t>
  </si>
  <si>
    <t>810000331</t>
  </si>
  <si>
    <t>OUI</t>
  </si>
  <si>
    <t>Siemens Health Services</t>
  </si>
  <si>
    <t>CH LA ROCHELLE</t>
  </si>
  <si>
    <t>CH LOURDES</t>
  </si>
  <si>
    <t>CH VALENCE</t>
  </si>
  <si>
    <t>Institut Sainte Catherine</t>
  </si>
  <si>
    <t>560014748</t>
  </si>
  <si>
    <t>350001137</t>
  </si>
  <si>
    <t>360000053</t>
  </si>
  <si>
    <t>Type</t>
  </si>
  <si>
    <t>370000614</t>
  </si>
  <si>
    <t>OUI (D)</t>
  </si>
  <si>
    <t>DIS Berger-Levrault</t>
  </si>
  <si>
    <t>970302659</t>
  </si>
  <si>
    <t>ASS. MEDICO-CHIRURG. DE KOUROU</t>
  </si>
  <si>
    <t>970421038</t>
  </si>
  <si>
    <t>Total</t>
  </si>
  <si>
    <t>940110042</t>
  </si>
  <si>
    <t>950110015</t>
  </si>
  <si>
    <t>Editeur</t>
  </si>
  <si>
    <t>McKesson</t>
  </si>
  <si>
    <t>680016011</t>
  </si>
  <si>
    <t>Auvergne</t>
  </si>
  <si>
    <t>210780581</t>
  </si>
  <si>
    <t>CHU DIJON</t>
  </si>
  <si>
    <t>CLCC FRANCOIS BACLESSE - CAEN</t>
  </si>
  <si>
    <t>790000012</t>
  </si>
  <si>
    <t>760024042</t>
  </si>
  <si>
    <t>CHI ELBEUF-LOUVIERS VAL DE REUIL</t>
  </si>
  <si>
    <t>Taille de l'établissement en tranches</t>
  </si>
  <si>
    <t>170780159</t>
  </si>
  <si>
    <t>590780227</t>
  </si>
  <si>
    <t>CH SECLIN</t>
  </si>
  <si>
    <t>590781605</t>
  </si>
  <si>
    <t>CH CAMBRAI</t>
  </si>
  <si>
    <t>590781621</t>
  </si>
  <si>
    <t>CH LE CATEAU-CAMBRESIS</t>
  </si>
  <si>
    <t>380780080</t>
  </si>
  <si>
    <t>CHU GRENOBLE</t>
  </si>
  <si>
    <t>500000393</t>
  </si>
  <si>
    <t>450018106</t>
  </si>
  <si>
    <t>460780216</t>
  </si>
  <si>
    <t>440000057</t>
  </si>
  <si>
    <t>440000289</t>
  </si>
  <si>
    <t>440000313</t>
  </si>
  <si>
    <t>CHU NANTES</t>
  </si>
  <si>
    <t>CHU TOULOUSE</t>
  </si>
  <si>
    <t>CHI PAYS DE COGNAC</t>
  </si>
  <si>
    <t>CH NORD DEUX-SEVRES</t>
  </si>
  <si>
    <t>CH SARREGUEMINES</t>
  </si>
  <si>
    <t>Mipih</t>
  </si>
  <si>
    <t>CH CANNES PIERRE NOUVEAU</t>
  </si>
  <si>
    <t>CH ST LO MEMORIAL</t>
  </si>
  <si>
    <t>650780158</t>
  </si>
  <si>
    <t>140000639</t>
  </si>
  <si>
    <t>Faible</t>
  </si>
  <si>
    <t>Moyenne</t>
  </si>
  <si>
    <t>Forte</t>
  </si>
  <si>
    <t>120780044</t>
  </si>
  <si>
    <t>040788879</t>
  </si>
  <si>
    <t>Corse</t>
  </si>
  <si>
    <t>CH LA REUNION SAINT PAUL GABRIEL MARTIN</t>
  </si>
  <si>
    <t>CH CHATEAUROUX</t>
  </si>
  <si>
    <t>CH COMPIEGNE</t>
  </si>
  <si>
    <t>CH DIGNE LES BAINS</t>
  </si>
  <si>
    <t>CH HAGUENAU</t>
  </si>
  <si>
    <t>CH HAM</t>
  </si>
  <si>
    <t>CH LISIEUX</t>
  </si>
  <si>
    <t>CH LOCHES</t>
  </si>
  <si>
    <t>CH MONTAUBAN</t>
  </si>
  <si>
    <t>CH MONTDIDIER</t>
  </si>
  <si>
    <t>CH MONTEREAU</t>
  </si>
  <si>
    <t>CH NIORT</t>
  </si>
  <si>
    <t>CH PAU</t>
  </si>
  <si>
    <t>CH PLOERMEL</t>
  </si>
  <si>
    <t>CH RAMBOUILLET</t>
  </si>
  <si>
    <t>290021542</t>
  </si>
  <si>
    <t>2B0000020</t>
  </si>
  <si>
    <t>Franche Comté</t>
  </si>
  <si>
    <t>CH BRIGNOLES JEAN MARCEL</t>
  </si>
  <si>
    <t>300780046</t>
  </si>
  <si>
    <t>300781010</t>
  </si>
  <si>
    <t>CH PONTEILS</t>
  </si>
  <si>
    <t>NON</t>
  </si>
  <si>
    <t>820004950</t>
  </si>
  <si>
    <t>830100517</t>
  </si>
  <si>
    <t>830100616</t>
  </si>
  <si>
    <t>780110052</t>
  </si>
  <si>
    <t>840000657</t>
  </si>
  <si>
    <t>ASSOCIATION INSTITUT SAINTE CATHERINE</t>
  </si>
  <si>
    <t>790006654</t>
  </si>
  <si>
    <t>800000028</t>
  </si>
  <si>
    <t>Cerner</t>
  </si>
  <si>
    <t>Région</t>
  </si>
  <si>
    <t>Pays de la Loire</t>
  </si>
  <si>
    <t>Océan Indien</t>
  </si>
  <si>
    <t>&lt; 20 M€</t>
  </si>
  <si>
    <t>&gt; 70 M€</t>
  </si>
  <si>
    <t>20 - 70 M€</t>
  </si>
  <si>
    <t>CHU / CHR</t>
  </si>
  <si>
    <t>NON ?</t>
  </si>
  <si>
    <t>Taux de rejet FI</t>
  </si>
  <si>
    <t>10 - 20 %</t>
  </si>
  <si>
    <t>&lt; 10 %</t>
  </si>
  <si>
    <t>&gt; 20 %</t>
  </si>
  <si>
    <t>930110036</t>
  </si>
  <si>
    <t>930110051</t>
  </si>
  <si>
    <t>730780525</t>
  </si>
  <si>
    <t>740790258</t>
  </si>
  <si>
    <t>560023210</t>
  </si>
  <si>
    <t>570000141</t>
  </si>
  <si>
    <t>600100713</t>
  </si>
  <si>
    <t>600100721</t>
  </si>
  <si>
    <t>610780090</t>
  </si>
  <si>
    <t>2CSI</t>
  </si>
  <si>
    <t>Agfa</t>
  </si>
  <si>
    <t>140000100</t>
  </si>
  <si>
    <t>140000159</t>
  </si>
  <si>
    <t>140026279</t>
  </si>
  <si>
    <t>150780096</t>
  </si>
  <si>
    <t>160014411</t>
  </si>
  <si>
    <t>Softway</t>
  </si>
  <si>
    <t>670780337</t>
  </si>
  <si>
    <t>670780345</t>
  </si>
  <si>
    <t>680000486</t>
  </si>
  <si>
    <t>Cpage</t>
  </si>
  <si>
    <t>ESPIC</t>
  </si>
  <si>
    <t>770110062</t>
  </si>
  <si>
    <t>Candidature</t>
  </si>
  <si>
    <t>CH ARGENTAN</t>
  </si>
  <si>
    <t>CH ALES</t>
  </si>
  <si>
    <t>CH ARIEGE COUSERANS</t>
  </si>
  <si>
    <t>CH CHATEAUBRIANT</t>
  </si>
  <si>
    <t>CH COUTANCES</t>
  </si>
  <si>
    <t>CH DOUARNENEZ</t>
  </si>
  <si>
    <t>CH FONTENAY LE COMTE</t>
  </si>
  <si>
    <t>Medasys / SAP</t>
  </si>
  <si>
    <t>MSPB FONDATION MAISON DE SANTE PROTESTANTE BORDEAUX BAGATELLE</t>
  </si>
  <si>
    <t>CLCC INSTITUT CLAUDIUS REGAUD</t>
  </si>
  <si>
    <t>CH ISSOIRE</t>
  </si>
  <si>
    <t>590781803</t>
  </si>
  <si>
    <t>590783239</t>
  </si>
  <si>
    <t>CH DOUAI</t>
  </si>
  <si>
    <t>030780118</t>
  </si>
  <si>
    <t>CH AUNAY S/ODON</t>
  </si>
  <si>
    <t>CH AVIGNON HENRI DUFFAUT</t>
  </si>
  <si>
    <t>CHI CASTELSARRASIN-MOISSAC</t>
  </si>
  <si>
    <t>CHI ANNEMASSE BONNEVILLE</t>
  </si>
  <si>
    <t>CH EPINAL JEAN MONNET</t>
  </si>
  <si>
    <t>CH CAHORS JEAN ROUGIER</t>
  </si>
  <si>
    <t>CH ST DENIS</t>
  </si>
  <si>
    <t>Pilotes</t>
  </si>
  <si>
    <t>CHU CAEN COTE DE NACRE</t>
  </si>
  <si>
    <t>330796392</t>
  </si>
  <si>
    <t>PAVILLON DE LA MUTUALITE</t>
  </si>
  <si>
    <t>340780477</t>
  </si>
  <si>
    <t>CHU MONTPELLIER</t>
  </si>
  <si>
    <t>310781406</t>
  </si>
  <si>
    <t>CH COTE FLEURIE</t>
  </si>
  <si>
    <t>CH BOURG EN-BRESSE FLEYRIAT</t>
  </si>
  <si>
    <t>CH LONS LE SAUNIER</t>
  </si>
  <si>
    <t>CH TOULON LA SEYNE</t>
  </si>
  <si>
    <t>GROUPE HOSPITALIER DU CENTRE ALSACE</t>
  </si>
  <si>
    <t>690006598</t>
  </si>
  <si>
    <t>290000074</t>
  </si>
  <si>
    <t>MUTUALITE FRANCAISE D ILLE-ET-VILAINE - CLINIQUE LA SAGESSE RENNES</t>
  </si>
  <si>
    <t>Limousin</t>
  </si>
  <si>
    <t>620100057</t>
  </si>
  <si>
    <t>CH ARRAS</t>
  </si>
  <si>
    <t>620100651</t>
  </si>
  <si>
    <t>CH BETHUNE</t>
  </si>
  <si>
    <t>590782637</t>
  </si>
  <si>
    <t>CH ARMENTIERES</t>
  </si>
  <si>
    <t>Centre</t>
  </si>
  <si>
    <t>Alsace</t>
  </si>
  <si>
    <t>Lorraine</t>
  </si>
  <si>
    <t>Nord - Pas de Calais</t>
  </si>
  <si>
    <t>Picardie</t>
  </si>
  <si>
    <t>Basse Normandie</t>
  </si>
  <si>
    <t>Rhône - Alpes</t>
  </si>
  <si>
    <t>PACA</t>
  </si>
  <si>
    <t>Midi - Pyrénées</t>
  </si>
  <si>
    <t>Bourgogne</t>
  </si>
  <si>
    <t>Aquitaine</t>
  </si>
  <si>
    <t>Poitou - Charentes</t>
  </si>
  <si>
    <t>CH MORLAIX</t>
  </si>
  <si>
    <t>Bretagne</t>
  </si>
  <si>
    <t>Ile de France</t>
  </si>
  <si>
    <t>CHU Bordeaux</t>
  </si>
  <si>
    <t>Mediane</t>
  </si>
  <si>
    <t>Maturité au regard de FIDES</t>
  </si>
  <si>
    <t>Etablissement</t>
  </si>
  <si>
    <t>CHI MONTREUIL ANDRE GREGOIRE</t>
  </si>
  <si>
    <t>UGECAM CENTRE</t>
  </si>
  <si>
    <t>HCL (en cours d'appel d'offre pour un nouveau produit)</t>
  </si>
  <si>
    <t>CH ARGENTEUIL VICTOR  DUPOUY</t>
  </si>
  <si>
    <t>ASS LES AMIS DE L'OEUVRE WALLERSTEIN</t>
  </si>
  <si>
    <t>Guyane</t>
  </si>
  <si>
    <t>CH SAVERNE STE CATHERINE</t>
  </si>
  <si>
    <t>NR</t>
  </si>
  <si>
    <t>Languedoc Roussillon</t>
  </si>
  <si>
    <t>130002488</t>
  </si>
  <si>
    <t>MATERNITE CATHOLIQUE PROVENCE L'ETOILE</t>
  </si>
  <si>
    <t>SIGEMS</t>
  </si>
  <si>
    <t>ANIDER</t>
  </si>
  <si>
    <t>CH AURILLAC H.MONDOR</t>
  </si>
  <si>
    <t>630781003</t>
  </si>
  <si>
    <t>640780417</t>
  </si>
  <si>
    <t>640781290</t>
  </si>
  <si>
    <t>060780988</t>
  </si>
  <si>
    <t>FinessEJ</t>
  </si>
  <si>
    <t>010780054</t>
  </si>
  <si>
    <t>500000112</t>
  </si>
  <si>
    <t>880780051</t>
  </si>
  <si>
    <t>310789136</t>
  </si>
  <si>
    <t>330780552</t>
  </si>
  <si>
    <t>CH COTE BASQUE BAYONNE</t>
  </si>
  <si>
    <t>CHR METZ-THIONVILLE</t>
  </si>
  <si>
    <t>UNION RESAMUT (CLINIQUE MUTUALISTE LYON)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</si>
</sst>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[$€]* #,##0.00_);_([$€]* \(#,##0.00\);_([$€]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8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9" fontId="0" fillId="0" borderId="0" xfId="51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33" borderId="2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34" borderId="20" xfId="0" applyNumberFormat="1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 wrapText="1"/>
    </xf>
    <xf numFmtId="0" fontId="0" fillId="34" borderId="20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wrapText="1"/>
    </xf>
    <xf numFmtId="0" fontId="0" fillId="0" borderId="20" xfId="0" applyNumberFormat="1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D106" sheet="Liste"/>
  </cacheSource>
  <cacheFields count="31">
    <cacheField name="FinessEJ">
      <sharedItems containsMixedTypes="1" containsNumber="1" containsInteger="1"/>
    </cacheField>
    <cacheField name="SirenEJ">
      <sharedItems containsMixedTypes="1" containsNumber="1" containsInteger="1"/>
    </cacheField>
    <cacheField name="Etablissement">
      <sharedItems containsMixedTypes="0"/>
    </cacheField>
    <cacheField name="Type">
      <sharedItems containsMixedTypes="0" count="3">
        <s v="ESPIC"/>
        <s v="CHU / CHR"/>
        <s v="CH"/>
      </sharedItems>
    </cacheField>
    <cacheField name="P?rim?tre FIDES">
      <sharedItems containsBlank="1" containsMixedTypes="0" count="3">
        <m/>
        <s v="V1"/>
        <s v="V2"/>
      </sharedItems>
    </cacheField>
    <cacheField name="Exp?rimentation ANAP">
      <sharedItems containsBlank="1" containsMixedTypes="0" count="4">
        <m/>
        <s v="V2 (40)"/>
        <s v="V3 (15)"/>
        <s v="V1 (8)"/>
      </sharedItems>
    </cacheField>
    <cacheField name="Conventions SCF">
      <sharedItems containsDate="1" containsMixedTypes="1"/>
    </cacheField>
    <cacheField name="Contrats de performance (Vague 1 + 2)">
      <sharedItems containsBlank="1" containsMixedTypes="0" count="2">
        <m/>
        <s v="OUI"/>
      </sharedItems>
    </cacheField>
    <cacheField name="Editeur">
      <sharedItems containsBlank="1" containsMixedTypes="0" count="24">
        <m/>
        <s v="ANIDER"/>
        <s v="SIGEMS"/>
        <s v="CSIS"/>
        <s v="Arcan System"/>
        <s v="Cerner"/>
        <s v="Institut Sainte Catherine"/>
        <s v="Softway"/>
        <s v="2CSI"/>
        <s v="Softway "/>
        <s v="R2I Santé"/>
        <s v="Siemens Health Services"/>
        <s v="Auditio"/>
        <s v="McKesson"/>
        <s v="Mipih"/>
        <s v="Cpage"/>
        <s v="CHU Bordeaux"/>
        <s v="HCL (en cours d'appel d'offre pour un nouveau produit)"/>
        <s v="Agfa"/>
        <s v="Medasys / SAP"/>
        <s v="Mediane"/>
        <s v="DIS Berger-Levrault"/>
        <s v="SAP"/>
        <s v="Medasys"/>
      </sharedItems>
    </cacheField>
    <cacheField name="R?gion">
      <sharedItems containsBlank="1" containsMixedTypes="0" count="24">
        <m/>
        <s v="Basse Normandie"/>
        <s v="Aquitaine"/>
        <s v="Guyane"/>
        <s v="Limousin"/>
        <s v="PACA"/>
        <s v="Ile de France"/>
        <s v="Rhône - Alpes"/>
        <s v="Auvergne"/>
        <s v="Midi - Pyrénées"/>
        <s v="Nord - Pas de Calais"/>
        <s v="Alsace"/>
        <s v="Poitou - Charentes"/>
        <s v="Bretagne"/>
        <s v="Centre"/>
        <s v="Lorraine"/>
        <s v="Picardie"/>
        <s v="Bourgogne"/>
        <s v="Languedoc Roussillon"/>
        <s v="Pays de la Loire"/>
        <s v="Corse"/>
        <s v="Haute Normandie"/>
        <s v="Océan Indien"/>
        <s v="Franche Comté"/>
      </sharedItems>
    </cacheField>
    <cacheField name="Code comptable">
      <sharedItems containsMixedTypes="1" containsNumber="1" containsInteger="1"/>
    </cacheField>
    <cacheField name="Ville du comptable">
      <sharedItems containsMixedTypes="0"/>
    </cacheField>
    <cacheField name="Code CPU">
      <sharedItems containsMixedTypes="1" containsNumber="1" containsInteger="1"/>
    </cacheField>
    <cacheField name="Libell? CPU">
      <sharedItems containsMixedTypes="0"/>
    </cacheField>
    <cacheField name="Candidature">
      <sharedItems containsBlank="1" containsMixedTypes="0" count="3">
        <m/>
        <s v="OUI (D)"/>
        <s v="NON"/>
      </sharedItems>
    </cacheField>
    <cacheField name="Pilotes">
      <sharedItems containsBlank="1" containsMixedTypes="0" count="5">
        <m/>
        <s v="NON"/>
        <s v="OUI"/>
        <s v="NON ?"/>
        <s v="OUI ?"/>
      </sharedItems>
    </cacheField>
    <cacheField name="Commentaires">
      <sharedItems containsBlank="1" containsMixedTypes="0" count="6">
        <m/>
        <s v="Activité de dialyse"/>
        <s v="CLCC"/>
        <s v="HAD"/>
        <s v="Alsace Moselle"/>
        <s v="Fort engagement sur la certification comptable"/>
      </sharedItems>
    </cacheField>
    <cacheField name="R?serves">
      <sharedItems containsBlank="1" containsMixedTypes="0" count="20">
        <m/>
        <s v="Editeur non identifié du CNDA&#10;Etablissement privé !"/>
        <s v="Editeur non candidat&#10;Dossier quasi vide"/>
        <s v="Taux de télétransmission très faible"/>
        <s v="CNAMTS"/>
        <s v="DGOS"/>
        <s v="DGFIP"/>
        <s v="La solution du CHU de Bordeaux n'est pas pérenne, elle évoluera a minima sur les ACE et pas sur les séjours&#10;DGFIP"/>
        <s v="Part MCOO trop faible"/>
        <s v="Très faible taux de télétransmission"/>
        <s v="La solution du CHU de Bordeaux n'est pas pérenne, elle évoluera a minima sur les ACE et pas sur les séjours"/>
        <s v="AGFA"/>
        <s v="Part MCOO trop faible&#10;DGFIP"/>
        <s v="CNAMTS&#10;DGFIP"/>
        <s v="OUI ?"/>
        <s v="MSA"/>
        <s v="Très faible part de télétransmission"/>
        <s v="AGFA&#10;DGFIP"/>
        <s v="DGFIP&#10;CNAMTS"/>
        <s v="Siemens"/>
      </sharedItems>
    </cacheField>
    <cacheField name="Commentaires 2">
      <sharedItems containsMixedTypes="0"/>
    </cacheField>
    <cacheField name="% MCOO">
      <sharedItems containsMixedTypes="1" containsNumber="1"/>
    </cacheField>
    <cacheField name="% activit? HAD dans le CA 2009">
      <sharedItems containsBlank="1" containsMixedTypes="1" containsNumber="1" count="30">
        <m/>
        <s v="NR"/>
        <n v="0.5"/>
        <n v="0"/>
        <n v="0.17"/>
        <n v="0.003"/>
        <n v="0.0008"/>
        <n v="0.0058"/>
        <n v="0.001"/>
        <n v="0.018"/>
        <n v="0.0105"/>
        <n v="0.064"/>
        <n v="0.008"/>
        <n v="0.011"/>
        <n v="0.01"/>
        <n v="0.0155"/>
        <n v="0.0011"/>
        <n v="0.014"/>
        <n v="0.11288483466362599"/>
        <n v="0.0124"/>
        <n v="0.0225"/>
        <n v="0.0046"/>
        <n v="0.015"/>
        <n v="0.0083"/>
        <n v="0.0082"/>
        <n v="0.0075"/>
        <n v="0.032"/>
        <n v="0.0178"/>
        <n v="0.016"/>
        <n v="0.0136"/>
      </sharedItems>
    </cacheField>
    <cacheField name="Taille ES en CA (en M€)">
      <sharedItems containsMixedTypes="1" containsNumber="1"/>
    </cacheField>
    <cacheField name="Taille de l'?tablissement en tranches">
      <sharedItems containsBlank="1" containsMixedTypes="0" count="7">
        <m/>
        <s v="ESPIC"/>
        <s v="CHU / CHR"/>
        <s v="&gt; 70 M€"/>
        <s v="20 - 70 M€"/>
        <s v="&lt; 20 M€"/>
        <s v="NR"/>
      </sharedItems>
    </cacheField>
    <cacheField name="Taux rejet FI 2009 - Source ES">
      <sharedItems containsMixedTypes="1" containsNumber="1"/>
    </cacheField>
    <cacheField name="Taux de rejet FI 2009 - Source CNAMTS / MSA">
      <sharedItems containsMixedTypes="1" containsNumber="1"/>
    </cacheField>
    <cacheField name="Taux de rejet FI">
      <sharedItems containsBlank="1" containsMixedTypes="0" count="6">
        <m/>
        <s v="NR"/>
        <s v="10 - 20 %"/>
        <s v="&lt; 10 %"/>
        <s v="&gt; 20 %"/>
        <s v="?"/>
      </sharedItems>
    </cacheField>
    <cacheField name="Maturit? au regard de FIDES">
      <sharedItems containsBlank="1" containsMixedTypes="0" count="7">
        <m/>
        <s v="ESPIC"/>
        <s v="CHU / CHR"/>
        <s v="Moyenne"/>
        <s v="Faible"/>
        <s v="Forte"/>
        <s v="NR"/>
      </sharedItems>
    </cacheField>
    <cacheField name="Maturit? vue par l'ES">
      <sharedItems containsBlank="1" containsMixedTypes="0" count="5">
        <m/>
        <s v="NR"/>
        <s v="+++"/>
        <s v="++"/>
        <s v="+"/>
      </sharedItems>
    </cacheField>
    <cacheField name="Taux rejet 1 €">
      <sharedItems containsMixedTypes="1" containsNumber="1"/>
    </cacheField>
    <cacheField name="Taux de factures individuelles (AME, migrants…) télétransmises">
      <sharedItems containsMixedTypes="1" containsNumber="1"/>
    </cacheField>
    <cacheField name="Sociologie des patients?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8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H25:I33" firstHeaderRow="2" firstDataRow="2" firstDataCol="1" rowPageCount="1" colPageCount="1"/>
  <pivotFields count="31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 rankBy="0"/>
    <pivotField compact="0" outline="0" subtotalTop="0" showAll="0" sortType="descending" rankBy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2"/>
        <item x="1"/>
        <item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5"/>
        <item x="3"/>
        <item x="4"/>
        <item x="2"/>
        <item x="1"/>
        <item x="6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15" item="0" hier="0"/>
  </pageFields>
  <dataFields count="1">
    <dataField name="Nombre de Type" fld="3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7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38:E44" firstHeaderRow="2" firstDataRow="2" firstDataCol="1" rowPageCount="1" colPageCount="1"/>
  <pivotFields count="31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 rankBy="0"/>
    <pivotField compact="0" outline="0" subtotalTop="0" showAll="0" sortType="descending" rankBy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2"/>
        <item x="1"/>
        <item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3"/>
        <item x="2"/>
        <item x="4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5"/>
  </rowFields>
  <rowItems count="5"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15" item="0" hier="0"/>
  </pageFields>
  <dataFields count="1">
    <dataField name="Nombre de Type" fld="3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E8" firstHeaderRow="1" firstDataRow="2" firstDataCol="1"/>
  <pivotFields count="31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Nombre de Type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25:B47" firstHeaderRow="2" firstDataRow="2" firstDataCol="1" rowPageCount="1" colPageCount="1"/>
  <pivotFields count="31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 rankBy="0"/>
    <pivotField axis="axisRow" compact="0" outline="0" subtotalTop="0" showAll="0" sortType="descending" rankBy="0">
      <items count="25">
        <item x="11"/>
        <item x="2"/>
        <item x="8"/>
        <item x="1"/>
        <item x="17"/>
        <item x="13"/>
        <item x="14"/>
        <item x="20"/>
        <item x="23"/>
        <item x="3"/>
        <item x="21"/>
        <item x="6"/>
        <item x="18"/>
        <item x="4"/>
        <item x="15"/>
        <item x="9"/>
        <item x="10"/>
        <item x="22"/>
        <item x="5"/>
        <item x="19"/>
        <item x="16"/>
        <item x="12"/>
        <item x="7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2"/>
        <item x="1"/>
        <item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21">
    <i>
      <x v="19"/>
    </i>
    <i>
      <x v="11"/>
    </i>
    <i>
      <x v="20"/>
    </i>
    <i>
      <x v="1"/>
    </i>
    <i>
      <x v="6"/>
    </i>
    <i>
      <x v="22"/>
    </i>
    <i>
      <x v="5"/>
    </i>
    <i>
      <x v="2"/>
    </i>
    <i>
      <x/>
    </i>
    <i>
      <x v="15"/>
    </i>
    <i>
      <x v="3"/>
    </i>
    <i>
      <x v="21"/>
    </i>
    <i>
      <x v="14"/>
    </i>
    <i>
      <x v="12"/>
    </i>
    <i>
      <x v="16"/>
    </i>
    <i>
      <x v="10"/>
    </i>
    <i>
      <x v="18"/>
    </i>
    <i>
      <x v="4"/>
    </i>
    <i>
      <x v="7"/>
    </i>
    <i>
      <x v="17"/>
    </i>
    <i t="grand">
      <x/>
    </i>
  </rowItems>
  <colItems count="1">
    <i/>
  </colItems>
  <pageFields count="1">
    <pageField fld="15" item="0" hier="0"/>
  </pageFields>
  <dataFields count="1">
    <dataField name="Nombre de Type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K3:L21" firstHeaderRow="2" firstDataRow="2" firstDataCol="1" rowPageCount="1" colPageCount="1"/>
  <pivotFields count="31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 rankBy="0">
      <items count="25">
        <item x="8"/>
        <item x="18"/>
        <item x="1"/>
        <item x="4"/>
        <item x="12"/>
        <item x="5"/>
        <item x="16"/>
        <item x="15"/>
        <item x="3"/>
        <item x="21"/>
        <item x="17"/>
        <item x="6"/>
        <item x="13"/>
        <item m="1" x="23"/>
        <item x="20"/>
        <item x="14"/>
        <item x="10"/>
        <item x="22"/>
        <item x="11"/>
        <item x="2"/>
        <item x="7"/>
        <item x="9"/>
        <item x="0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2"/>
        <item x="1"/>
        <item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7">
    <i>
      <x v="15"/>
    </i>
    <i>
      <x v="1"/>
    </i>
    <i>
      <x v="12"/>
    </i>
    <i>
      <x v="7"/>
    </i>
    <i>
      <x v="5"/>
    </i>
    <i>
      <x v="18"/>
    </i>
    <i>
      <x v="19"/>
    </i>
    <i>
      <x v="9"/>
    </i>
    <i>
      <x v="14"/>
    </i>
    <i>
      <x v="23"/>
    </i>
    <i>
      <x v="6"/>
    </i>
    <i>
      <x v="11"/>
    </i>
    <i>
      <x/>
    </i>
    <i>
      <x v="8"/>
    </i>
    <i>
      <x v="10"/>
    </i>
    <i>
      <x v="20"/>
    </i>
    <i t="grand">
      <x/>
    </i>
  </rowItems>
  <colItems count="1">
    <i/>
  </colItems>
  <pageFields count="1">
    <pageField fld="15" item="0" hier="0"/>
  </pageFields>
  <dataFields count="1">
    <dataField name="Nombre de Type" fld="3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6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D25:E33" firstHeaderRow="2" firstDataRow="2" firstDataCol="1" rowPageCount="1" colPageCount="1"/>
  <pivotFields count="31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 rankBy="0"/>
    <pivotField compact="0" outline="0" subtotalTop="0" showAll="0" sortType="descending" rankBy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2"/>
        <item x="1"/>
        <item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2"/>
        <item x="3"/>
        <item x="4"/>
        <item x="5"/>
        <item x="1"/>
        <item x="6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pageFields count="1">
    <pageField fld="15" item="0" hier="0"/>
  </pageFields>
  <dataFields count="1">
    <dataField name="Nombre de Type" fld="3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4:F19" firstHeaderRow="1" firstDataRow="2" firstDataCol="1"/>
  <pivotFields count="31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2"/>
        <item x="1"/>
        <item x="3"/>
        <item m="1" x="4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5"/>
  </colFields>
  <colItems count="5">
    <i>
      <x/>
    </i>
    <i>
      <x v="1"/>
    </i>
    <i>
      <x v="2"/>
    </i>
    <i>
      <x v="4"/>
    </i>
    <i t="grand">
      <x/>
    </i>
  </colItems>
  <dataFields count="1">
    <dataField name="Nombre de Type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24.8515625" defaultRowHeight="12.75"/>
  <cols>
    <col min="1" max="1" width="21.140625" style="25" bestFit="1" customWidth="1"/>
    <col min="2" max="2" width="74.421875" style="25" customWidth="1"/>
    <col min="3" max="3" width="11.140625" style="25" bestFit="1" customWidth="1"/>
    <col min="4" max="4" width="12.421875" style="25" customWidth="1"/>
    <col min="5" max="16384" width="24.8515625" style="25" customWidth="1"/>
  </cols>
  <sheetData>
    <row r="1" spans="1:4" s="22" customFormat="1" ht="12.75">
      <c r="A1" s="21" t="s">
        <v>151</v>
      </c>
      <c r="B1" s="21" t="s">
        <v>249</v>
      </c>
      <c r="C1" s="21" t="s">
        <v>268</v>
      </c>
      <c r="D1" s="21" t="s">
        <v>67</v>
      </c>
    </row>
    <row r="2" spans="1:4" s="23" customFormat="1" ht="12.75">
      <c r="A2" s="23" t="s">
        <v>232</v>
      </c>
      <c r="B2" s="24" t="s">
        <v>123</v>
      </c>
      <c r="C2" s="24" t="s">
        <v>180</v>
      </c>
      <c r="D2" s="24" t="s">
        <v>16</v>
      </c>
    </row>
    <row r="3" spans="1:4" s="23" customFormat="1" ht="12.75">
      <c r="A3" s="25" t="s">
        <v>232</v>
      </c>
      <c r="B3" s="26" t="s">
        <v>14</v>
      </c>
      <c r="C3" s="26" t="s">
        <v>182</v>
      </c>
      <c r="D3" s="26" t="s">
        <v>16</v>
      </c>
    </row>
    <row r="4" spans="1:4" s="23" customFormat="1" ht="12.75">
      <c r="A4" s="25" t="s">
        <v>232</v>
      </c>
      <c r="B4" s="26" t="s">
        <v>256</v>
      </c>
      <c r="C4" s="26" t="s">
        <v>181</v>
      </c>
      <c r="D4" s="26" t="s">
        <v>16</v>
      </c>
    </row>
    <row r="5" spans="1:4" s="23" customFormat="1" ht="12.75">
      <c r="A5" s="27" t="s">
        <v>232</v>
      </c>
      <c r="B5" s="28" t="s">
        <v>220</v>
      </c>
      <c r="C5" s="26" t="s">
        <v>79</v>
      </c>
      <c r="D5" s="26" t="s">
        <v>184</v>
      </c>
    </row>
    <row r="6" spans="1:4" s="23" customFormat="1" ht="12.75">
      <c r="A6" s="25" t="s">
        <v>241</v>
      </c>
      <c r="B6" s="26" t="s">
        <v>274</v>
      </c>
      <c r="C6" s="26" t="s">
        <v>265</v>
      </c>
      <c r="D6" s="26" t="s">
        <v>16</v>
      </c>
    </row>
    <row r="7" spans="1:4" s="23" customFormat="1" ht="12.75">
      <c r="A7" s="23" t="s">
        <v>241</v>
      </c>
      <c r="B7" s="29" t="s">
        <v>131</v>
      </c>
      <c r="C7" s="24" t="s">
        <v>266</v>
      </c>
      <c r="D7" s="24" t="s">
        <v>16</v>
      </c>
    </row>
    <row r="8" spans="1:4" s="23" customFormat="1" ht="12.75">
      <c r="A8" s="25" t="s">
        <v>241</v>
      </c>
      <c r="B8" s="26" t="s">
        <v>254</v>
      </c>
      <c r="C8" s="26">
        <v>330000324</v>
      </c>
      <c r="D8" s="25" t="s">
        <v>184</v>
      </c>
    </row>
    <row r="9" spans="1:4" s="23" customFormat="1" ht="12.75">
      <c r="A9" s="25" t="s">
        <v>241</v>
      </c>
      <c r="B9" s="26" t="s">
        <v>195</v>
      </c>
      <c r="C9" s="26" t="s">
        <v>273</v>
      </c>
      <c r="D9" s="26" t="s">
        <v>184</v>
      </c>
    </row>
    <row r="10" spans="1:4" s="23" customFormat="1" ht="12.75">
      <c r="A10" s="25" t="s">
        <v>241</v>
      </c>
      <c r="B10" s="26" t="s">
        <v>212</v>
      </c>
      <c r="C10" s="26" t="s">
        <v>211</v>
      </c>
      <c r="D10" s="26" t="s">
        <v>184</v>
      </c>
    </row>
    <row r="11" spans="1:4" s="23" customFormat="1" ht="12.75">
      <c r="A11" s="25" t="s">
        <v>80</v>
      </c>
      <c r="B11" s="26" t="s">
        <v>263</v>
      </c>
      <c r="C11" s="26" t="s">
        <v>177</v>
      </c>
      <c r="D11" s="26" t="s">
        <v>16</v>
      </c>
    </row>
    <row r="12" spans="1:4" ht="12.75">
      <c r="A12" s="25" t="s">
        <v>80</v>
      </c>
      <c r="B12" s="26" t="s">
        <v>197</v>
      </c>
      <c r="C12" s="26" t="s">
        <v>264</v>
      </c>
      <c r="D12" s="26" t="s">
        <v>16</v>
      </c>
    </row>
    <row r="13" spans="1:4" s="30" customFormat="1" ht="12.75">
      <c r="A13" s="25" t="s">
        <v>80</v>
      </c>
      <c r="B13" s="26" t="s">
        <v>46</v>
      </c>
      <c r="C13" s="26" t="s">
        <v>201</v>
      </c>
      <c r="D13" s="26" t="s">
        <v>16</v>
      </c>
    </row>
    <row r="14" spans="1:4" s="23" customFormat="1" ht="12.75">
      <c r="A14" s="23" t="s">
        <v>236</v>
      </c>
      <c r="B14" s="29" t="s">
        <v>187</v>
      </c>
      <c r="C14" s="24" t="s">
        <v>171</v>
      </c>
      <c r="D14" s="24" t="s">
        <v>16</v>
      </c>
    </row>
    <row r="15" spans="1:4" s="23" customFormat="1" ht="12.75">
      <c r="A15" s="23" t="s">
        <v>236</v>
      </c>
      <c r="B15" s="24" t="s">
        <v>202</v>
      </c>
      <c r="C15" s="24" t="s">
        <v>18</v>
      </c>
      <c r="D15" s="24" t="s">
        <v>16</v>
      </c>
    </row>
    <row r="16" spans="1:4" s="23" customFormat="1" ht="12.75">
      <c r="A16" s="27" t="s">
        <v>236</v>
      </c>
      <c r="B16" s="28" t="s">
        <v>216</v>
      </c>
      <c r="C16" s="26" t="s">
        <v>176</v>
      </c>
      <c r="D16" s="26" t="s">
        <v>16</v>
      </c>
    </row>
    <row r="17" spans="1:4" s="23" customFormat="1" ht="12.75">
      <c r="A17" s="23" t="s">
        <v>236</v>
      </c>
      <c r="B17" s="24" t="s">
        <v>191</v>
      </c>
      <c r="C17" s="24" t="s">
        <v>97</v>
      </c>
      <c r="D17" s="24" t="s">
        <v>16</v>
      </c>
    </row>
    <row r="18" spans="1:4" s="23" customFormat="1" ht="12.75">
      <c r="A18" s="23" t="s">
        <v>236</v>
      </c>
      <c r="B18" s="29" t="s">
        <v>125</v>
      </c>
      <c r="C18" s="24" t="s">
        <v>17</v>
      </c>
      <c r="D18" s="24" t="s">
        <v>16</v>
      </c>
    </row>
    <row r="19" spans="1:4" s="23" customFormat="1" ht="12.75">
      <c r="A19" s="25" t="s">
        <v>236</v>
      </c>
      <c r="B19" s="26" t="s">
        <v>110</v>
      </c>
      <c r="C19" s="26" t="s">
        <v>270</v>
      </c>
      <c r="D19" s="26" t="s">
        <v>16</v>
      </c>
    </row>
    <row r="20" spans="1:4" s="23" customFormat="1" ht="12.75">
      <c r="A20" s="23" t="s">
        <v>236</v>
      </c>
      <c r="B20" s="24" t="s">
        <v>47</v>
      </c>
      <c r="C20" s="24" t="s">
        <v>175</v>
      </c>
      <c r="D20" s="24" t="s">
        <v>16</v>
      </c>
    </row>
    <row r="21" spans="1:4" s="23" customFormat="1" ht="12.75">
      <c r="A21" s="23" t="s">
        <v>236</v>
      </c>
      <c r="B21" s="24" t="s">
        <v>210</v>
      </c>
      <c r="C21" s="24" t="s">
        <v>174</v>
      </c>
      <c r="D21" s="26" t="s">
        <v>157</v>
      </c>
    </row>
    <row r="22" spans="1:4" s="23" customFormat="1" ht="12.75">
      <c r="A22" s="25" t="s">
        <v>236</v>
      </c>
      <c r="B22" s="26" t="s">
        <v>262</v>
      </c>
      <c r="C22" s="26">
        <v>140000852</v>
      </c>
      <c r="D22" s="26" t="s">
        <v>184</v>
      </c>
    </row>
    <row r="23" spans="1:4" s="23" customFormat="1" ht="12.75">
      <c r="A23" s="25" t="s">
        <v>236</v>
      </c>
      <c r="B23" s="26" t="s">
        <v>83</v>
      </c>
      <c r="C23" s="26" t="s">
        <v>112</v>
      </c>
      <c r="D23" s="26" t="s">
        <v>184</v>
      </c>
    </row>
    <row r="24" spans="1:4" s="23" customFormat="1" ht="12.75">
      <c r="A24" s="23" t="s">
        <v>240</v>
      </c>
      <c r="B24" s="24" t="s">
        <v>13</v>
      </c>
      <c r="C24" s="24" t="s">
        <v>35</v>
      </c>
      <c r="D24" s="24" t="s">
        <v>16</v>
      </c>
    </row>
    <row r="25" spans="1:4" s="23" customFormat="1" ht="12.75">
      <c r="A25" s="25" t="s">
        <v>240</v>
      </c>
      <c r="B25" s="26" t="s">
        <v>10</v>
      </c>
      <c r="C25" s="26" t="s">
        <v>9</v>
      </c>
      <c r="D25" s="26" t="s">
        <v>16</v>
      </c>
    </row>
    <row r="26" spans="1:4" s="23" customFormat="1" ht="12.75">
      <c r="A26" s="25" t="s">
        <v>240</v>
      </c>
      <c r="B26" s="26" t="s">
        <v>82</v>
      </c>
      <c r="C26" s="26" t="s">
        <v>81</v>
      </c>
      <c r="D26" s="26" t="s">
        <v>157</v>
      </c>
    </row>
    <row r="27" spans="1:4" s="23" customFormat="1" ht="12.75">
      <c r="A27" s="25" t="s">
        <v>244</v>
      </c>
      <c r="B27" s="26" t="s">
        <v>7</v>
      </c>
      <c r="C27" s="26" t="s">
        <v>167</v>
      </c>
      <c r="D27" s="26" t="s">
        <v>16</v>
      </c>
    </row>
    <row r="28" spans="1:4" s="23" customFormat="1" ht="12.75">
      <c r="A28" s="23" t="s">
        <v>244</v>
      </c>
      <c r="B28" s="24" t="s">
        <v>8</v>
      </c>
      <c r="C28" s="24" t="s">
        <v>64</v>
      </c>
      <c r="D28" s="24" t="s">
        <v>16</v>
      </c>
    </row>
    <row r="29" spans="1:4" s="23" customFormat="1" ht="12.75">
      <c r="A29" s="23" t="s">
        <v>244</v>
      </c>
      <c r="B29" s="24" t="s">
        <v>192</v>
      </c>
      <c r="C29" s="24" t="s">
        <v>222</v>
      </c>
      <c r="D29" s="24" t="s">
        <v>16</v>
      </c>
    </row>
    <row r="30" spans="1:4" s="23" customFormat="1" ht="12.75">
      <c r="A30" s="25" t="s">
        <v>244</v>
      </c>
      <c r="B30" s="26" t="s">
        <v>243</v>
      </c>
      <c r="C30" s="26" t="s">
        <v>134</v>
      </c>
      <c r="D30" s="26" t="s">
        <v>16</v>
      </c>
    </row>
    <row r="31" spans="1:4" s="23" customFormat="1" ht="12.75">
      <c r="A31" s="25" t="s">
        <v>244</v>
      </c>
      <c r="B31" s="26" t="s">
        <v>132</v>
      </c>
      <c r="C31" s="26" t="s">
        <v>36</v>
      </c>
      <c r="D31" s="26" t="s">
        <v>16</v>
      </c>
    </row>
    <row r="32" spans="1:4" s="23" customFormat="1" ht="12.75">
      <c r="A32" s="23" t="s">
        <v>244</v>
      </c>
      <c r="B32" s="26" t="s">
        <v>223</v>
      </c>
      <c r="C32" s="24" t="s">
        <v>65</v>
      </c>
      <c r="D32" s="24" t="s">
        <v>184</v>
      </c>
    </row>
    <row r="33" spans="1:4" s="23" customFormat="1" ht="12.75">
      <c r="A33" s="25" t="s">
        <v>231</v>
      </c>
      <c r="B33" s="26" t="s">
        <v>31</v>
      </c>
      <c r="C33" s="26" t="s">
        <v>12</v>
      </c>
      <c r="D33" s="26" t="s">
        <v>16</v>
      </c>
    </row>
    <row r="34" spans="1:4" s="27" customFormat="1" ht="12.75">
      <c r="A34" s="25" t="s">
        <v>231</v>
      </c>
      <c r="B34" s="26" t="s">
        <v>120</v>
      </c>
      <c r="C34" s="26" t="s">
        <v>66</v>
      </c>
      <c r="D34" s="26" t="s">
        <v>16</v>
      </c>
    </row>
    <row r="35" spans="1:4" s="23" customFormat="1" ht="12.75">
      <c r="A35" s="25" t="s">
        <v>231</v>
      </c>
      <c r="B35" s="28" t="s">
        <v>126</v>
      </c>
      <c r="C35" s="26" t="s">
        <v>68</v>
      </c>
      <c r="D35" s="26" t="s">
        <v>16</v>
      </c>
    </row>
    <row r="36" spans="1:4" s="23" customFormat="1" ht="12.75">
      <c r="A36" s="25" t="s">
        <v>231</v>
      </c>
      <c r="B36" s="28" t="s">
        <v>37</v>
      </c>
      <c r="C36" s="26" t="s">
        <v>11</v>
      </c>
      <c r="D36" s="26" t="s">
        <v>16</v>
      </c>
    </row>
    <row r="37" spans="1:4" s="23" customFormat="1" ht="12.75">
      <c r="A37" s="23" t="s">
        <v>231</v>
      </c>
      <c r="B37" s="24" t="s">
        <v>251</v>
      </c>
      <c r="C37" s="24" t="s">
        <v>98</v>
      </c>
      <c r="D37" s="24" t="s">
        <v>184</v>
      </c>
    </row>
    <row r="38" spans="1:4" s="23" customFormat="1" ht="12.75">
      <c r="A38" s="25" t="s">
        <v>118</v>
      </c>
      <c r="B38" s="26" t="s">
        <v>29</v>
      </c>
      <c r="C38" s="26" t="s">
        <v>135</v>
      </c>
      <c r="D38" s="26" t="s">
        <v>16</v>
      </c>
    </row>
    <row r="39" spans="1:4" s="23" customFormat="1" ht="12.75">
      <c r="A39" s="23" t="s">
        <v>136</v>
      </c>
      <c r="B39" s="24" t="s">
        <v>218</v>
      </c>
      <c r="C39" s="24" t="s">
        <v>6</v>
      </c>
      <c r="D39" s="24" t="s">
        <v>16</v>
      </c>
    </row>
    <row r="40" spans="1:4" s="23" customFormat="1" ht="12.75">
      <c r="A40" s="23" t="s">
        <v>255</v>
      </c>
      <c r="B40" s="24" t="s">
        <v>72</v>
      </c>
      <c r="C40" s="24" t="s">
        <v>71</v>
      </c>
      <c r="D40" s="24" t="s">
        <v>184</v>
      </c>
    </row>
    <row r="41" spans="1:4" s="23" customFormat="1" ht="12.75">
      <c r="A41" s="25" t="s">
        <v>44</v>
      </c>
      <c r="B41" s="26" t="s">
        <v>52</v>
      </c>
      <c r="C41" s="26" t="s">
        <v>51</v>
      </c>
      <c r="D41" s="26" t="s">
        <v>16</v>
      </c>
    </row>
    <row r="42" spans="1:4" s="23" customFormat="1" ht="12.75">
      <c r="A42" s="25" t="s">
        <v>44</v>
      </c>
      <c r="B42" s="26" t="s">
        <v>86</v>
      </c>
      <c r="C42" s="26" t="s">
        <v>85</v>
      </c>
      <c r="D42" s="26" t="s">
        <v>16</v>
      </c>
    </row>
    <row r="43" spans="1:4" s="23" customFormat="1" ht="12.75">
      <c r="A43" s="23" t="s">
        <v>245</v>
      </c>
      <c r="B43" s="24" t="s">
        <v>253</v>
      </c>
      <c r="C43" s="24" t="s">
        <v>76</v>
      </c>
      <c r="D43" s="24" t="s">
        <v>16</v>
      </c>
    </row>
    <row r="44" spans="1:4" s="23" customFormat="1" ht="12.75">
      <c r="A44" s="23" t="s">
        <v>245</v>
      </c>
      <c r="B44" s="24" t="s">
        <v>129</v>
      </c>
      <c r="C44" s="24" t="s">
        <v>185</v>
      </c>
      <c r="D44" s="24" t="s">
        <v>16</v>
      </c>
    </row>
    <row r="45" spans="1:4" s="23" customFormat="1" ht="12.75">
      <c r="A45" s="25" t="s">
        <v>245</v>
      </c>
      <c r="B45" s="28" t="s">
        <v>133</v>
      </c>
      <c r="C45" s="26" t="s">
        <v>145</v>
      </c>
      <c r="D45" s="26" t="s">
        <v>16</v>
      </c>
    </row>
    <row r="46" spans="1:4" s="23" customFormat="1" ht="12.75">
      <c r="A46" s="25" t="s">
        <v>245</v>
      </c>
      <c r="B46" s="26" t="s">
        <v>208</v>
      </c>
      <c r="C46" s="26" t="s">
        <v>164</v>
      </c>
      <c r="D46" s="26" t="s">
        <v>16</v>
      </c>
    </row>
    <row r="47" spans="1:4" s="23" customFormat="1" ht="12.75">
      <c r="A47" s="25" t="s">
        <v>245</v>
      </c>
      <c r="B47" s="26" t="s">
        <v>250</v>
      </c>
      <c r="C47" s="26" t="s">
        <v>163</v>
      </c>
      <c r="D47" s="26" t="s">
        <v>16</v>
      </c>
    </row>
    <row r="48" spans="1:4" s="23" customFormat="1" ht="12.75">
      <c r="A48" s="23" t="s">
        <v>245</v>
      </c>
      <c r="B48" s="24" t="s">
        <v>28</v>
      </c>
      <c r="C48" s="24" t="s">
        <v>75</v>
      </c>
      <c r="D48" s="24" t="s">
        <v>16</v>
      </c>
    </row>
    <row r="49" spans="1:4" s="23" customFormat="1" ht="12.75">
      <c r="A49" s="25" t="s">
        <v>245</v>
      </c>
      <c r="B49" s="26" t="s">
        <v>24</v>
      </c>
      <c r="C49" s="26" t="s">
        <v>23</v>
      </c>
      <c r="D49" s="26" t="s">
        <v>184</v>
      </c>
    </row>
    <row r="50" spans="1:4" ht="12.75">
      <c r="A50" s="25" t="s">
        <v>245</v>
      </c>
      <c r="B50" s="26" t="s">
        <v>26</v>
      </c>
      <c r="C50" s="26" t="s">
        <v>25</v>
      </c>
      <c r="D50" s="26" t="s">
        <v>184</v>
      </c>
    </row>
    <row r="51" spans="1:4" s="23" customFormat="1" ht="12.75">
      <c r="A51" s="25" t="s">
        <v>258</v>
      </c>
      <c r="B51" s="26" t="s">
        <v>188</v>
      </c>
      <c r="C51" s="26" t="s">
        <v>138</v>
      </c>
      <c r="D51" s="26" t="s">
        <v>16</v>
      </c>
    </row>
    <row r="52" spans="1:4" s="23" customFormat="1" ht="12.75">
      <c r="A52" s="23" t="s">
        <v>258</v>
      </c>
      <c r="B52" s="24" t="s">
        <v>140</v>
      </c>
      <c r="C52" s="24" t="s">
        <v>139</v>
      </c>
      <c r="D52" s="24" t="s">
        <v>16</v>
      </c>
    </row>
    <row r="53" spans="1:4" s="23" customFormat="1" ht="12.75">
      <c r="A53" s="25" t="s">
        <v>258</v>
      </c>
      <c r="B53" s="26" t="s">
        <v>214</v>
      </c>
      <c r="C53" s="26" t="s">
        <v>213</v>
      </c>
      <c r="D53" s="26" t="s">
        <v>157</v>
      </c>
    </row>
    <row r="54" spans="1:4" s="23" customFormat="1" ht="12.75">
      <c r="A54" s="24" t="s">
        <v>224</v>
      </c>
      <c r="B54" s="24" t="s">
        <v>22</v>
      </c>
      <c r="C54" s="24" t="s">
        <v>21</v>
      </c>
      <c r="D54" s="24" t="s">
        <v>184</v>
      </c>
    </row>
    <row r="55" spans="1:4" s="23" customFormat="1" ht="12.75">
      <c r="A55" s="25" t="s">
        <v>233</v>
      </c>
      <c r="B55" s="26" t="s">
        <v>206</v>
      </c>
      <c r="C55" s="26" t="s">
        <v>271</v>
      </c>
      <c r="D55" s="26" t="s">
        <v>16</v>
      </c>
    </row>
    <row r="56" spans="1:4" s="23" customFormat="1" ht="12.75">
      <c r="A56" s="23" t="s">
        <v>233</v>
      </c>
      <c r="B56" s="29" t="s">
        <v>107</v>
      </c>
      <c r="C56" s="24" t="s">
        <v>168</v>
      </c>
      <c r="D56" s="24" t="s">
        <v>16</v>
      </c>
    </row>
    <row r="57" spans="1:4" s="23" customFormat="1" ht="12.75">
      <c r="A57" s="23" t="s">
        <v>233</v>
      </c>
      <c r="B57" s="29" t="s">
        <v>39</v>
      </c>
      <c r="C57" s="24" t="s">
        <v>38</v>
      </c>
      <c r="D57" s="24" t="s">
        <v>16</v>
      </c>
    </row>
    <row r="58" spans="1:4" s="23" customFormat="1" ht="12.75">
      <c r="A58" s="25" t="s">
        <v>233</v>
      </c>
      <c r="B58" s="26" t="s">
        <v>275</v>
      </c>
      <c r="C58" s="26" t="s">
        <v>33</v>
      </c>
      <c r="D58" s="26" t="s">
        <v>157</v>
      </c>
    </row>
    <row r="59" spans="1:4" s="23" customFormat="1" ht="12.75">
      <c r="A59" s="23" t="s">
        <v>239</v>
      </c>
      <c r="B59" s="24" t="s">
        <v>49</v>
      </c>
      <c r="C59" s="24" t="s">
        <v>57</v>
      </c>
      <c r="D59" s="24" t="s">
        <v>16</v>
      </c>
    </row>
    <row r="60" spans="1:4" s="23" customFormat="1" ht="12.75">
      <c r="A60" s="23" t="s">
        <v>239</v>
      </c>
      <c r="B60" s="24" t="s">
        <v>189</v>
      </c>
      <c r="C60" s="24" t="s">
        <v>20</v>
      </c>
      <c r="D60" s="24" t="s">
        <v>16</v>
      </c>
    </row>
    <row r="61" spans="1:4" s="23" customFormat="1" ht="12.75">
      <c r="A61" s="23" t="s">
        <v>239</v>
      </c>
      <c r="B61" s="24" t="s">
        <v>207</v>
      </c>
      <c r="C61" s="24" t="s">
        <v>99</v>
      </c>
      <c r="D61" s="24" t="s">
        <v>16</v>
      </c>
    </row>
    <row r="62" spans="1:4" s="23" customFormat="1" ht="12.75">
      <c r="A62" s="25" t="s">
        <v>239</v>
      </c>
      <c r="B62" s="28" t="s">
        <v>40</v>
      </c>
      <c r="C62" s="26" t="s">
        <v>19</v>
      </c>
      <c r="D62" s="26" t="s">
        <v>16</v>
      </c>
    </row>
    <row r="63" spans="1:4" s="23" customFormat="1" ht="12.75">
      <c r="A63" s="23" t="s">
        <v>239</v>
      </c>
      <c r="B63" s="24" t="s">
        <v>61</v>
      </c>
      <c r="C63" s="24" t="s">
        <v>111</v>
      </c>
      <c r="D63" s="24" t="s">
        <v>16</v>
      </c>
    </row>
    <row r="64" spans="1:4" s="23" customFormat="1" ht="12.75">
      <c r="A64" s="23" t="s">
        <v>239</v>
      </c>
      <c r="B64" s="24" t="s">
        <v>127</v>
      </c>
      <c r="C64" s="24" t="s">
        <v>5</v>
      </c>
      <c r="D64" s="24" t="s">
        <v>16</v>
      </c>
    </row>
    <row r="65" spans="1:4" s="23" customFormat="1" ht="12.75">
      <c r="A65" s="23" t="s">
        <v>239</v>
      </c>
      <c r="B65" s="24" t="s">
        <v>41</v>
      </c>
      <c r="C65" s="24" t="s">
        <v>116</v>
      </c>
      <c r="D65" s="24" t="s">
        <v>16</v>
      </c>
    </row>
    <row r="66" spans="1:4" s="23" customFormat="1" ht="12.75">
      <c r="A66" s="25" t="s">
        <v>239</v>
      </c>
      <c r="B66" s="26" t="s">
        <v>204</v>
      </c>
      <c r="C66" s="26" t="s">
        <v>142</v>
      </c>
      <c r="D66" s="26" t="s">
        <v>16</v>
      </c>
    </row>
    <row r="67" spans="1:4" s="23" customFormat="1" ht="12.75">
      <c r="A67" s="25" t="s">
        <v>239</v>
      </c>
      <c r="B67" s="26" t="s">
        <v>104</v>
      </c>
      <c r="C67" s="26" t="s">
        <v>215</v>
      </c>
      <c r="D67" s="26" t="s">
        <v>157</v>
      </c>
    </row>
    <row r="68" spans="1:4" s="23" customFormat="1" ht="12.75">
      <c r="A68" s="25" t="s">
        <v>239</v>
      </c>
      <c r="B68" s="26" t="s">
        <v>196</v>
      </c>
      <c r="C68" s="26" t="s">
        <v>272</v>
      </c>
      <c r="D68" s="26" t="s">
        <v>184</v>
      </c>
    </row>
    <row r="69" spans="1:4" s="23" customFormat="1" ht="12.75">
      <c r="A69" s="31" t="s">
        <v>234</v>
      </c>
      <c r="B69" s="29" t="s">
        <v>230</v>
      </c>
      <c r="C69" s="29" t="s">
        <v>229</v>
      </c>
      <c r="D69" s="29" t="s">
        <v>16</v>
      </c>
    </row>
    <row r="70" spans="1:4" s="23" customFormat="1" ht="12.75">
      <c r="A70" s="23" t="s">
        <v>234</v>
      </c>
      <c r="B70" s="24" t="s">
        <v>226</v>
      </c>
      <c r="C70" s="24" t="s">
        <v>225</v>
      </c>
      <c r="D70" s="24" t="s">
        <v>16</v>
      </c>
    </row>
    <row r="71" spans="1:4" s="23" customFormat="1" ht="12.75">
      <c r="A71" s="27" t="s">
        <v>234</v>
      </c>
      <c r="B71" s="28" t="s">
        <v>92</v>
      </c>
      <c r="C71" s="26" t="s">
        <v>91</v>
      </c>
      <c r="D71" s="26" t="s">
        <v>16</v>
      </c>
    </row>
    <row r="72" spans="1:4" s="23" customFormat="1" ht="12.75">
      <c r="A72" s="23" t="s">
        <v>234</v>
      </c>
      <c r="B72" s="24" t="s">
        <v>200</v>
      </c>
      <c r="C72" s="24" t="s">
        <v>199</v>
      </c>
      <c r="D72" s="24" t="s">
        <v>16</v>
      </c>
    </row>
    <row r="73" spans="1:4" s="23" customFormat="1" ht="12.75">
      <c r="A73" s="23" t="s">
        <v>234</v>
      </c>
      <c r="B73" s="29" t="s">
        <v>94</v>
      </c>
      <c r="C73" s="24" t="s">
        <v>93</v>
      </c>
      <c r="D73" s="24" t="s">
        <v>16</v>
      </c>
    </row>
    <row r="74" spans="1:4" s="23" customFormat="1" ht="12.75">
      <c r="A74" s="25" t="s">
        <v>234</v>
      </c>
      <c r="B74" s="26" t="s">
        <v>42</v>
      </c>
      <c r="C74" s="26" t="s">
        <v>198</v>
      </c>
      <c r="D74" s="26" t="s">
        <v>16</v>
      </c>
    </row>
    <row r="75" spans="1:4" s="23" customFormat="1" ht="12.75">
      <c r="A75" s="23" t="s">
        <v>234</v>
      </c>
      <c r="B75" s="24" t="s">
        <v>90</v>
      </c>
      <c r="C75" s="24" t="s">
        <v>89</v>
      </c>
      <c r="D75" s="24" t="s">
        <v>16</v>
      </c>
    </row>
    <row r="76" spans="1:4" s="23" customFormat="1" ht="12.75">
      <c r="A76" s="27" t="s">
        <v>153</v>
      </c>
      <c r="B76" s="28" t="s">
        <v>119</v>
      </c>
      <c r="C76" s="26" t="s">
        <v>73</v>
      </c>
      <c r="D76" s="26" t="s">
        <v>16</v>
      </c>
    </row>
    <row r="77" spans="1:4" s="23" customFormat="1" ht="12.75">
      <c r="A77" s="23" t="s">
        <v>238</v>
      </c>
      <c r="B77" s="24" t="s">
        <v>203</v>
      </c>
      <c r="C77" s="24" t="s">
        <v>0</v>
      </c>
      <c r="D77" s="24" t="s">
        <v>16</v>
      </c>
    </row>
    <row r="78" spans="1:4" s="23" customFormat="1" ht="12.75">
      <c r="A78" s="23" t="s">
        <v>238</v>
      </c>
      <c r="B78" s="24" t="s">
        <v>137</v>
      </c>
      <c r="C78" s="24" t="s">
        <v>143</v>
      </c>
      <c r="D78" s="24" t="s">
        <v>16</v>
      </c>
    </row>
    <row r="79" spans="1:4" s="23" customFormat="1" ht="12.75">
      <c r="A79" s="25" t="s">
        <v>238</v>
      </c>
      <c r="B79" s="28" t="s">
        <v>109</v>
      </c>
      <c r="C79" s="26" t="s">
        <v>267</v>
      </c>
      <c r="D79" s="26" t="s">
        <v>16</v>
      </c>
    </row>
    <row r="80" spans="1:4" s="23" customFormat="1" ht="12.75">
      <c r="A80" s="23" t="s">
        <v>238</v>
      </c>
      <c r="B80" s="24" t="s">
        <v>122</v>
      </c>
      <c r="C80" s="24" t="s">
        <v>117</v>
      </c>
      <c r="D80" s="24" t="s">
        <v>16</v>
      </c>
    </row>
    <row r="81" spans="1:4" s="23" customFormat="1" ht="12.75">
      <c r="A81" s="23" t="s">
        <v>238</v>
      </c>
      <c r="B81" s="29" t="s">
        <v>219</v>
      </c>
      <c r="C81" s="24" t="s">
        <v>144</v>
      </c>
      <c r="D81" s="24" t="s">
        <v>16</v>
      </c>
    </row>
    <row r="82" spans="1:4" s="23" customFormat="1" ht="12.75">
      <c r="A82" s="25" t="s">
        <v>238</v>
      </c>
      <c r="B82" s="26" t="s">
        <v>147</v>
      </c>
      <c r="C82" s="26" t="s">
        <v>146</v>
      </c>
      <c r="D82" s="26" t="s">
        <v>184</v>
      </c>
    </row>
    <row r="83" spans="1:4" s="23" customFormat="1" ht="12.75">
      <c r="A83" s="25" t="s">
        <v>238</v>
      </c>
      <c r="B83" s="26" t="s">
        <v>260</v>
      </c>
      <c r="C83" s="26" t="s">
        <v>259</v>
      </c>
      <c r="D83" s="25" t="s">
        <v>184</v>
      </c>
    </row>
    <row r="84" spans="1:4" s="23" customFormat="1" ht="12.75">
      <c r="A84" s="25" t="s">
        <v>152</v>
      </c>
      <c r="B84" s="26" t="s">
        <v>190</v>
      </c>
      <c r="C84" s="26" t="s">
        <v>102</v>
      </c>
      <c r="D84" s="26" t="s">
        <v>16</v>
      </c>
    </row>
    <row r="85" spans="1:4" s="23" customFormat="1" ht="12.75">
      <c r="A85" s="25" t="s">
        <v>152</v>
      </c>
      <c r="B85" s="26" t="s">
        <v>193</v>
      </c>
      <c r="C85" s="26" t="s">
        <v>3</v>
      </c>
      <c r="D85" s="26" t="s">
        <v>16</v>
      </c>
    </row>
    <row r="86" spans="1:4" s="23" customFormat="1" ht="12.75">
      <c r="A86" s="23" t="s">
        <v>152</v>
      </c>
      <c r="B86" s="24" t="s">
        <v>43</v>
      </c>
      <c r="C86" s="24" t="s">
        <v>4</v>
      </c>
      <c r="D86" s="24" t="s">
        <v>16</v>
      </c>
    </row>
    <row r="87" spans="1:4" s="23" customFormat="1" ht="12.75">
      <c r="A87" s="25" t="s">
        <v>152</v>
      </c>
      <c r="B87" s="26" t="s">
        <v>45</v>
      </c>
      <c r="C87" s="26" t="s">
        <v>100</v>
      </c>
      <c r="D87" s="26" t="s">
        <v>16</v>
      </c>
    </row>
    <row r="88" spans="1:4" s="23" customFormat="1" ht="12.75">
      <c r="A88" s="25" t="s">
        <v>152</v>
      </c>
      <c r="B88" s="26" t="s">
        <v>2</v>
      </c>
      <c r="C88" s="26" t="s">
        <v>1</v>
      </c>
      <c r="D88" s="26" t="s">
        <v>16</v>
      </c>
    </row>
    <row r="89" spans="1:4" s="23" customFormat="1" ht="12.75">
      <c r="A89" s="25" t="s">
        <v>152</v>
      </c>
      <c r="B89" s="28" t="s">
        <v>103</v>
      </c>
      <c r="C89" s="26" t="s">
        <v>101</v>
      </c>
      <c r="D89" s="26" t="s">
        <v>157</v>
      </c>
    </row>
    <row r="90" spans="1:4" s="23" customFormat="1" ht="12.75">
      <c r="A90" s="25" t="s">
        <v>235</v>
      </c>
      <c r="B90" s="26" t="s">
        <v>48</v>
      </c>
      <c r="C90" s="26" t="s">
        <v>149</v>
      </c>
      <c r="D90" s="26" t="s">
        <v>16</v>
      </c>
    </row>
    <row r="91" spans="1:4" s="23" customFormat="1" ht="12.75">
      <c r="A91" s="25" t="s">
        <v>235</v>
      </c>
      <c r="B91" s="26" t="s">
        <v>30</v>
      </c>
      <c r="C91" s="26" t="s">
        <v>169</v>
      </c>
      <c r="D91" s="26" t="s">
        <v>16</v>
      </c>
    </row>
    <row r="92" spans="1:4" s="23" customFormat="1" ht="12.75">
      <c r="A92" s="23" t="s">
        <v>235</v>
      </c>
      <c r="B92" s="24" t="s">
        <v>228</v>
      </c>
      <c r="C92" s="24" t="s">
        <v>227</v>
      </c>
      <c r="D92" s="24" t="s">
        <v>16</v>
      </c>
    </row>
    <row r="93" spans="1:4" s="23" customFormat="1" ht="12.75">
      <c r="A93" s="23" t="s">
        <v>235</v>
      </c>
      <c r="B93" s="24" t="s">
        <v>121</v>
      </c>
      <c r="C93" s="24" t="s">
        <v>170</v>
      </c>
      <c r="D93" s="24" t="s">
        <v>16</v>
      </c>
    </row>
    <row r="94" spans="1:4" s="23" customFormat="1" ht="12.75">
      <c r="A94" s="25" t="s">
        <v>235</v>
      </c>
      <c r="B94" s="26" t="s">
        <v>124</v>
      </c>
      <c r="C94" s="26" t="s">
        <v>55</v>
      </c>
      <c r="D94" s="26" t="s">
        <v>16</v>
      </c>
    </row>
    <row r="95" spans="1:4" s="23" customFormat="1" ht="12.75">
      <c r="A95" s="23" t="s">
        <v>235</v>
      </c>
      <c r="B95" s="24" t="s">
        <v>128</v>
      </c>
      <c r="C95" s="24" t="s">
        <v>56</v>
      </c>
      <c r="D95" s="24" t="s">
        <v>16</v>
      </c>
    </row>
    <row r="96" spans="1:4" s="23" customFormat="1" ht="12.75">
      <c r="A96" s="25" t="s">
        <v>235</v>
      </c>
      <c r="B96" s="26" t="s">
        <v>54</v>
      </c>
      <c r="C96" s="26" t="s">
        <v>53</v>
      </c>
      <c r="D96" s="26" t="s">
        <v>157</v>
      </c>
    </row>
    <row r="97" spans="1:4" s="23" customFormat="1" ht="12.75">
      <c r="A97" s="25" t="s">
        <v>242</v>
      </c>
      <c r="B97" s="26" t="s">
        <v>60</v>
      </c>
      <c r="C97" s="26" t="s">
        <v>88</v>
      </c>
      <c r="D97" s="26" t="s">
        <v>16</v>
      </c>
    </row>
    <row r="98" spans="1:4" s="23" customFormat="1" ht="12.75">
      <c r="A98" s="25" t="s">
        <v>242</v>
      </c>
      <c r="B98" s="26" t="s">
        <v>130</v>
      </c>
      <c r="C98" s="26" t="s">
        <v>84</v>
      </c>
      <c r="D98" s="26" t="s">
        <v>16</v>
      </c>
    </row>
    <row r="99" spans="1:4" s="23" customFormat="1" ht="12.75">
      <c r="A99" s="23" t="s">
        <v>242</v>
      </c>
      <c r="B99" s="24" t="s">
        <v>106</v>
      </c>
      <c r="C99" s="24" t="s">
        <v>148</v>
      </c>
      <c r="D99" s="24" t="s">
        <v>16</v>
      </c>
    </row>
    <row r="100" spans="1:4" s="23" customFormat="1" ht="12.75">
      <c r="A100" s="23" t="s">
        <v>242</v>
      </c>
      <c r="B100" s="24" t="s">
        <v>105</v>
      </c>
      <c r="C100" s="24" t="s">
        <v>178</v>
      </c>
      <c r="D100" s="24" t="s">
        <v>16</v>
      </c>
    </row>
    <row r="101" spans="1:4" s="23" customFormat="1" ht="12.75">
      <c r="A101" s="23" t="s">
        <v>237</v>
      </c>
      <c r="B101" s="29" t="s">
        <v>217</v>
      </c>
      <c r="C101" s="24" t="s">
        <v>269</v>
      </c>
      <c r="D101" s="24" t="s">
        <v>16</v>
      </c>
    </row>
    <row r="102" spans="1:4" s="23" customFormat="1" ht="12.75">
      <c r="A102" s="23" t="s">
        <v>237</v>
      </c>
      <c r="B102" s="24" t="s">
        <v>32</v>
      </c>
      <c r="C102" s="24" t="s">
        <v>165</v>
      </c>
      <c r="D102" s="24" t="s">
        <v>16</v>
      </c>
    </row>
    <row r="103" spans="1:4" s="23" customFormat="1" ht="12.75">
      <c r="A103" s="25" t="s">
        <v>237</v>
      </c>
      <c r="B103" s="26" t="s">
        <v>62</v>
      </c>
      <c r="C103" s="26" t="s">
        <v>50</v>
      </c>
      <c r="D103" s="26" t="s">
        <v>16</v>
      </c>
    </row>
    <row r="104" spans="1:4" s="23" customFormat="1" ht="12.75">
      <c r="A104" s="23" t="s">
        <v>237</v>
      </c>
      <c r="B104" s="29" t="s">
        <v>205</v>
      </c>
      <c r="C104" s="24" t="s">
        <v>166</v>
      </c>
      <c r="D104" s="24" t="s">
        <v>16</v>
      </c>
    </row>
    <row r="105" spans="1:4" s="23" customFormat="1" ht="12.75">
      <c r="A105" s="25" t="s">
        <v>237</v>
      </c>
      <c r="B105" s="28" t="s">
        <v>96</v>
      </c>
      <c r="C105" s="26" t="s">
        <v>95</v>
      </c>
      <c r="D105" s="26" t="s">
        <v>157</v>
      </c>
    </row>
    <row r="106" spans="1:4" s="23" customFormat="1" ht="12.75">
      <c r="A106" s="25" t="s">
        <v>237</v>
      </c>
      <c r="B106" s="24" t="s">
        <v>276</v>
      </c>
      <c r="C106" s="24" t="s">
        <v>221</v>
      </c>
      <c r="D106" s="24" t="s">
        <v>184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9.28125" style="0" customWidth="1"/>
    <col min="2" max="2" width="6.28125" style="0" customWidth="1"/>
    <col min="3" max="3" width="8.8515625" style="0" customWidth="1"/>
    <col min="4" max="4" width="16.00390625" style="0" customWidth="1"/>
    <col min="5" max="5" width="6.28125" style="0" customWidth="1"/>
    <col min="6" max="7" width="5.00390625" style="0" customWidth="1"/>
    <col min="8" max="8" width="27.00390625" style="0" bestFit="1" customWidth="1"/>
    <col min="9" max="9" width="6.28125" style="0" customWidth="1"/>
    <col min="11" max="11" width="46.00390625" style="0" bestFit="1" customWidth="1"/>
    <col min="12" max="12" width="6.28125" style="0" customWidth="1"/>
  </cols>
  <sheetData>
    <row r="1" spans="11:12" ht="12.75">
      <c r="K1" s="19" t="s">
        <v>209</v>
      </c>
      <c r="L1" s="20" t="s">
        <v>58</v>
      </c>
    </row>
    <row r="3" spans="1:12" ht="12.75">
      <c r="A3" s="2" t="s">
        <v>27</v>
      </c>
      <c r="B3" s="2" t="s">
        <v>186</v>
      </c>
      <c r="C3" s="8"/>
      <c r="D3" s="8"/>
      <c r="E3" s="9"/>
      <c r="K3" s="2" t="s">
        <v>27</v>
      </c>
      <c r="L3" s="5"/>
    </row>
    <row r="4" spans="1:12" ht="12.75">
      <c r="A4" s="2" t="s">
        <v>67</v>
      </c>
      <c r="B4" s="1" t="s">
        <v>69</v>
      </c>
      <c r="C4" s="10" t="s">
        <v>141</v>
      </c>
      <c r="D4" s="10" t="s">
        <v>15</v>
      </c>
      <c r="E4" s="5" t="s">
        <v>74</v>
      </c>
      <c r="K4" s="2" t="s">
        <v>77</v>
      </c>
      <c r="L4" s="5" t="s">
        <v>74</v>
      </c>
    </row>
    <row r="5" spans="1:12" ht="12.75">
      <c r="A5" s="1" t="s">
        <v>157</v>
      </c>
      <c r="B5" s="11">
        <v>8</v>
      </c>
      <c r="C5" s="12">
        <v>1</v>
      </c>
      <c r="D5" s="12">
        <v>23</v>
      </c>
      <c r="E5" s="6">
        <v>32</v>
      </c>
      <c r="F5" s="18">
        <f>GETPIVOTDATA("Type",$A$3,"Type","CH","Candidature","OUI (D)")/GETPIVOTDATA("Type",$A$3,"Type","CH")</f>
        <v>0.13752122241086587</v>
      </c>
      <c r="K5" s="1" t="s">
        <v>108</v>
      </c>
      <c r="L5" s="6">
        <v>14</v>
      </c>
    </row>
    <row r="6" spans="1:12" ht="12.75">
      <c r="A6" s="3" t="s">
        <v>16</v>
      </c>
      <c r="B6" s="13">
        <v>81</v>
      </c>
      <c r="C6" s="14">
        <v>5</v>
      </c>
      <c r="D6" s="14">
        <v>503</v>
      </c>
      <c r="E6" s="7">
        <v>589</v>
      </c>
      <c r="F6" s="18">
        <f>GETPIVOTDATA("Type",$A$3,"Type","CHU / CHR","Candidature","OUI (D)")/GETPIVOTDATA("Type",$A$3,"Type","CHU / CHR")</f>
        <v>0.25</v>
      </c>
      <c r="K6" s="3" t="s">
        <v>173</v>
      </c>
      <c r="L6" s="7">
        <v>7</v>
      </c>
    </row>
    <row r="7" spans="1:12" ht="12.75">
      <c r="A7" s="3" t="s">
        <v>184</v>
      </c>
      <c r="B7" s="13">
        <v>16</v>
      </c>
      <c r="C7" s="14">
        <v>4</v>
      </c>
      <c r="D7" s="14">
        <v>313</v>
      </c>
      <c r="E7" s="7">
        <v>333</v>
      </c>
      <c r="F7" s="18">
        <f>GETPIVOTDATA("Type",$A$3,"Type","ESPIC","Candidature","OUI (D)")/GETPIVOTDATA("Type",$A$3,"Type","ESPIC")</f>
        <v>0.04804804804804805</v>
      </c>
      <c r="K7" s="3" t="s">
        <v>78</v>
      </c>
      <c r="L7" s="7">
        <v>6</v>
      </c>
    </row>
    <row r="8" spans="1:12" ht="12.75">
      <c r="A8" s="4" t="s">
        <v>74</v>
      </c>
      <c r="B8" s="16">
        <v>105</v>
      </c>
      <c r="C8" s="15">
        <v>10</v>
      </c>
      <c r="D8" s="15">
        <v>839</v>
      </c>
      <c r="E8" s="17">
        <v>954</v>
      </c>
      <c r="F8" s="18">
        <f>GETPIVOTDATA("Type",$A$3,"Candidature","OUI (D)")/GETPIVOTDATA("Type",$A$3)</f>
        <v>0.11006289308176101</v>
      </c>
      <c r="K8" s="3" t="s">
        <v>183</v>
      </c>
      <c r="L8" s="7">
        <v>6</v>
      </c>
    </row>
    <row r="9" spans="11:12" ht="12.75">
      <c r="K9" s="3" t="s">
        <v>150</v>
      </c>
      <c r="L9" s="7">
        <v>5</v>
      </c>
    </row>
    <row r="10" spans="11:12" ht="12.75">
      <c r="K10" s="3" t="s">
        <v>59</v>
      </c>
      <c r="L10" s="7">
        <v>4</v>
      </c>
    </row>
    <row r="11" spans="11:12" ht="12.75">
      <c r="K11" s="3" t="s">
        <v>261</v>
      </c>
      <c r="L11" s="7">
        <v>2</v>
      </c>
    </row>
    <row r="12" spans="11:12" ht="12.75">
      <c r="K12" s="3" t="s">
        <v>70</v>
      </c>
      <c r="L12" s="7">
        <v>2</v>
      </c>
    </row>
    <row r="13" spans="11:12" ht="12.75">
      <c r="K13" s="3" t="s">
        <v>247</v>
      </c>
      <c r="L13" s="7">
        <v>2</v>
      </c>
    </row>
    <row r="14" spans="1:12" ht="12.75">
      <c r="A14" s="2" t="s">
        <v>27</v>
      </c>
      <c r="B14" s="2" t="s">
        <v>209</v>
      </c>
      <c r="C14" s="8"/>
      <c r="D14" s="8"/>
      <c r="E14" s="8"/>
      <c r="F14" s="9"/>
      <c r="K14" s="3" t="s">
        <v>194</v>
      </c>
      <c r="L14" s="7">
        <v>1</v>
      </c>
    </row>
    <row r="15" spans="1:12" ht="12.75">
      <c r="A15" s="2" t="s">
        <v>67</v>
      </c>
      <c r="B15" s="1" t="s">
        <v>58</v>
      </c>
      <c r="C15" s="10" t="s">
        <v>141</v>
      </c>
      <c r="D15" s="10" t="s">
        <v>158</v>
      </c>
      <c r="E15" s="10" t="s">
        <v>15</v>
      </c>
      <c r="F15" s="5" t="s">
        <v>74</v>
      </c>
      <c r="K15" s="3" t="s">
        <v>246</v>
      </c>
      <c r="L15" s="7">
        <v>1</v>
      </c>
    </row>
    <row r="16" spans="1:12" ht="12.75">
      <c r="A16" s="1" t="s">
        <v>157</v>
      </c>
      <c r="B16" s="11">
        <v>7</v>
      </c>
      <c r="C16" s="12">
        <v>1</v>
      </c>
      <c r="D16" s="12"/>
      <c r="E16" s="12">
        <v>24</v>
      </c>
      <c r="F16" s="6">
        <v>32</v>
      </c>
      <c r="H16" s="18">
        <f>GETPIVOTDATA("Type",$A$14,"Type","CH","Pilotes","OUI")/GETPIVOTDATA("Type",$A$14,"Type","CH")</f>
        <v>0.06281833616298811</v>
      </c>
      <c r="K16" s="3" t="s">
        <v>63</v>
      </c>
      <c r="L16" s="7">
        <v>1</v>
      </c>
    </row>
    <row r="17" spans="1:12" ht="12.75">
      <c r="A17" s="3" t="s">
        <v>16</v>
      </c>
      <c r="B17" s="13">
        <v>37</v>
      </c>
      <c r="C17" s="14">
        <v>35</v>
      </c>
      <c r="D17" s="14">
        <v>2</v>
      </c>
      <c r="E17" s="14">
        <v>515</v>
      </c>
      <c r="F17" s="7">
        <v>589</v>
      </c>
      <c r="H17" s="18">
        <f>GETPIVOTDATA("Type",$A$14,"Type","CHU / CHR","Pilotes","OUI")/GETPIVOTDATA("Type",$A$14,"Type","CHU / CHR")</f>
        <v>0.21875</v>
      </c>
      <c r="K17" s="3" t="s">
        <v>172</v>
      </c>
      <c r="L17" s="7">
        <v>1</v>
      </c>
    </row>
    <row r="18" spans="1:12" ht="12.75">
      <c r="A18" s="3" t="s">
        <v>184</v>
      </c>
      <c r="B18" s="13">
        <v>11</v>
      </c>
      <c r="C18" s="14">
        <v>5</v>
      </c>
      <c r="D18" s="14"/>
      <c r="E18" s="14">
        <v>317</v>
      </c>
      <c r="F18" s="7">
        <v>333</v>
      </c>
      <c r="H18" s="18">
        <f>GETPIVOTDATA("Type",$A$14,"Type","ESPIC","Pilotes","OUI")/GETPIVOTDATA("Type",$A$14,"Type","ESPIC")</f>
        <v>0.03303303303303303</v>
      </c>
      <c r="K18" s="3" t="s">
        <v>34</v>
      </c>
      <c r="L18" s="7">
        <v>1</v>
      </c>
    </row>
    <row r="19" spans="1:12" ht="12.75">
      <c r="A19" s="4" t="s">
        <v>74</v>
      </c>
      <c r="B19" s="16">
        <v>55</v>
      </c>
      <c r="C19" s="15">
        <v>41</v>
      </c>
      <c r="D19" s="15">
        <v>2</v>
      </c>
      <c r="E19" s="15">
        <v>856</v>
      </c>
      <c r="F19" s="17">
        <v>954</v>
      </c>
      <c r="H19" s="18">
        <f>GETPIVOTDATA("Type",$A$14,"Pilotes","OUI")/GETPIVOTDATA("Type",$A$14)</f>
        <v>0.057651991614255764</v>
      </c>
      <c r="K19" s="3" t="s">
        <v>252</v>
      </c>
      <c r="L19" s="7">
        <v>1</v>
      </c>
    </row>
    <row r="20" spans="11:12" ht="12.75">
      <c r="K20" s="3" t="s">
        <v>179</v>
      </c>
      <c r="L20" s="7">
        <v>1</v>
      </c>
    </row>
    <row r="21" spans="11:12" ht="12.75">
      <c r="K21" s="4" t="s">
        <v>74</v>
      </c>
      <c r="L21" s="17">
        <v>55</v>
      </c>
    </row>
    <row r="23" spans="1:9" ht="12.75">
      <c r="A23" s="19" t="s">
        <v>209</v>
      </c>
      <c r="B23" s="20" t="s">
        <v>58</v>
      </c>
      <c r="D23" s="19" t="s">
        <v>209</v>
      </c>
      <c r="E23" s="20" t="s">
        <v>58</v>
      </c>
      <c r="H23" s="19" t="s">
        <v>209</v>
      </c>
      <c r="I23" s="20" t="s">
        <v>58</v>
      </c>
    </row>
    <row r="25" spans="1:9" ht="12.75">
      <c r="A25" s="2" t="s">
        <v>27</v>
      </c>
      <c r="B25" s="5"/>
      <c r="D25" s="2" t="s">
        <v>27</v>
      </c>
      <c r="E25" s="5"/>
      <c r="H25" s="2" t="s">
        <v>27</v>
      </c>
      <c r="I25" s="5"/>
    </row>
    <row r="26" spans="1:9" ht="12.75">
      <c r="A26" s="2" t="s">
        <v>151</v>
      </c>
      <c r="B26" s="5" t="s">
        <v>74</v>
      </c>
      <c r="D26" s="2" t="s">
        <v>87</v>
      </c>
      <c r="E26" s="5" t="s">
        <v>74</v>
      </c>
      <c r="H26" s="2" t="s">
        <v>248</v>
      </c>
      <c r="I26" s="5" t="s">
        <v>74</v>
      </c>
    </row>
    <row r="27" spans="1:9" ht="12.75">
      <c r="A27" s="1" t="s">
        <v>152</v>
      </c>
      <c r="B27" s="6">
        <v>5</v>
      </c>
      <c r="D27" s="1" t="s">
        <v>157</v>
      </c>
      <c r="E27" s="6">
        <v>7</v>
      </c>
      <c r="H27" s="1" t="s">
        <v>115</v>
      </c>
      <c r="I27" s="6">
        <v>6</v>
      </c>
    </row>
    <row r="28" spans="1:9" ht="12.75">
      <c r="A28" s="3" t="s">
        <v>245</v>
      </c>
      <c r="B28" s="7">
        <v>5</v>
      </c>
      <c r="D28" s="3" t="s">
        <v>155</v>
      </c>
      <c r="E28" s="7">
        <v>25</v>
      </c>
      <c r="H28" s="3" t="s">
        <v>114</v>
      </c>
      <c r="I28" s="7">
        <v>17</v>
      </c>
    </row>
    <row r="29" spans="1:9" ht="12.75">
      <c r="A29" s="3" t="s">
        <v>235</v>
      </c>
      <c r="B29" s="7">
        <v>4</v>
      </c>
      <c r="D29" s="3" t="s">
        <v>156</v>
      </c>
      <c r="E29" s="7">
        <v>9</v>
      </c>
      <c r="H29" s="3" t="s">
        <v>113</v>
      </c>
      <c r="I29" s="7">
        <v>13</v>
      </c>
    </row>
    <row r="30" spans="1:9" ht="12.75">
      <c r="A30" s="3" t="s">
        <v>241</v>
      </c>
      <c r="B30" s="7">
        <v>4</v>
      </c>
      <c r="D30" s="3" t="s">
        <v>154</v>
      </c>
      <c r="E30" s="7">
        <v>1</v>
      </c>
      <c r="H30" s="3" t="s">
        <v>157</v>
      </c>
      <c r="I30" s="7">
        <v>7</v>
      </c>
    </row>
    <row r="31" spans="1:9" ht="12.75">
      <c r="A31" s="3" t="s">
        <v>231</v>
      </c>
      <c r="B31" s="7">
        <v>4</v>
      </c>
      <c r="D31" s="3" t="s">
        <v>184</v>
      </c>
      <c r="E31" s="7">
        <v>11</v>
      </c>
      <c r="H31" s="3" t="s">
        <v>184</v>
      </c>
      <c r="I31" s="7">
        <v>11</v>
      </c>
    </row>
    <row r="32" spans="1:9" ht="12.75">
      <c r="A32" s="3" t="s">
        <v>237</v>
      </c>
      <c r="B32" s="7">
        <v>3</v>
      </c>
      <c r="D32" s="3" t="s">
        <v>257</v>
      </c>
      <c r="E32" s="7">
        <v>2</v>
      </c>
      <c r="H32" s="3" t="s">
        <v>257</v>
      </c>
      <c r="I32" s="7">
        <v>1</v>
      </c>
    </row>
    <row r="33" spans="1:9" ht="12.75">
      <c r="A33" s="3" t="s">
        <v>244</v>
      </c>
      <c r="B33" s="7">
        <v>3</v>
      </c>
      <c r="D33" s="4" t="s">
        <v>74</v>
      </c>
      <c r="E33" s="17">
        <v>55</v>
      </c>
      <c r="H33" s="4" t="s">
        <v>74</v>
      </c>
      <c r="I33" s="17">
        <v>55</v>
      </c>
    </row>
    <row r="34" spans="1:2" ht="12.75">
      <c r="A34" s="3" t="s">
        <v>80</v>
      </c>
      <c r="B34" s="7">
        <v>3</v>
      </c>
    </row>
    <row r="35" spans="1:2" ht="12.75">
      <c r="A35" s="3" t="s">
        <v>232</v>
      </c>
      <c r="B35" s="7">
        <v>3</v>
      </c>
    </row>
    <row r="36" spans="1:5" ht="12.75">
      <c r="A36" s="3" t="s">
        <v>239</v>
      </c>
      <c r="B36" s="7">
        <v>3</v>
      </c>
      <c r="D36" s="19" t="s">
        <v>209</v>
      </c>
      <c r="E36" s="20" t="s">
        <v>58</v>
      </c>
    </row>
    <row r="37" spans="1:2" ht="12.75">
      <c r="A37" s="3" t="s">
        <v>236</v>
      </c>
      <c r="B37" s="7">
        <v>3</v>
      </c>
    </row>
    <row r="38" spans="1:5" ht="12.75">
      <c r="A38" s="3" t="s">
        <v>242</v>
      </c>
      <c r="B38" s="7">
        <v>2</v>
      </c>
      <c r="D38" s="2" t="s">
        <v>27</v>
      </c>
      <c r="E38" s="5"/>
    </row>
    <row r="39" spans="1:5" ht="12.75">
      <c r="A39" s="3" t="s">
        <v>233</v>
      </c>
      <c r="B39" s="7">
        <v>2</v>
      </c>
      <c r="D39" s="2" t="s">
        <v>159</v>
      </c>
      <c r="E39" s="5" t="s">
        <v>74</v>
      </c>
    </row>
    <row r="40" spans="1:5" ht="12.75">
      <c r="A40" s="3" t="s">
        <v>258</v>
      </c>
      <c r="B40" s="7">
        <v>2</v>
      </c>
      <c r="D40" s="1" t="s">
        <v>161</v>
      </c>
      <c r="E40" s="6">
        <v>26</v>
      </c>
    </row>
    <row r="41" spans="1:5" ht="12.75">
      <c r="A41" s="3" t="s">
        <v>234</v>
      </c>
      <c r="B41" s="7">
        <v>2</v>
      </c>
      <c r="D41" s="3" t="s">
        <v>160</v>
      </c>
      <c r="E41" s="7">
        <v>21</v>
      </c>
    </row>
    <row r="42" spans="1:5" ht="12.75">
      <c r="A42" s="3" t="s">
        <v>44</v>
      </c>
      <c r="B42" s="7">
        <v>2</v>
      </c>
      <c r="D42" s="3" t="s">
        <v>162</v>
      </c>
      <c r="E42" s="7">
        <v>6</v>
      </c>
    </row>
    <row r="43" spans="1:5" ht="12.75">
      <c r="A43" s="3" t="s">
        <v>238</v>
      </c>
      <c r="B43" s="7">
        <v>2</v>
      </c>
      <c r="D43" s="3" t="s">
        <v>257</v>
      </c>
      <c r="E43" s="7">
        <v>2</v>
      </c>
    </row>
    <row r="44" spans="1:5" ht="12.75">
      <c r="A44" s="3" t="s">
        <v>240</v>
      </c>
      <c r="B44" s="7">
        <v>1</v>
      </c>
      <c r="D44" s="4" t="s">
        <v>74</v>
      </c>
      <c r="E44" s="17">
        <v>55</v>
      </c>
    </row>
    <row r="45" spans="1:2" ht="12.75">
      <c r="A45" s="3" t="s">
        <v>118</v>
      </c>
      <c r="B45" s="7">
        <v>1</v>
      </c>
    </row>
    <row r="46" spans="1:2" ht="12.75">
      <c r="A46" s="3" t="s">
        <v>153</v>
      </c>
      <c r="B46" s="7">
        <v>1</v>
      </c>
    </row>
    <row r="47" spans="1:2" ht="12.75">
      <c r="A47" s="4" t="s">
        <v>74</v>
      </c>
      <c r="B47" s="17">
        <v>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mreynaud</cp:lastModifiedBy>
  <cp:lastPrinted>2010-06-23T06:36:12Z</cp:lastPrinted>
  <dcterms:created xsi:type="dcterms:W3CDTF">2010-03-18T05:06:02Z</dcterms:created>
  <dcterms:modified xsi:type="dcterms:W3CDTF">2010-09-22T08:49:27Z</dcterms:modified>
  <cp:category/>
  <cp:version/>
  <cp:contentType/>
  <cp:contentStatus/>
</cp:coreProperties>
</file>