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0" windowWidth="15480" windowHeight="8310" tabRatio="667" firstSheet="2" activeTab="2"/>
  </bookViews>
  <sheets>
    <sheet name="Conso" sheetId="1" state="hidden" r:id="rId1"/>
    <sheet name="Conversions" sheetId="2" state="hidden" r:id="rId2"/>
    <sheet name="LISEZ-MOI" sheetId="3" r:id="rId3"/>
    <sheet name="Liste" sheetId="4" state="hidden" r:id="rId4"/>
    <sheet name="Page de garde" sheetId="5" r:id="rId5"/>
    <sheet name="Id_CR_SF" sheetId="6" r:id="rId6"/>
    <sheet name="Section exploit." sheetId="7" state="hidden" r:id="rId7"/>
    <sheet name="Section_exploit_SF" sheetId="8" state="hidden" r:id="rId8"/>
    <sheet name="autofinancement disponible" sheetId="9" state="hidden" r:id="rId9"/>
    <sheet name="information_financement global" sheetId="10" state="hidden" r:id="rId10"/>
    <sheet name="Tableau_Rcc" sheetId="11" state="hidden" r:id="rId11"/>
    <sheet name="Prov°,Dépréciat° et subvent°" sheetId="12" state="hidden" r:id="rId12"/>
    <sheet name="ESSMS publics Dettes fin.1" sheetId="13" state="hidden" r:id="rId13"/>
    <sheet name="ESSMS publics Dettes fin.2" sheetId="14" state="hidden" r:id="rId14"/>
    <sheet name="ESSMS publics Dettes fin.3" sheetId="15" state="hidden" r:id="rId15"/>
    <sheet name="ESSMS publics Dettes fin.4" sheetId="16" state="hidden" r:id="rId16"/>
    <sheet name="ESSMS publics Dettes fin.5" sheetId="17" state="hidden" r:id="rId17"/>
    <sheet name="ESSMS publics Dettes fin.6" sheetId="18" state="hidden" r:id="rId18"/>
    <sheet name="ESSMS publics Dettes fin.7" sheetId="19" state="hidden" r:id="rId19"/>
    <sheet name="ESSMS publics Dettes fin.8" sheetId="20" state="hidden" r:id="rId20"/>
    <sheet name="Affectation_Resultats" sheetId="21" state="hidden" r:id="rId21"/>
    <sheet name="Suivi_affectations" sheetId="22" state="hidden" r:id="rId22"/>
  </sheets>
  <definedNames>
    <definedName name="__ERTRIDEN___DATEAUTO___ANN0\FINESS_ET">'Page de garde'!$G$27</definedName>
    <definedName name="__ERTRIDEN___DATECPOM___ANN0\_________">'Page de garde'!$D$22</definedName>
    <definedName name="__ERTRIDEN___DATEGENE___ANN0\_________">'Page de garde'!$A$4</definedName>
    <definedName name="_xlfn.FORMULATEXT" hidden="1">#NAME?</definedName>
    <definedName name="AIDE_REPERE1">'LISEZ-MOI'!$C$78</definedName>
    <definedName name="AIDE_REPERE10">'LISEZ-MOI'!$C$116</definedName>
    <definedName name="AIDE_REPERE11">'LISEZ-MOI'!$C$120</definedName>
    <definedName name="AIDE_REPERE12">'LISEZ-MOI'!$C$123</definedName>
    <definedName name="AIDE_REPERE13">'LISEZ-MOI'!$C$126</definedName>
    <definedName name="AIDE_REPERE14">'LISEZ-MOI'!$C$129</definedName>
    <definedName name="AIDE_REPERE15">'LISEZ-MOI'!$C$132</definedName>
    <definedName name="AIDE_REPERE16">'LISEZ-MOI'!$C$135</definedName>
    <definedName name="AIDE_REPERE17">'LISEZ-MOI'!$C$138</definedName>
    <definedName name="AIDE_REPERE2">'LISEZ-MOI'!$C$81</definedName>
    <definedName name="AIDE_REPERE3">'LISEZ-MOI'!$C$84</definedName>
    <definedName name="AIDE_REPERE4">'LISEZ-MOI'!$C$87</definedName>
    <definedName name="AIDE_REPERE5">'LISEZ-MOI'!$C$93</definedName>
    <definedName name="AIDE_REPERE6">'LISEZ-MOI'!$C$98</definedName>
    <definedName name="AIDE_REPERE7">'LISEZ-MOI'!$C$104</definedName>
    <definedName name="AIDE_REPERE8">'LISEZ-MOI'!$C$109</definedName>
    <definedName name="AIDE_REPERE9">'LISEZ-MOI'!$C$112</definedName>
    <definedName name="categorie" localSheetId="0">'Liste'!$B$2:$B$36</definedName>
    <definedName name="categorie">'Liste'!$B$2:$B$36</definedName>
    <definedName name="Categorie_Id_CR_SF" localSheetId="0">'Liste'!$E$2:$E$7</definedName>
    <definedName name="categorie_Id_CR_SF">'Liste'!$E$2:$E$7</definedName>
    <definedName name="CRERTRAUTR___13MNT___RRDANM1\_________">'Prov°,Dépréciat° et subvent°'!$G$46</definedName>
    <definedName name="CRERTRAUTR___13PERCUNRRDANN0\_________">'Prov°,Dépréciat° et subvent°'!$J$46</definedName>
    <definedName name="CRERTRAUTR___13REPN__RRDANN0\_________">'Prov°,Dépréciat° et subvent°'!$K$46</definedName>
    <definedName name="CRERTRAUTR___13REPN1_RRDANM1\_________">'Prov°,Dépréciat° et subvent°'!$H$46</definedName>
    <definedName name="CRERTRAUTR___14DOT___RRDANN0\_________">'Prov°,Dépréciat° et subvent°'!$H$7</definedName>
    <definedName name="CRERTRAUTR___14MNT___RRDANN0\_________">'Prov°,Dépréciat° et subvent°'!$G$7</definedName>
    <definedName name="CRERTRAUTR___14REPRISRRDANN0\_________">'Prov°,Dépréciat° et subvent°'!$I$7</definedName>
    <definedName name="CRERTRAUTR___15DOT___RRDANN0\_________">'Prov°,Dépréciat° et subvent°'!$H$12</definedName>
    <definedName name="CRERTRAUTR___15MNT___RRDANN0\_________">'Prov°,Dépréciat° et subvent°'!$G$12</definedName>
    <definedName name="CRERTRAUTR___15REPRISRRDANN0\_________">'Prov°,Dépréciat° et subvent°'!$I$12</definedName>
    <definedName name="CRERTRAUTR___29DOT___RRDANN0\_________">'Prov°,Dépréciat° et subvent°'!$H$17</definedName>
    <definedName name="CRERTRAUTR___29MNT___RRDANN0\_________">'Prov°,Dépréciat° et subvent°'!$G$17</definedName>
    <definedName name="CRERTRAUTR___29REPRISRRDANN0\_________">'Prov°,Dépréciat° et subvent°'!$I$17</definedName>
    <definedName name="CRERTRAUTR___E1ACAP_1___ANN0\_________">'ESSMS publics Dettes fin.8'!$C$8</definedName>
    <definedName name="CRERTRAUTR___E1ACAP_2___ANN0\_________">'ESSMS publics Dettes fin.8'!$D$8</definedName>
    <definedName name="CRERTRAUTR___E1ACAP_3___ANN0\_________">'ESSMS publics Dettes fin.8'!$E$8</definedName>
    <definedName name="CRERTRAUTR___E1ACAP_4___ANN0\_________">'ESSMS publics Dettes fin.8'!$F$8</definedName>
    <definedName name="CRERTRAUTR___E1ACAP_5___ANN0\_________">'ESSMS publics Dettes fin.8'!$G$8</definedName>
    <definedName name="CRERTRAUTR___E1ACAPP5___ANN0\_________">'ESSMS publics Dettes fin.8'!$H$8</definedName>
    <definedName name="CRERTRAUTR___E1AINT_1___ANN0\_________">'ESSMS publics Dettes fin.8'!$C$9</definedName>
    <definedName name="CRERTRAUTR___E1AINT_2___ANN0\_________">'ESSMS publics Dettes fin.8'!$D$9</definedName>
    <definedName name="CRERTRAUTR___E1AINT_3___ANN0\_________">'ESSMS publics Dettes fin.8'!$E$9</definedName>
    <definedName name="CRERTRAUTR___E1AINT_4___ANN0\_________">'ESSMS publics Dettes fin.8'!$F$9</definedName>
    <definedName name="CRERTRAUTR___E1AINT_5___ANN0\_________">'ESSMS publics Dettes fin.8'!$G$9</definedName>
    <definedName name="CRERTRAUTR___E1AINTP5___ANN0\_________">'ESSMS publics Dettes fin.8'!$H$9</definedName>
    <definedName name="CRERTRAUTR___E1BCAP_1___ANN0\_________">'ESSMS publics Dettes fin.8'!$C$12</definedName>
    <definedName name="CRERTRAUTR___E1BCAP_2___ANN0\_________">'ESSMS publics Dettes fin.8'!$D$12</definedName>
    <definedName name="CRERTRAUTR___E1BCAP_3___ANN0\_________">'ESSMS publics Dettes fin.8'!$E$12</definedName>
    <definedName name="CRERTRAUTR___E1BCAP_4___ANN0\_________">'ESSMS publics Dettes fin.8'!$F$12</definedName>
    <definedName name="CRERTRAUTR___E1BCAP_5___ANN0\_________">'ESSMS publics Dettes fin.8'!$G$12</definedName>
    <definedName name="CRERTRAUTR___E1BCAPP5___ANN0\_________">'ESSMS publics Dettes fin.8'!$H$12</definedName>
    <definedName name="CRERTRAUTR___E1BINT_1___ANN0\_________">'ESSMS publics Dettes fin.8'!$C$13</definedName>
    <definedName name="CRERTRAUTR___E1BINT_2___ANN0\_________">'ESSMS publics Dettes fin.8'!$D$13</definedName>
    <definedName name="CRERTRAUTR___E1BINT_3___ANN0\_________">'ESSMS publics Dettes fin.8'!$E$13</definedName>
    <definedName name="CRERTRAUTR___E1BINT_4___ANN0\_________">'ESSMS publics Dettes fin.8'!$F$13</definedName>
    <definedName name="CRERTRAUTR___E1BINT_5___ANN0\_________">'ESSMS publics Dettes fin.8'!$G$13</definedName>
    <definedName name="CRERTRAUTR___E1BINTP5___ANN0\_________">'ESSMS publics Dettes fin.8'!$H$13</definedName>
    <definedName name="CRERTRAUTR___E6HCAP_1___ANN0\_________">'ESSMS publics Dettes fin.8'!$C$20</definedName>
    <definedName name="CRERTRAUTR___E6HCAP_2___ANN0\_________">'ESSMS publics Dettes fin.8'!$D$20</definedName>
    <definedName name="CRERTRAUTR___E6HCAP_3___ANN0\_________">'ESSMS publics Dettes fin.8'!$E$20</definedName>
    <definedName name="CRERTRAUTR___E6HCAP_4___ANN0\_________">'ESSMS publics Dettes fin.8'!$F$20</definedName>
    <definedName name="CRERTRAUTR___E6HCAP_5___ANN0\_________">'ESSMS publics Dettes fin.8'!$G$20</definedName>
    <definedName name="CRERTRAUTR___E6HCAPP5___ANN0\_________">'ESSMS publics Dettes fin.8'!$H$20</definedName>
    <definedName name="CRERTRAUTR___E6HINT_1___ANN0\_________">'ESSMS publics Dettes fin.8'!$C$21</definedName>
    <definedName name="CRERTRAUTR___E6HINT_2___ANN0\_________">'ESSMS publics Dettes fin.8'!$D$21</definedName>
    <definedName name="CRERTRAUTR___E6HINT_3___ANN0\_________">'ESSMS publics Dettes fin.8'!$E$21</definedName>
    <definedName name="CRERTRAUTR___E6HINT_4___ANN0\_________">'ESSMS publics Dettes fin.8'!$F$21</definedName>
    <definedName name="CRERTRAUTR___E6HINT_5___ANN0\_________">'ESSMS publics Dettes fin.8'!$G$21</definedName>
    <definedName name="CRERTRAUTR___E6HINTP5___ANN0\_________">'ESSMS publics Dettes fin.8'!$H$21</definedName>
    <definedName name="CRERTRAUTR___EMPN1163___ANM1\_________">'ESSMS publics Dettes fin.1'!$D$7</definedName>
    <definedName name="CRERTRAUTR___EMPN1164___ANM1\_________">'ESSMS publics Dettes fin.1'!$D$11</definedName>
    <definedName name="CRERTRAUTR___EMPN1167___ANM1\_________">'ESSMS publics Dettes fin.1'!$D$24</definedName>
    <definedName name="CRERTRAUTR___EMPN1168___ANM1\_________">'ESSMS publics Dettes fin.1'!$D$33</definedName>
    <definedName name="CRERTRAUTR___EMPNV163___ANN0\_________">'ESSMS publics Dettes fin.1'!$E$7</definedName>
    <definedName name="CRERTRAUTR___EMPNV164___ANN0\_________">'ESSMS publics Dettes fin.1'!$E$11</definedName>
    <definedName name="CRERTRAUTR___EMPNV167___ANN0\_________">'ESSMS publics Dettes fin.1'!$E$24</definedName>
    <definedName name="CRERTRAUTR___EMPNV168___ANN0\_________">'ESSMS publics Dettes fin.1'!$E$33</definedName>
    <definedName name="CRERTRAUTR___EMPRT163___ANN0\_________">'ESSMS publics Dettes fin.1'!$F$7</definedName>
    <definedName name="CRERTRAUTR___EMPRT164___ANN0\_________">'ESSMS publics Dettes fin.1'!$F$11</definedName>
    <definedName name="CRERTRAUTR___EMPRT167___ANN0\_________">'ESSMS publics Dettes fin.1'!$F$24</definedName>
    <definedName name="CRERTRAUTR___EMPRT168___ANN0\_________">'ESSMS publics Dettes fin.1'!$F$33</definedName>
    <definedName name="CRERTRAUTR___ENCCAP_1___ANN0\_________">'ESSMS publics Dettes fin.8'!$C$16</definedName>
    <definedName name="CRERTRAUTR___ENCCAP_2___ANN0\_________">'ESSMS publics Dettes fin.8'!$D$16</definedName>
    <definedName name="CRERTRAUTR___ENCCAP_3___ANN0\_________">'ESSMS publics Dettes fin.8'!$E$16</definedName>
    <definedName name="CRERTRAUTR___ENCCAP_4___ANN0\_________">'ESSMS publics Dettes fin.8'!$F$16</definedName>
    <definedName name="CRERTRAUTR___ENCCAP_5___ANN0\_________">'ESSMS publics Dettes fin.8'!$G$16</definedName>
    <definedName name="CRERTRAUTR___ENCCAPP5___ANN0\_________">'ESSMS publics Dettes fin.8'!$H$16</definedName>
    <definedName name="CRERTRAUTR___ENCINT_1___ANN0\_________">'ESSMS publics Dettes fin.8'!$C$17</definedName>
    <definedName name="CRERTRAUTR___ENCINT_2___ANN0\_________">'ESSMS publics Dettes fin.8'!$D$17</definedName>
    <definedName name="CRERTRAUTR___ENCINT_3___ANN0\_________">'ESSMS publics Dettes fin.8'!$E$17</definedName>
    <definedName name="CRERTRAUTR___ENCINT_4___ANN0\_________">'ESSMS publics Dettes fin.8'!$F$17</definedName>
    <definedName name="CRERTRAUTR___ENCINT_5___ANN0\_________">'ESSMS publics Dettes fin.8'!$G$17</definedName>
    <definedName name="CRERTRAUTR___ENCINTP5___ANN0\_________">'ESSMS publics Dettes fin.8'!$H$17</definedName>
    <definedName name="CRERTRAUTR___FIDOT___RRDANN0\_________">'Prov°,Dépréciat° et subvent°'!$H$32</definedName>
    <definedName name="CRERTRAUTR___FIMNT___RRDANN0\_________">'Prov°,Dépréciat° et subvent°'!$G$32</definedName>
    <definedName name="CRERTRAUTR___FIREPRISRRDANN0\_________">'Prov°,Dépréciat° et subvent°'!$I$32</definedName>
    <definedName name="CRERTRAUTR___SKDOT___RRDANN0\_________">'Prov°,Dépréciat° et subvent°'!$H$22</definedName>
    <definedName name="CRERTRAUTR___SKMNT___RRDANN0\_________">'Prov°,Dépréciat° et subvent°'!$G$22</definedName>
    <definedName name="CRERTRAUTR___SKREPRISRRDANN0\_________">'Prov°,Dépréciat° et subvent°'!$I$22</definedName>
    <definedName name="CRERTRAUTR___TIDOT___RRDANN0\_________">'Prov°,Dépréciat° et subvent°'!$H$27</definedName>
    <definedName name="CRERTRAUTR___TIMNT___RRDANN0\_________">'Prov°,Dépréciat° et subvent°'!$G$27</definedName>
    <definedName name="CRERTRAUTR___TIREPRISRRDANN0\_________">'Prov°,Dépréciat° et subvent°'!$I$27</definedName>
    <definedName name="CRERTRCPTE___601_____DM_ANN0\FINESS_ET">'Section exploit.'!$G$13</definedName>
    <definedName name="CRERTRCPTE___601_____DM_ANN0\Id_CR_SF_">'Section_exploit_SF'!$G$13</definedName>
    <definedName name="CRERTRCPTE___601_____PRDANN0\FINESS_ET">'Section exploit.'!$E$13</definedName>
    <definedName name="CRERTRCPTE___601_____PRDANN0\Id_CR_SF_">'Section_exploit_SF'!$E$13</definedName>
    <definedName name="CRERTRCPTE___601_____RRDANM1\FINESS_ET">'Section exploit.'!$D$13</definedName>
    <definedName name="CRERTRCPTE___601_____RRDANM1\Id_CR_SF_">'Section_exploit_SF'!$D$13</definedName>
    <definedName name="CRERTRCPTE___601_____RRDANN0\FINESS_ET">'Section exploit.'!$I$13</definedName>
    <definedName name="CRERTRCPTE___601_____RRDANN0\Id_CR_SF_">'Section_exploit_SF'!$I$13</definedName>
    <definedName name="CRERTRCPTE___601_____VRTANN0\FINESS_ET">'Section exploit.'!$F$13</definedName>
    <definedName name="CRERTRCPTE___601_____VRTANN0\Id_CR_SF_">'Section_exploit_SF'!$F$13</definedName>
    <definedName name="CRERTRCPTE___602_____DM_ANN0\FINESS_ET">'Section exploit.'!$G$14</definedName>
    <definedName name="CRERTRCPTE___602_____DM_ANN0\Id_CR_SF_">'Section_exploit_SF'!$G$14</definedName>
    <definedName name="CRERTRCPTE___602_____PRDANN0\FINESS_ET">'Section exploit.'!$E$14</definedName>
    <definedName name="CRERTRCPTE___602_____PRDANN0\Id_CR_SF_">'Section_exploit_SF'!$E$14</definedName>
    <definedName name="CRERTRCPTE___602_____RRDANM1\FINESS_ET">'Section exploit.'!$D$14</definedName>
    <definedName name="CRERTRCPTE___602_____RRDANM1\Id_CR_SF_">'Section_exploit_SF'!$D$14</definedName>
    <definedName name="CRERTRCPTE___602_____RRDANN0\FINESS_ET">'Section exploit.'!$I$14</definedName>
    <definedName name="CRERTRCPTE___602_____RRDANN0\Id_CR_SF_">'Section_exploit_SF'!$I$14</definedName>
    <definedName name="CRERTRCPTE___602_____VRTANN0\FINESS_ET">'Section exploit.'!$F$14</definedName>
    <definedName name="CRERTRCPTE___602_____VRTANN0\Id_CR_SF_">'Section_exploit_SF'!$F$14</definedName>
    <definedName name="CRERTRCPTE___603_____DM_ANN0\FINESS_ET">'Section exploit.'!$G$160</definedName>
    <definedName name="CRERTRCPTE___603_____DM_ANN0\Id_CR_SF_">'Section_exploit_SF'!$G$160</definedName>
    <definedName name="CRERTRCPTE___603_____PRDANN0\FINESS_ET">'Section exploit.'!$E$160</definedName>
    <definedName name="CRERTRCPTE___603_____PRDANN0\Id_CR_SF_">'Section_exploit_SF'!$E$160</definedName>
    <definedName name="CRERTRCPTE___603_____RRDANM1\FINESS_ET">'Section exploit.'!$D$160</definedName>
    <definedName name="CRERTRCPTE___603_____RRDANM1\Id_CR_SF_">'Section_exploit_SF'!$D$160</definedName>
    <definedName name="CRERTRCPTE___603_____RRDANN0\FINESS_ET">'Section exploit.'!$I$160</definedName>
    <definedName name="CRERTRCPTE___603_____RRDANN0\Id_CR_SF_">'Section_exploit_SF'!$I$160</definedName>
    <definedName name="CRERTRCPTE___603_____VRTANN0\FINESS_ET">'Section exploit.'!$F$160</definedName>
    <definedName name="CRERTRCPTE___603_____VRTANN0\Id_CR_SF_">'Section_exploit_SF'!$F$160</definedName>
    <definedName name="CRERTRCPTE___603C____DM_ANN0\FINESS_ET">'Section exploit.'!$G$15</definedName>
    <definedName name="CRERTRCPTE___603C____DM_ANN0\Id_CR_SF_">'Section_exploit_SF'!$G$15</definedName>
    <definedName name="CRERTRCPTE___603C____PRDANN0\FINESS_ET">'Section exploit.'!$E$15</definedName>
    <definedName name="CRERTRCPTE___603C____PRDANN0\Id_CR_SF_">'Section_exploit_SF'!$E$15</definedName>
    <definedName name="CRERTRCPTE___603C____RRDANM1\FINESS_ET">'Section exploit.'!$D$15</definedName>
    <definedName name="CRERTRCPTE___603C____RRDANM1\Id_CR_SF_">'Section_exploit_SF'!$D$15</definedName>
    <definedName name="CRERTRCPTE___603C____RRDANN0\FINESS_ET">'Section exploit.'!$I$15</definedName>
    <definedName name="CRERTRCPTE___603C____RRDANN0\Id_CR_SF_">'Section_exploit_SF'!$I$15</definedName>
    <definedName name="CRERTRCPTE___603C____VRTANN0\FINESS_ET">'Section exploit.'!$F$15</definedName>
    <definedName name="CRERTRCPTE___603C____VRTANN0\Id_CR_SF_">'Section_exploit_SF'!$F$15</definedName>
    <definedName name="CRERTRCPTE___606_____DM_ANN0\FINESS_ET">'Section exploit.'!$G$16</definedName>
    <definedName name="CRERTRCPTE___606_____DM_ANN0\Id_CR_SF_">'Section_exploit_SF'!$G$16</definedName>
    <definedName name="CRERTRCPTE___606_____PRDANN0\FINESS_ET">'Section exploit.'!$E$16</definedName>
    <definedName name="CRERTRCPTE___606_____PRDANN0\Id_CR_SF_">'Section_exploit_SF'!$E$16</definedName>
    <definedName name="CRERTRCPTE___606_____RRDANM1\FINESS_ET">'Section exploit.'!$D$16</definedName>
    <definedName name="CRERTRCPTE___606_____RRDANM1\Id_CR_SF_">'Section_exploit_SF'!$D$16</definedName>
    <definedName name="CRERTRCPTE___606_____RRDANN0\FINESS_ET">'Section exploit.'!$I$16</definedName>
    <definedName name="CRERTRCPTE___606_____RRDANN0\Id_CR_SF_">'Section_exploit_SF'!$I$16</definedName>
    <definedName name="CRERTRCPTE___606_____VRTANN0\FINESS_ET">'Section exploit.'!$F$16</definedName>
    <definedName name="CRERTRCPTE___606_____VRTANN0\Id_CR_SF_">'Section_exploit_SF'!$F$16</definedName>
    <definedName name="CRERTRCPTE___607_____DM_ANN0\FINESS_ET">'Section exploit.'!$G$17</definedName>
    <definedName name="CRERTRCPTE___607_____DM_ANN0\Id_CR_SF_">'Section_exploit_SF'!$G$17</definedName>
    <definedName name="CRERTRCPTE___607_____PRDANN0\FINESS_ET">'Section exploit.'!$E$17</definedName>
    <definedName name="CRERTRCPTE___607_____PRDANN0\Id_CR_SF_">'Section_exploit_SF'!$E$17</definedName>
    <definedName name="CRERTRCPTE___607_____RRDANM1\FINESS_ET">'Section exploit.'!$D$17</definedName>
    <definedName name="CRERTRCPTE___607_____RRDANM1\Id_CR_SF_">'Section_exploit_SF'!$D$17</definedName>
    <definedName name="CRERTRCPTE___607_____RRDANN0\FINESS_ET">'Section exploit.'!$I$17</definedName>
    <definedName name="CRERTRCPTE___607_____RRDANN0\Id_CR_SF_">'Section_exploit_SF'!$I$17</definedName>
    <definedName name="CRERTRCPTE___607_____VRTANN0\FINESS_ET">'Section exploit.'!$F$17</definedName>
    <definedName name="CRERTRCPTE___607_____VRTANN0\Id_CR_SF_">'Section_exploit_SF'!$F$17</definedName>
    <definedName name="CRERTRCPTE___609_____DM_ANN0\FINESS_ET">'Section exploit.'!$G$161</definedName>
    <definedName name="CRERTRCPTE___609_____DM_ANN0\Id_CR_SF_">'Section_exploit_SF'!$G$161</definedName>
    <definedName name="CRERTRCPTE___609_____PRDANN0\FINESS_ET">'Section exploit.'!$E$161</definedName>
    <definedName name="CRERTRCPTE___609_____PRDANN0\Id_CR_SF_">'Section_exploit_SF'!$E$161</definedName>
    <definedName name="CRERTRCPTE___609_____RRDANM1\FINESS_ET">'Section exploit.'!$D$161</definedName>
    <definedName name="CRERTRCPTE___609_____RRDANM1\Id_CR_SF_">'Section_exploit_SF'!$D$161</definedName>
    <definedName name="CRERTRCPTE___609_____RRDANN0\FINESS_ET">'Section exploit.'!$I$161</definedName>
    <definedName name="CRERTRCPTE___609_____RRDANN0\Id_CR_SF_">'Section_exploit_SF'!$I$161</definedName>
    <definedName name="CRERTRCPTE___609_____VRTANN0\FINESS_ET">'Section exploit.'!$F$161</definedName>
    <definedName name="CRERTRCPTE___609_____VRTANN0\Id_CR_SF_">'Section_exploit_SF'!$F$161</definedName>
    <definedName name="CRERTRCPTE___6111____DM_ANN0\FINESS_ET">'Section exploit.'!$G$22</definedName>
    <definedName name="CRERTRCPTE___6111____DM_ANN0\Id_CR_SF_">'Section_exploit_SF'!$G$22</definedName>
    <definedName name="CRERTRCPTE___6111____PRDANN0\FINESS_ET">'Section exploit.'!$E$22</definedName>
    <definedName name="CRERTRCPTE___6111____PRDANN0\Id_CR_SF_">'Section_exploit_SF'!$E$22</definedName>
    <definedName name="CRERTRCPTE___6111____RRDANM1\FINESS_ET">'Section exploit.'!$D$22</definedName>
    <definedName name="CRERTRCPTE___6111____RRDANM1\Id_CR_SF_">'Section_exploit_SF'!$D$22</definedName>
    <definedName name="CRERTRCPTE___6111____RRDANN0\FINESS_ET">'Section exploit.'!$I$22</definedName>
    <definedName name="CRERTRCPTE___6111____RRDANN0\Id_CR_SF_">'Section_exploit_SF'!$I$22</definedName>
    <definedName name="CRERTRCPTE___6111____VRTANN0\FINESS_ET">'Section exploit.'!$F$22</definedName>
    <definedName name="CRERTRCPTE___6111____VRTANN0\Id_CR_SF_">'Section_exploit_SF'!$F$22</definedName>
    <definedName name="CRERTRCPTE___6112____DM_ANN0\FINESS_ET">'Section exploit.'!$G$23</definedName>
    <definedName name="CRERTRCPTE___6112____DM_ANN0\Id_CR_SF_">'Section_exploit_SF'!$G$23</definedName>
    <definedName name="CRERTRCPTE___6112____PRDANN0\FINESS_ET">'Section exploit.'!$E$23</definedName>
    <definedName name="CRERTRCPTE___6112____PRDANN0\Id_CR_SF_">'Section_exploit_SF'!$E$23</definedName>
    <definedName name="CRERTRCPTE___6112____RRDANM1\FINESS_ET">'Section exploit.'!$D$23</definedName>
    <definedName name="CRERTRCPTE___6112____RRDANM1\Id_CR_SF_">'Section_exploit_SF'!$D$23</definedName>
    <definedName name="CRERTRCPTE___6112____RRDANN0\FINESS_ET">'Section exploit.'!$I$23</definedName>
    <definedName name="CRERTRCPTE___6112____RRDANN0\Id_CR_SF_">'Section_exploit_SF'!$I$23</definedName>
    <definedName name="CRERTRCPTE___6112____VRTANN0\FINESS_ET">'Section exploit.'!$F$23</definedName>
    <definedName name="CRERTRCPTE___6112____VRTANN0\Id_CR_SF_">'Section_exploit_SF'!$F$23</definedName>
    <definedName name="CRERTRCPTE___6118____DM_ANN0\FINESS_ET">'Section exploit.'!$G$24</definedName>
    <definedName name="CRERTRCPTE___6118____DM_ANN0\Id_CR_SF_">'Section_exploit_SF'!$G$24</definedName>
    <definedName name="CRERTRCPTE___6118____PRDANN0\FINESS_ET">'Section exploit.'!$E$24</definedName>
    <definedName name="CRERTRCPTE___6118____PRDANN0\Id_CR_SF_">'Section_exploit_SF'!$E$24</definedName>
    <definedName name="CRERTRCPTE___6118____RRDANM1\FINESS_ET">'Section exploit.'!$D$24</definedName>
    <definedName name="CRERTRCPTE___6118____RRDANM1\Id_CR_SF_">'Section_exploit_SF'!$D$24</definedName>
    <definedName name="CRERTRCPTE___6118____RRDANN0\FINESS_ET">'Section exploit.'!$I$24</definedName>
    <definedName name="CRERTRCPTE___6118____RRDANN0\Id_CR_SF_">'Section_exploit_SF'!$I$24</definedName>
    <definedName name="CRERTRCPTE___6118____VRTANN0\FINESS_ET">'Section exploit.'!$F$24</definedName>
    <definedName name="CRERTRCPTE___6118____VRTANN0\Id_CR_SF_">'Section_exploit_SF'!$F$24</definedName>
    <definedName name="CRERTRCPTE___612_____DM_ANN0\FINESS_ET">'Section exploit.'!$G$65</definedName>
    <definedName name="CRERTRCPTE___612_____DM_ANN0\Id_CR_SF_">'Section_exploit_SF'!$G$65</definedName>
    <definedName name="CRERTRCPTE___612_____PRDANN0\FINESS_ET">'Section exploit.'!$E$65</definedName>
    <definedName name="CRERTRCPTE___612_____PRDANN0\Id_CR_SF_">'Section_exploit_SF'!$E$65</definedName>
    <definedName name="CRERTRCPTE___612_____RRDANM1\FINESS_ET">'Section exploit.'!$D$65</definedName>
    <definedName name="CRERTRCPTE___612_____RRDANM1\Id_CR_SF_">'Section_exploit_SF'!$D$65</definedName>
    <definedName name="CRERTRCPTE___612_____RRDANN0\FINESS_ET">'Section exploit.'!$I$65</definedName>
    <definedName name="CRERTRCPTE___612_____RRDANN0\Id_CR_SF_">'Section_exploit_SF'!$I$65</definedName>
    <definedName name="CRERTRCPTE___612_____VRTANN0\FINESS_ET">'Section exploit.'!$F$65</definedName>
    <definedName name="CRERTRCPTE___612_____VRTANN0\Id_CR_SF_">'Section_exploit_SF'!$F$65</definedName>
    <definedName name="CRERTRCPTE___6132____DM_ANN0\FINESS_ET">'Section exploit.'!$G$66</definedName>
    <definedName name="CRERTRCPTE___6132____DM_ANN0\Id_CR_SF_">'Section_exploit_SF'!$G$66</definedName>
    <definedName name="CRERTRCPTE___6132____PRDANN0\FINESS_ET">'Section exploit.'!$E$66</definedName>
    <definedName name="CRERTRCPTE___6132____PRDANN0\Id_CR_SF_">'Section_exploit_SF'!$E$66</definedName>
    <definedName name="CRERTRCPTE___6132____RRDANM1\FINESS_ET">'Section exploit.'!$D$66</definedName>
    <definedName name="CRERTRCPTE___6132____RRDANM1\Id_CR_SF_">'Section_exploit_SF'!$D$66</definedName>
    <definedName name="CRERTRCPTE___6132____RRDANN0\FINESS_ET">'Section exploit.'!$I$66</definedName>
    <definedName name="CRERTRCPTE___6132____RRDANN0\Id_CR_SF_">'Section_exploit_SF'!$I$66</definedName>
    <definedName name="CRERTRCPTE___6132____VRTANN0\FINESS_ET">'Section exploit.'!$F$66</definedName>
    <definedName name="CRERTRCPTE___6132____VRTANN0\Id_CR_SF_">'Section_exploit_SF'!$F$66</definedName>
    <definedName name="CRERTRCPTE___6135____DM_ANN0\FINESS_ET">'Section exploit.'!$G$67</definedName>
    <definedName name="CRERTRCPTE___6135____DM_ANN0\Id_CR_SF_">'Section_exploit_SF'!$G$67</definedName>
    <definedName name="CRERTRCPTE___6135____PRDANN0\FINESS_ET">'Section exploit.'!$E$67</definedName>
    <definedName name="CRERTRCPTE___6135____PRDANN0\Id_CR_SF_">'Section_exploit_SF'!$E$67</definedName>
    <definedName name="CRERTRCPTE___6135____RRDANM1\FINESS_ET">'Section exploit.'!$D$67</definedName>
    <definedName name="CRERTRCPTE___6135____RRDANM1\Id_CR_SF_">'Section_exploit_SF'!$D$67</definedName>
    <definedName name="CRERTRCPTE___6135____RRDANN0\FINESS_ET">'Section exploit.'!$I$67</definedName>
    <definedName name="CRERTRCPTE___6135____RRDANN0\Id_CR_SF_">'Section_exploit_SF'!$I$67</definedName>
    <definedName name="CRERTRCPTE___6135____VRTANN0\FINESS_ET">'Section exploit.'!$F$67</definedName>
    <definedName name="CRERTRCPTE___6135____VRTANN0\Id_CR_SF_">'Section_exploit_SF'!$F$67</definedName>
    <definedName name="CRERTRCPTE___614_____DM_ANN0\FINESS_ET">'Section exploit.'!$G$68</definedName>
    <definedName name="CRERTRCPTE___614_____DM_ANN0\Id_CR_SF_">'Section_exploit_SF'!$G$68</definedName>
    <definedName name="CRERTRCPTE___614_____PRDANN0\FINESS_ET">'Section exploit.'!$E$68</definedName>
    <definedName name="CRERTRCPTE___614_____PRDANN0\Id_CR_SF_">'Section_exploit_SF'!$E$68</definedName>
    <definedName name="CRERTRCPTE___614_____RRDANM1\FINESS_ET">'Section exploit.'!$D$68</definedName>
    <definedName name="CRERTRCPTE___614_____RRDANM1\Id_CR_SF_">'Section_exploit_SF'!$D$68</definedName>
    <definedName name="CRERTRCPTE___614_____RRDANN0\FINESS_ET">'Section exploit.'!$I$68</definedName>
    <definedName name="CRERTRCPTE___614_____RRDANN0\Id_CR_SF_">'Section_exploit_SF'!$I$68</definedName>
    <definedName name="CRERTRCPTE___614_____VRTANN0\FINESS_ET">'Section exploit.'!$F$68</definedName>
    <definedName name="CRERTRCPTE___614_____VRTANN0\Id_CR_SF_">'Section_exploit_SF'!$F$68</definedName>
    <definedName name="CRERTRCPTE___6152____DM_ANN0\FINESS_ET">'Section exploit.'!$G$69</definedName>
    <definedName name="CRERTRCPTE___6152____DM_ANN0\Id_CR_SF_">'Section_exploit_SF'!$G$69</definedName>
    <definedName name="CRERTRCPTE___6152____PRDANN0\FINESS_ET">'Section exploit.'!$E$69</definedName>
    <definedName name="CRERTRCPTE___6152____PRDANN0\Id_CR_SF_">'Section_exploit_SF'!$E$69</definedName>
    <definedName name="CRERTRCPTE___6152____RRDANM1\FINESS_ET">'Section exploit.'!$D$69</definedName>
    <definedName name="CRERTRCPTE___6152____RRDANM1\Id_CR_SF_">'Section_exploit_SF'!$D$69</definedName>
    <definedName name="CRERTRCPTE___6152____RRDANN0\FINESS_ET">'Section exploit.'!$I$69</definedName>
    <definedName name="CRERTRCPTE___6152____RRDANN0\Id_CR_SF_">'Section_exploit_SF'!$I$69</definedName>
    <definedName name="CRERTRCPTE___6152____VRTANN0\FINESS_ET">'Section exploit.'!$F$69</definedName>
    <definedName name="CRERTRCPTE___6152____VRTANN0\Id_CR_SF_">'Section_exploit_SF'!$F$69</definedName>
    <definedName name="CRERTRCPTE___6155____DM_ANN0\FINESS_ET">'Section exploit.'!$G$70</definedName>
    <definedName name="CRERTRCPTE___6155____DM_ANN0\Id_CR_SF_">'Section_exploit_SF'!$G$70</definedName>
    <definedName name="CRERTRCPTE___6155____PRDANN0\FINESS_ET">'Section exploit.'!$E$70</definedName>
    <definedName name="CRERTRCPTE___6155____PRDANN0\Id_CR_SF_">'Section_exploit_SF'!$E$70</definedName>
    <definedName name="CRERTRCPTE___6155____RRDANM1\FINESS_ET">'Section exploit.'!$D$70</definedName>
    <definedName name="CRERTRCPTE___6155____RRDANM1\Id_CR_SF_">'Section_exploit_SF'!$D$70</definedName>
    <definedName name="CRERTRCPTE___6155____RRDANN0\FINESS_ET">'Section exploit.'!$I$70</definedName>
    <definedName name="CRERTRCPTE___6155____RRDANN0\Id_CR_SF_">'Section_exploit_SF'!$I$70</definedName>
    <definedName name="CRERTRCPTE___6155____VRTANN0\FINESS_ET">'Section exploit.'!$F$70</definedName>
    <definedName name="CRERTRCPTE___6155____VRTANN0\Id_CR_SF_">'Section_exploit_SF'!$F$70</definedName>
    <definedName name="CRERTRCPTE___6156____DM_ANN0\FINESS_ET">'Section exploit.'!$G$71</definedName>
    <definedName name="CRERTRCPTE___6156____DM_ANN0\Id_CR_SF_">'Section_exploit_SF'!$G$71</definedName>
    <definedName name="CRERTRCPTE___6156____PRDANN0\FINESS_ET">'Section exploit.'!$E$71</definedName>
    <definedName name="CRERTRCPTE___6156____PRDANN0\Id_CR_SF_">'Section_exploit_SF'!$E$71</definedName>
    <definedName name="CRERTRCPTE___6156____RRDANM1\FINESS_ET">'Section exploit.'!$D$71</definedName>
    <definedName name="CRERTRCPTE___6156____RRDANM1\Id_CR_SF_">'Section_exploit_SF'!$D$71</definedName>
    <definedName name="CRERTRCPTE___6156____RRDANN0\FINESS_ET">'Section exploit.'!$I$71</definedName>
    <definedName name="CRERTRCPTE___6156____RRDANN0\Id_CR_SF_">'Section_exploit_SF'!$I$71</definedName>
    <definedName name="CRERTRCPTE___6156____VRTANN0\FINESS_ET">'Section exploit.'!$F$71</definedName>
    <definedName name="CRERTRCPTE___6156____VRTANN0\Id_CR_SF_">'Section_exploit_SF'!$F$71</definedName>
    <definedName name="CRERTRCPTE___616_____DM_ANN0\FINESS_ET">'Section exploit.'!$G$72</definedName>
    <definedName name="CRERTRCPTE___616_____DM_ANN0\Id_CR_SF_">'Section_exploit_SF'!$G$72</definedName>
    <definedName name="CRERTRCPTE___616_____PRDANN0\FINESS_ET">'Section exploit.'!$E$72</definedName>
    <definedName name="CRERTRCPTE___616_____PRDANN0\Id_CR_SF_">'Section_exploit_SF'!$E$72</definedName>
    <definedName name="CRERTRCPTE___616_____RRDANM1\FINESS_ET">'Section exploit.'!$D$72</definedName>
    <definedName name="CRERTRCPTE___616_____RRDANM1\Id_CR_SF_">'Section_exploit_SF'!$D$72</definedName>
    <definedName name="CRERTRCPTE___616_____RRDANN0\FINESS_ET">'Section exploit.'!$I$72</definedName>
    <definedName name="CRERTRCPTE___616_____RRDANN0\Id_CR_SF_">'Section_exploit_SF'!$I$72</definedName>
    <definedName name="CRERTRCPTE___616_____VRTANN0\FINESS_ET">'Section exploit.'!$F$72</definedName>
    <definedName name="CRERTRCPTE___616_____VRTANN0\Id_CR_SF_">'Section_exploit_SF'!$F$72</definedName>
    <definedName name="CRERTRCPTE___617_____DM_ANN0\FINESS_ET">'Section exploit.'!$G$73</definedName>
    <definedName name="CRERTRCPTE___617_____DM_ANN0\Id_CR_SF_">'Section_exploit_SF'!$G$73</definedName>
    <definedName name="CRERTRCPTE___617_____PRDANN0\FINESS_ET">'Section exploit.'!$E$73</definedName>
    <definedName name="CRERTRCPTE___617_____PRDANN0\Id_CR_SF_">'Section_exploit_SF'!$E$73</definedName>
    <definedName name="CRERTRCPTE___617_____RRDANM1\FINESS_ET">'Section exploit.'!$D$73</definedName>
    <definedName name="CRERTRCPTE___617_____RRDANM1\Id_CR_SF_">'Section_exploit_SF'!$D$73</definedName>
    <definedName name="CRERTRCPTE___617_____RRDANN0\FINESS_ET">'Section exploit.'!$I$73</definedName>
    <definedName name="CRERTRCPTE___617_____RRDANN0\Id_CR_SF_">'Section_exploit_SF'!$I$73</definedName>
    <definedName name="CRERTRCPTE___617_____VRTANN0\FINESS_ET">'Section exploit.'!$F$73</definedName>
    <definedName name="CRERTRCPTE___617_____VRTANN0\Id_CR_SF_">'Section_exploit_SF'!$F$73</definedName>
    <definedName name="CRERTRCPTE___618_____DM_ANN0\FINESS_ET">'Section exploit.'!$G$74</definedName>
    <definedName name="CRERTRCPTE___618_____DM_ANN0\Id_CR_SF_">'Section_exploit_SF'!$G$74</definedName>
    <definedName name="CRERTRCPTE___618_____PRDANN0\FINESS_ET">'Section exploit.'!$E$74</definedName>
    <definedName name="CRERTRCPTE___618_____PRDANN0\Id_CR_SF_">'Section_exploit_SF'!$E$74</definedName>
    <definedName name="CRERTRCPTE___618_____RRDANM1\FINESS_ET">'Section exploit.'!$D$74</definedName>
    <definedName name="CRERTRCPTE___618_____RRDANM1\Id_CR_SF_">'Section_exploit_SF'!$D$74</definedName>
    <definedName name="CRERTRCPTE___618_____RRDANN0\FINESS_ET">'Section exploit.'!$I$74</definedName>
    <definedName name="CRERTRCPTE___618_____RRDANN0\Id_CR_SF_">'Section_exploit_SF'!$I$74</definedName>
    <definedName name="CRERTRCPTE___618_____VRTANN0\FINESS_ET">'Section exploit.'!$F$74</definedName>
    <definedName name="CRERTRCPTE___618_____VRTANN0\Id_CR_SF_">'Section_exploit_SF'!$F$74</definedName>
    <definedName name="CRERTRCPTE___619_____DM_ANN0\FINESS_ET">'Section exploit.'!$G$162</definedName>
    <definedName name="CRERTRCPTE___619_____DM_ANN0\Id_CR_SF_">'Section_exploit_SF'!$G$162</definedName>
    <definedName name="CRERTRCPTE___619_____PRDANN0\FINESS_ET">'Section exploit.'!$E$162</definedName>
    <definedName name="CRERTRCPTE___619_____PRDANN0\Id_CR_SF_">'Section_exploit_SF'!$E$162</definedName>
    <definedName name="CRERTRCPTE___619_____RRDANM1\FINESS_ET">'Section exploit.'!$D$162</definedName>
    <definedName name="CRERTRCPTE___619_____RRDANM1\Id_CR_SF_">'Section_exploit_SF'!$D$162</definedName>
    <definedName name="CRERTRCPTE___619_____RRDANN0\FINESS_ET">'Section exploit.'!$I$162</definedName>
    <definedName name="CRERTRCPTE___619_____RRDANN0\Id_CR_SF_">'Section_exploit_SF'!$I$162</definedName>
    <definedName name="CRERTRCPTE___619_____VRTANN0\FINESS_ET">'Section exploit.'!$F$162</definedName>
    <definedName name="CRERTRCPTE___619_____VRTANN0\Id_CR_SF_">'Section_exploit_SF'!$F$162</definedName>
    <definedName name="CRERTRCPTE___621_____DM_ANN0\FINESS_ET">'Section exploit.'!$G$47</definedName>
    <definedName name="CRERTRCPTE___621_____DM_ANN0\Id_CR_SF_">'Section_exploit_SF'!$G$47</definedName>
    <definedName name="CRERTRCPTE___621_____PRDANN0\FINESS_ET">'Section exploit.'!$E$47</definedName>
    <definedName name="CRERTRCPTE___621_____PRDANN0\Id_CR_SF_">'Section_exploit_SF'!$E$47</definedName>
    <definedName name="CRERTRCPTE___621_____RRDANM1\FINESS_ET">'Section exploit.'!$D$47</definedName>
    <definedName name="CRERTRCPTE___621_____RRDANM1\Id_CR_SF_">'Section_exploit_SF'!$D$47</definedName>
    <definedName name="CRERTRCPTE___621_____RRDANN0\FINESS_ET">'Section exploit.'!$I$47</definedName>
    <definedName name="CRERTRCPTE___621_____RRDANN0\Id_CR_SF_">'Section_exploit_SF'!$I$47</definedName>
    <definedName name="CRERTRCPTE___621_____VRTANN0\FINESS_ET">'Section exploit.'!$F$47</definedName>
    <definedName name="CRERTRCPTE___621_____VRTANN0\Id_CR_SF_">'Section_exploit_SF'!$F$47</definedName>
    <definedName name="CRERTRCPTE___622_____DM_ANN0\FINESS_ET">'Section exploit.'!$G$48</definedName>
    <definedName name="CRERTRCPTE___622_____DM_ANN0\Id_CR_SF_">'Section_exploit_SF'!$G$48</definedName>
    <definedName name="CRERTRCPTE___622_____PRDANN0\FINESS_ET">'Section exploit.'!$E$48</definedName>
    <definedName name="CRERTRCPTE___622_____PRDANN0\Id_CR_SF_">'Section_exploit_SF'!$E$48</definedName>
    <definedName name="CRERTRCPTE___622_____RRDANM1\FINESS_ET">'Section exploit.'!$D$48</definedName>
    <definedName name="CRERTRCPTE___622_____RRDANM1\Id_CR_SF_">'Section_exploit_SF'!$D$48</definedName>
    <definedName name="CRERTRCPTE___622_____RRDANN0\FINESS_ET">'Section exploit.'!$I$48</definedName>
    <definedName name="CRERTRCPTE___622_____RRDANN0\Id_CR_SF_">'Section_exploit_SF'!$I$48</definedName>
    <definedName name="CRERTRCPTE___622_____VRTANN0\FINESS_ET">'Section exploit.'!$F$48</definedName>
    <definedName name="CRERTRCPTE___622_____VRTANN0\Id_CR_SF_">'Section_exploit_SF'!$F$48</definedName>
    <definedName name="CRERTRCPTE___623_____DM_ANN0\FINESS_ET">'Section exploit.'!$G$75</definedName>
    <definedName name="CRERTRCPTE___623_____DM_ANN0\Id_CR_SF_">'Section_exploit_SF'!$G$75</definedName>
    <definedName name="CRERTRCPTE___623_____PRDANN0\FINESS_ET">'Section exploit.'!$E$75</definedName>
    <definedName name="CRERTRCPTE___623_____PRDANN0\Id_CR_SF_">'Section_exploit_SF'!$E$75</definedName>
    <definedName name="CRERTRCPTE___623_____RRDANM1\FINESS_ET">'Section exploit.'!$D$75</definedName>
    <definedName name="CRERTRCPTE___623_____RRDANM1\Id_CR_SF_">'Section_exploit_SF'!$D$75</definedName>
    <definedName name="CRERTRCPTE___623_____RRDANN0\FINESS_ET">'Section exploit.'!$I$75</definedName>
    <definedName name="CRERTRCPTE___623_____RRDANN0\Id_CR_SF_">'Section_exploit_SF'!$I$75</definedName>
    <definedName name="CRERTRCPTE___623_____VRTANN0\FINESS_ET">'Section exploit.'!$F$75</definedName>
    <definedName name="CRERTRCPTE___623_____VRTANN0\Id_CR_SF_">'Section_exploit_SF'!$F$75</definedName>
    <definedName name="CRERTRCPTE___6241____DM_ANN0\FINESS_ET">'Section exploit.'!$G$27</definedName>
    <definedName name="CRERTRCPTE___6241____DM_ANN0\Id_CR_SF_">'Section_exploit_SF'!$G$27</definedName>
    <definedName name="CRERTRCPTE___6241____PRDANN0\FINESS_ET">'Section exploit.'!$E$27</definedName>
    <definedName name="CRERTRCPTE___6241____PRDANN0\Id_CR_SF_">'Section_exploit_SF'!$E$27</definedName>
    <definedName name="CRERTRCPTE___6241____RRDANM1\FINESS_ET">'Section exploit.'!$D$27</definedName>
    <definedName name="CRERTRCPTE___6241____RRDANM1\Id_CR_SF_">'Section_exploit_SF'!$D$27</definedName>
    <definedName name="CRERTRCPTE___6241____RRDANN0\FINESS_ET">'Section exploit.'!$I$27</definedName>
    <definedName name="CRERTRCPTE___6241____RRDANN0\Id_CR_SF_">'Section_exploit_SF'!$I$27</definedName>
    <definedName name="CRERTRCPTE___6241____VRTANN0\FINESS_ET">'Section exploit.'!$F$27</definedName>
    <definedName name="CRERTRCPTE___6241____VRTANN0\Id_CR_SF_">'Section_exploit_SF'!$F$27</definedName>
    <definedName name="CRERTRCPTE___6242____DM_ANN0\FINESS_ET">'Section exploit.'!$G$28</definedName>
    <definedName name="CRERTRCPTE___6242____DM_ANN0\Id_CR_SF_">'Section_exploit_SF'!$G$28</definedName>
    <definedName name="CRERTRCPTE___6242____PRDANN0\FINESS_ET">'Section exploit.'!$E$28</definedName>
    <definedName name="CRERTRCPTE___6242____PRDANN0\Id_CR_SF_">'Section_exploit_SF'!$E$28</definedName>
    <definedName name="CRERTRCPTE___6242____RRDANM1\FINESS_ET">'Section exploit.'!$D$28</definedName>
    <definedName name="CRERTRCPTE___6242____RRDANM1\Id_CR_SF_">'Section_exploit_SF'!$D$28</definedName>
    <definedName name="CRERTRCPTE___6242____RRDANN0\FINESS_ET">'Section exploit.'!$I$28</definedName>
    <definedName name="CRERTRCPTE___6242____RRDANN0\Id_CR_SF_">'Section_exploit_SF'!$I$28</definedName>
    <definedName name="CRERTRCPTE___6242____VRTANN0\FINESS_ET">'Section exploit.'!$F$28</definedName>
    <definedName name="CRERTRCPTE___6242____VRTANN0\Id_CR_SF_">'Section_exploit_SF'!$F$28</definedName>
    <definedName name="CRERTRCPTE___6247____DM_ANN0\FINESS_ET">'Section exploit.'!$G$29</definedName>
    <definedName name="CRERTRCPTE___6247____DM_ANN0\Id_CR_SF_">'Section_exploit_SF'!$G$29</definedName>
    <definedName name="CRERTRCPTE___6247____PRDANN0\FINESS_ET">'Section exploit.'!$E$29</definedName>
    <definedName name="CRERTRCPTE___6247____PRDANN0\Id_CR_SF_">'Section_exploit_SF'!$E$29</definedName>
    <definedName name="CRERTRCPTE___6247____RRDANM1\FINESS_ET">'Section exploit.'!$D$29</definedName>
    <definedName name="CRERTRCPTE___6247____RRDANM1\Id_CR_SF_">'Section_exploit_SF'!$D$29</definedName>
    <definedName name="CRERTRCPTE___6247____RRDANN0\FINESS_ET">'Section exploit.'!$I$29</definedName>
    <definedName name="CRERTRCPTE___6247____RRDANN0\Id_CR_SF_">'Section_exploit_SF'!$I$29</definedName>
    <definedName name="CRERTRCPTE___6247____VRTANN0\FINESS_ET">'Section exploit.'!$F$29</definedName>
    <definedName name="CRERTRCPTE___6247____VRTANN0\Id_CR_SF_">'Section_exploit_SF'!$F$29</definedName>
    <definedName name="CRERTRCPTE___6248____DM_ANN0\FINESS_ET">'Section exploit.'!$G$30</definedName>
    <definedName name="CRERTRCPTE___6248____DM_ANN0\Id_CR_SF_">'Section_exploit_SF'!$G$30</definedName>
    <definedName name="CRERTRCPTE___6248____PRDANN0\FINESS_ET">'Section exploit.'!$E$30</definedName>
    <definedName name="CRERTRCPTE___6248____PRDANN0\Id_CR_SF_">'Section_exploit_SF'!$E$30</definedName>
    <definedName name="CRERTRCPTE___6248____RRDANM1\FINESS_ET">'Section exploit.'!$D$30</definedName>
    <definedName name="CRERTRCPTE___6248____RRDANM1\Id_CR_SF_">'Section_exploit_SF'!$D$30</definedName>
    <definedName name="CRERTRCPTE___6248____RRDANN0\FINESS_ET">'Section exploit.'!$I$30</definedName>
    <definedName name="CRERTRCPTE___6248____RRDANN0\Id_CR_SF_">'Section_exploit_SF'!$I$30</definedName>
    <definedName name="CRERTRCPTE___6248____VRTANN0\FINESS_ET">'Section exploit.'!$F$30</definedName>
    <definedName name="CRERTRCPTE___6248____VRTANN0\Id_CR_SF_">'Section_exploit_SF'!$F$30</definedName>
    <definedName name="CRERTRCPTE___625_____DM_ANN0\FINESS_ET">'Section exploit.'!$G$31</definedName>
    <definedName name="CRERTRCPTE___625_____DM_ANN0\Id_CR_SF_">'Section_exploit_SF'!$G$31</definedName>
    <definedName name="CRERTRCPTE___625_____PRDANN0\FINESS_ET">'Section exploit.'!$E$31</definedName>
    <definedName name="CRERTRCPTE___625_____PRDANN0\Id_CR_SF_">'Section_exploit_SF'!$E$31</definedName>
    <definedName name="CRERTRCPTE___625_____RRDANM1\FINESS_ET">'Section exploit.'!$D$31</definedName>
    <definedName name="CRERTRCPTE___625_____RRDANM1\Id_CR_SF_">'Section_exploit_SF'!$D$31</definedName>
    <definedName name="CRERTRCPTE___625_____RRDANN0\FINESS_ET">'Section exploit.'!$I$31</definedName>
    <definedName name="CRERTRCPTE___625_____RRDANN0\Id_CR_SF_">'Section_exploit_SF'!$I$31</definedName>
    <definedName name="CRERTRCPTE___625_____VRTANN0\FINESS_ET">'Section exploit.'!$F$31</definedName>
    <definedName name="CRERTRCPTE___625_____VRTANN0\Id_CR_SF_">'Section_exploit_SF'!$F$31</definedName>
    <definedName name="CRERTRCPTE___626_____DM_ANN0\FINESS_ET">'Section exploit.'!$G$32</definedName>
    <definedName name="CRERTRCPTE___626_____DM_ANN0\Id_CR_SF_">'Section_exploit_SF'!$G$32</definedName>
    <definedName name="CRERTRCPTE___626_____PRDANN0\FINESS_ET">'Section exploit.'!$E$32</definedName>
    <definedName name="CRERTRCPTE___626_____PRDANN0\Id_CR_SF_">'Section_exploit_SF'!$E$32</definedName>
    <definedName name="CRERTRCPTE___626_____RRDANM1\FINESS_ET">'Section exploit.'!$D$32</definedName>
    <definedName name="CRERTRCPTE___626_____RRDANM1\Id_CR_SF_">'Section_exploit_SF'!$D$32</definedName>
    <definedName name="CRERTRCPTE___626_____RRDANN0\FINESS_ET">'Section exploit.'!$I$32</definedName>
    <definedName name="CRERTRCPTE___626_____RRDANN0\Id_CR_SF_">'Section_exploit_SF'!$I$32</definedName>
    <definedName name="CRERTRCPTE___626_____VRTANN0\FINESS_ET">'Section exploit.'!$F$32</definedName>
    <definedName name="CRERTRCPTE___626_____VRTANN0\Id_CR_SF_">'Section_exploit_SF'!$F$32</definedName>
    <definedName name="CRERTRCPTE___627_____DM_ANN0\FINESS_ET">'Section exploit.'!$G$76</definedName>
    <definedName name="CRERTRCPTE___627_____DM_ANN0\Id_CR_SF_">'Section_exploit_SF'!$G$76</definedName>
    <definedName name="CRERTRCPTE___627_____PRDANN0\FINESS_ET">'Section exploit.'!$E$76</definedName>
    <definedName name="CRERTRCPTE___627_____PRDANN0\Id_CR_SF_">'Section_exploit_SF'!$E$76</definedName>
    <definedName name="CRERTRCPTE___627_____RRDANM1\FINESS_ET">'Section exploit.'!$D$76</definedName>
    <definedName name="CRERTRCPTE___627_____RRDANM1\Id_CR_SF_">'Section_exploit_SF'!$D$76</definedName>
    <definedName name="CRERTRCPTE___627_____RRDANN0\FINESS_ET">'Section exploit.'!$I$76</definedName>
    <definedName name="CRERTRCPTE___627_____RRDANN0\Id_CR_SF_">'Section_exploit_SF'!$I$76</definedName>
    <definedName name="CRERTRCPTE___627_____VRTANN0\FINESS_ET">'Section exploit.'!$F$76</definedName>
    <definedName name="CRERTRCPTE___627_____VRTANN0\Id_CR_SF_">'Section_exploit_SF'!$F$76</definedName>
    <definedName name="CRERTRCPTE___6281____DM_ANN0\FINESS_ET">'Section exploit.'!$G$33</definedName>
    <definedName name="CRERTRCPTE___6281____DM_ANN0\Id_CR_SF_">'Section_exploit_SF'!$G$33</definedName>
    <definedName name="CRERTRCPTE___6281____PRDANN0\FINESS_ET">'Section exploit.'!$E$33</definedName>
    <definedName name="CRERTRCPTE___6281____PRDANN0\Id_CR_SF_">'Section_exploit_SF'!$E$33</definedName>
    <definedName name="CRERTRCPTE___6281____RRDANM1\FINESS_ET">'Section exploit.'!$D$33</definedName>
    <definedName name="CRERTRCPTE___6281____RRDANM1\Id_CR_SF_">'Section_exploit_SF'!$D$33</definedName>
    <definedName name="CRERTRCPTE___6281____RRDANN0\FINESS_ET">'Section exploit.'!$I$33</definedName>
    <definedName name="CRERTRCPTE___6281____RRDANN0\Id_CR_SF_">'Section_exploit_SF'!$I$33</definedName>
    <definedName name="CRERTRCPTE___6281____VRTANN0\FINESS_ET">'Section exploit.'!$F$33</definedName>
    <definedName name="CRERTRCPTE___6281____VRTANN0\Id_CR_SF_">'Section_exploit_SF'!$F$33</definedName>
    <definedName name="CRERTRCPTE___6282____DM_ANN0\FINESS_ET">'Section exploit.'!$G$34</definedName>
    <definedName name="CRERTRCPTE___6282____DM_ANN0\Id_CR_SF_">'Section_exploit_SF'!$G$34</definedName>
    <definedName name="CRERTRCPTE___6282____PRDANN0\FINESS_ET">'Section exploit.'!$E$34</definedName>
    <definedName name="CRERTRCPTE___6282____PRDANN0\Id_CR_SF_">'Section_exploit_SF'!$E$34</definedName>
    <definedName name="CRERTRCPTE___6282____RRDANM1\FINESS_ET">'Section exploit.'!$D$34</definedName>
    <definedName name="CRERTRCPTE___6282____RRDANM1\Id_CR_SF_">'Section_exploit_SF'!$D$34</definedName>
    <definedName name="CRERTRCPTE___6282____RRDANN0\FINESS_ET">'Section exploit.'!$I$34</definedName>
    <definedName name="CRERTRCPTE___6282____RRDANN0\Id_CR_SF_">'Section_exploit_SF'!$I$34</definedName>
    <definedName name="CRERTRCPTE___6282____VRTANN0\FINESS_ET">'Section exploit.'!$F$34</definedName>
    <definedName name="CRERTRCPTE___6282____VRTANN0\Id_CR_SF_">'Section_exploit_SF'!$F$34</definedName>
    <definedName name="CRERTRCPTE___6283____DM_ANN0\FINESS_ET">'Section exploit.'!$G$35</definedName>
    <definedName name="CRERTRCPTE___6283____DM_ANN0\Id_CR_SF_">'Section_exploit_SF'!$G$35</definedName>
    <definedName name="CRERTRCPTE___6283____PRDANN0\FINESS_ET">'Section exploit.'!$E$35</definedName>
    <definedName name="CRERTRCPTE___6283____PRDANN0\Id_CR_SF_">'Section_exploit_SF'!$E$35</definedName>
    <definedName name="CRERTRCPTE___6283____RRDANM1\FINESS_ET">'Section exploit.'!$D$35</definedName>
    <definedName name="CRERTRCPTE___6283____RRDANM1\Id_CR_SF_">'Section_exploit_SF'!$D$35</definedName>
    <definedName name="CRERTRCPTE___6283____RRDANN0\FINESS_ET">'Section exploit.'!$I$35</definedName>
    <definedName name="CRERTRCPTE___6283____RRDANN0\Id_CR_SF_">'Section_exploit_SF'!$I$35</definedName>
    <definedName name="CRERTRCPTE___6283____VRTANN0\FINESS_ET">'Section exploit.'!$F$35</definedName>
    <definedName name="CRERTRCPTE___6283____VRTANN0\Id_CR_SF_">'Section_exploit_SF'!$F$35</definedName>
    <definedName name="CRERTRCPTE___6284____DM_ANN0\FINESS_ET">'Section exploit.'!$G$36</definedName>
    <definedName name="CRERTRCPTE___6284____DM_ANN0\Id_CR_SF_">'Section_exploit_SF'!$G$36</definedName>
    <definedName name="CRERTRCPTE___6284____PRDANN0\FINESS_ET">'Section exploit.'!$E$36</definedName>
    <definedName name="CRERTRCPTE___6284____PRDANN0\Id_CR_SF_">'Section_exploit_SF'!$E$36</definedName>
    <definedName name="CRERTRCPTE___6284____RRDANM1\FINESS_ET">'Section exploit.'!$D$36</definedName>
    <definedName name="CRERTRCPTE___6284____RRDANM1\Id_CR_SF_">'Section_exploit_SF'!$D$36</definedName>
    <definedName name="CRERTRCPTE___6284____RRDANN0\FINESS_ET">'Section exploit.'!$I$36</definedName>
    <definedName name="CRERTRCPTE___6284____RRDANN0\Id_CR_SF_">'Section_exploit_SF'!$I$36</definedName>
    <definedName name="CRERTRCPTE___6284____VRTANN0\FINESS_ET">'Section exploit.'!$F$36</definedName>
    <definedName name="CRERTRCPTE___6284____VRTANN0\Id_CR_SF_">'Section_exploit_SF'!$F$36</definedName>
    <definedName name="CRERTRCPTE___6287____DM_ANN0\FINESS_ET">'Section exploit.'!$G$37</definedName>
    <definedName name="CRERTRCPTE___6287____DM_ANN0\Id_CR_SF_">'Section_exploit_SF'!$G$37</definedName>
    <definedName name="CRERTRCPTE___6287____PRDANN0\FINESS_ET">'Section exploit.'!$E$37</definedName>
    <definedName name="CRERTRCPTE___6287____PRDANN0\Id_CR_SF_">'Section_exploit_SF'!$E$37</definedName>
    <definedName name="CRERTRCPTE___6287____RRDANM1\FINESS_ET">'Section exploit.'!$D$37</definedName>
    <definedName name="CRERTRCPTE___6287____RRDANM1\Id_CR_SF_">'Section_exploit_SF'!$D$37</definedName>
    <definedName name="CRERTRCPTE___6287____RRDANN0\FINESS_ET">'Section exploit.'!$I$37</definedName>
    <definedName name="CRERTRCPTE___6287____RRDANN0\Id_CR_SF_">'Section_exploit_SF'!$I$37</definedName>
    <definedName name="CRERTRCPTE___6287____VRTANN0\FINESS_ET">'Section exploit.'!$F$37</definedName>
    <definedName name="CRERTRCPTE___6287____VRTANN0\Id_CR_SF_">'Section_exploit_SF'!$F$37</definedName>
    <definedName name="CRERTRCPTE___6288____DM_ANN0\FINESS_ET">'Section exploit.'!$G$38</definedName>
    <definedName name="CRERTRCPTE___6288____DM_ANN0\Id_CR_SF_">'Section_exploit_SF'!$G$38</definedName>
    <definedName name="CRERTRCPTE___6288____PRDANN0\FINESS_ET">'Section exploit.'!$E$38</definedName>
    <definedName name="CRERTRCPTE___6288____PRDANN0\Id_CR_SF_">'Section_exploit_SF'!$E$38</definedName>
    <definedName name="CRERTRCPTE___6288____RRDANM1\FINESS_ET">'Section exploit.'!$D$38</definedName>
    <definedName name="CRERTRCPTE___6288____RRDANM1\Id_CR_SF_">'Section_exploit_SF'!$D$38</definedName>
    <definedName name="CRERTRCPTE___6288____RRDANN0\FINESS_ET">'Section exploit.'!$I$38</definedName>
    <definedName name="CRERTRCPTE___6288____RRDANN0\Id_CR_SF_">'Section_exploit_SF'!$I$38</definedName>
    <definedName name="CRERTRCPTE___6288____VRTANN0\FINESS_ET">'Section exploit.'!$F$38</definedName>
    <definedName name="CRERTRCPTE___6288____VRTANN0\Id_CR_SF_">'Section_exploit_SF'!$F$38</definedName>
    <definedName name="CRERTRCPTE___629_____DM_ANN0\FINESS_ET">'Section exploit.'!$G$163</definedName>
    <definedName name="CRERTRCPTE___629_____DM_ANN0\Id_CR_SF_">'Section_exploit_SF'!$G$163</definedName>
    <definedName name="CRERTRCPTE___629_____PRDANN0\FINESS_ET">'Section exploit.'!$E$163</definedName>
    <definedName name="CRERTRCPTE___629_____PRDANN0\Id_CR_SF_">'Section_exploit_SF'!$E$163</definedName>
    <definedName name="CRERTRCPTE___629_____RRDANM1\FINESS_ET">'Section exploit.'!$D$163</definedName>
    <definedName name="CRERTRCPTE___629_____RRDANM1\Id_CR_SF_">'Section_exploit_SF'!$D$163</definedName>
    <definedName name="CRERTRCPTE___629_____RRDANN0\FINESS_ET">'Section exploit.'!$I$163</definedName>
    <definedName name="CRERTRCPTE___629_____RRDANN0\Id_CR_SF_">'Section_exploit_SF'!$I$163</definedName>
    <definedName name="CRERTRCPTE___629_____VRTANN0\FINESS_ET">'Section exploit.'!$F$163</definedName>
    <definedName name="CRERTRCPTE___629_____VRTANN0\Id_CR_SF_">'Section_exploit_SF'!$F$163</definedName>
    <definedName name="CRERTRCPTE___631_____DM_ANN0\FINESS_ET">'Section exploit.'!$G$49</definedName>
    <definedName name="CRERTRCPTE___631_____DM_ANN0\Id_CR_SF_">'Section_exploit_SF'!$G$49</definedName>
    <definedName name="CRERTRCPTE___631_____PRDANN0\FINESS_ET">'Section exploit.'!$E$49</definedName>
    <definedName name="CRERTRCPTE___631_____PRDANN0\Id_CR_SF_">'Section_exploit_SF'!$E$49</definedName>
    <definedName name="CRERTRCPTE___631_____RRDANM1\FINESS_ET">'Section exploit.'!$D$49</definedName>
    <definedName name="CRERTRCPTE___631_____RRDANM1\Id_CR_SF_">'Section_exploit_SF'!$D$49</definedName>
    <definedName name="CRERTRCPTE___631_____RRDANN0\FINESS_ET">'Section exploit.'!$I$49</definedName>
    <definedName name="CRERTRCPTE___631_____RRDANN0\Id_CR_SF_">'Section_exploit_SF'!$I$49</definedName>
    <definedName name="CRERTRCPTE___631_____VRTANN0\FINESS_ET">'Section exploit.'!$F$49</definedName>
    <definedName name="CRERTRCPTE___631_____VRTANN0\Id_CR_SF_">'Section_exploit_SF'!$F$49</definedName>
    <definedName name="CRERTRCPTE___633_____DM_ANN0\FINESS_ET">'Section exploit.'!$G$50</definedName>
    <definedName name="CRERTRCPTE___633_____DM_ANN0\Id_CR_SF_">'Section_exploit_SF'!$G$50</definedName>
    <definedName name="CRERTRCPTE___633_____PRDANN0\FINESS_ET">'Section exploit.'!$E$50</definedName>
    <definedName name="CRERTRCPTE___633_____PRDANN0\Id_CR_SF_">'Section_exploit_SF'!$E$50</definedName>
    <definedName name="CRERTRCPTE___633_____RRDANM1\FINESS_ET">'Section exploit.'!$D$50</definedName>
    <definedName name="CRERTRCPTE___633_____RRDANM1\Id_CR_SF_">'Section_exploit_SF'!$D$50</definedName>
    <definedName name="CRERTRCPTE___633_____RRDANN0\FINESS_ET">'Section exploit.'!$I$50</definedName>
    <definedName name="CRERTRCPTE___633_____RRDANN0\Id_CR_SF_">'Section_exploit_SF'!$I$50</definedName>
    <definedName name="CRERTRCPTE___633_____VRTANN0\FINESS_ET">'Section exploit.'!$F$50</definedName>
    <definedName name="CRERTRCPTE___633_____VRTANN0\Id_CR_SF_">'Section_exploit_SF'!$F$50</definedName>
    <definedName name="CRERTRCPTE___635_____DM_ANN0\FINESS_ET">'Section exploit.'!$G$77</definedName>
    <definedName name="CRERTRCPTE___635_____DM_ANN0\Id_CR_SF_">'Section_exploit_SF'!$G$77</definedName>
    <definedName name="CRERTRCPTE___635_____PRDANN0\FINESS_ET">'Section exploit.'!$E$77</definedName>
    <definedName name="CRERTRCPTE___635_____PRDANN0\Id_CR_SF_">'Section_exploit_SF'!$E$77</definedName>
    <definedName name="CRERTRCPTE___635_____RRDANM1\FINESS_ET">'Section exploit.'!$D$77</definedName>
    <definedName name="CRERTRCPTE___635_____RRDANM1\Id_CR_SF_">'Section_exploit_SF'!$D$77</definedName>
    <definedName name="CRERTRCPTE___635_____RRDANN0\FINESS_ET">'Section exploit.'!$I$77</definedName>
    <definedName name="CRERTRCPTE___635_____RRDANN0\Id_CR_SF_">'Section_exploit_SF'!$I$77</definedName>
    <definedName name="CRERTRCPTE___635_____VRTANN0\FINESS_ET">'Section exploit.'!$F$77</definedName>
    <definedName name="CRERTRCPTE___635_____VRTANN0\Id_CR_SF_">'Section_exploit_SF'!$F$77</definedName>
    <definedName name="CRERTRCPTE___637_____DM_ANN0\FINESS_ET">'Section exploit.'!$G$78</definedName>
    <definedName name="CRERTRCPTE___637_____DM_ANN0\Id_CR_SF_">'Section_exploit_SF'!$G$78</definedName>
    <definedName name="CRERTRCPTE___637_____PRDANN0\FINESS_ET">'Section exploit.'!$E$78</definedName>
    <definedName name="CRERTRCPTE___637_____PRDANN0\Id_CR_SF_">'Section_exploit_SF'!$E$78</definedName>
    <definedName name="CRERTRCPTE___637_____RRDANM1\FINESS_ET">'Section exploit.'!$D$78</definedName>
    <definedName name="CRERTRCPTE___637_____RRDANM1\Id_CR_SF_">'Section_exploit_SF'!$D$78</definedName>
    <definedName name="CRERTRCPTE___637_____RRDANN0\FINESS_ET">'Section exploit.'!$I$78</definedName>
    <definedName name="CRERTRCPTE___637_____RRDANN0\Id_CR_SF_">'Section_exploit_SF'!$I$78</definedName>
    <definedName name="CRERTRCPTE___637_____VRTANN0\FINESS_ET">'Section exploit.'!$F$78</definedName>
    <definedName name="CRERTRCPTE___637_____VRTANN0\Id_CR_SF_">'Section_exploit_SF'!$F$78</definedName>
    <definedName name="CRERTRCPTE___641_____DM_ANN0\FINESS_ET">'Section exploit.'!$G$51</definedName>
    <definedName name="CRERTRCPTE___641_____DM_ANN0\Id_CR_SF_">'Section_exploit_SF'!$G$51</definedName>
    <definedName name="CRERTRCPTE___641_____PRDANN0\FINESS_ET">'Section exploit.'!$E$51</definedName>
    <definedName name="CRERTRCPTE___641_____PRDANN0\Id_CR_SF_">'Section_exploit_SF'!$E$51</definedName>
    <definedName name="CRERTRCPTE___641_____RRDANM1\FINESS_ET">'Section exploit.'!$D$51</definedName>
    <definedName name="CRERTRCPTE___641_____RRDANM1\Id_CR_SF_">'Section_exploit_SF'!$D$51</definedName>
    <definedName name="CRERTRCPTE___641_____RRDANN0\FINESS_ET">'Section exploit.'!$I$51</definedName>
    <definedName name="CRERTRCPTE___641_____RRDANN0\Id_CR_SF_">'Section_exploit_SF'!$I$51</definedName>
    <definedName name="CRERTRCPTE___641_____VRTANN0\FINESS_ET">'Section exploit.'!$F$51</definedName>
    <definedName name="CRERTRCPTE___641_____VRTANN0\Id_CR_SF_">'Section_exploit_SF'!$F$51</definedName>
    <definedName name="CRERTRCPTE___6419____DM_ANN0\FINESS_ET">'Section exploit.'!$G$164</definedName>
    <definedName name="CRERTRCPTE___6419____DM_ANN0\Id_CR_SF_">'Section_exploit_SF'!$G$164</definedName>
    <definedName name="CRERTRCPTE___6419____PRDANN0\FINESS_ET">'Section exploit.'!$E$164</definedName>
    <definedName name="CRERTRCPTE___6419____PRDANN0\Id_CR_SF_">'Section_exploit_SF'!$E$164</definedName>
    <definedName name="CRERTRCPTE___6419____RRDANM1\FINESS_ET">'Section exploit.'!$D$164</definedName>
    <definedName name="CRERTRCPTE___6419____RRDANM1\Id_CR_SF_">'Section_exploit_SF'!$D$164</definedName>
    <definedName name="CRERTRCPTE___6419____RRDANN0\FINESS_ET">'Section exploit.'!$I$164</definedName>
    <definedName name="CRERTRCPTE___6419____RRDANN0\Id_CR_SF_">'Section_exploit_SF'!$I$164</definedName>
    <definedName name="CRERTRCPTE___6419____VRTANN0\FINESS_ET">'Section exploit.'!$F$164</definedName>
    <definedName name="CRERTRCPTE___6419____VRTANN0\Id_CR_SF_">'Section_exploit_SF'!$F$164</definedName>
    <definedName name="CRERTRCPTE___642_____DM_ANN0\FINESS_ET">'Section exploit.'!$G$52</definedName>
    <definedName name="CRERTRCPTE___642_____DM_ANN0\Id_CR_SF_">'Section_exploit_SF'!$G$52</definedName>
    <definedName name="CRERTRCPTE___642_____PRDANN0\FINESS_ET">'Section exploit.'!$E$52</definedName>
    <definedName name="CRERTRCPTE___642_____PRDANN0\Id_CR_SF_">'Section_exploit_SF'!$E$52</definedName>
    <definedName name="CRERTRCPTE___642_____RRDANM1\FINESS_ET">'Section exploit.'!$D$52</definedName>
    <definedName name="CRERTRCPTE___642_____RRDANM1\Id_CR_SF_">'Section_exploit_SF'!$D$52</definedName>
    <definedName name="CRERTRCPTE___642_____RRDANN0\FINESS_ET">'Section exploit.'!$I$52</definedName>
    <definedName name="CRERTRCPTE___642_____RRDANN0\Id_CR_SF_">'Section_exploit_SF'!$I$52</definedName>
    <definedName name="CRERTRCPTE___642_____VRTANN0\FINESS_ET">'Section exploit.'!$F$52</definedName>
    <definedName name="CRERTRCPTE___642_____VRTANN0\Id_CR_SF_">'Section_exploit_SF'!$F$52</definedName>
    <definedName name="CRERTRCPTE___6429____DM_ANN0\FINESS_ET">'Section exploit.'!$G$165</definedName>
    <definedName name="CRERTRCPTE___6429____DM_ANN0\Id_CR_SF_">'Section_exploit_SF'!$G$165</definedName>
    <definedName name="CRERTRCPTE___6429____PRDANN0\FINESS_ET">'Section exploit.'!$E$165</definedName>
    <definedName name="CRERTRCPTE___6429____PRDANN0\Id_CR_SF_">'Section_exploit_SF'!$E$165</definedName>
    <definedName name="CRERTRCPTE___6429____RRDANM1\FINESS_ET">'Section exploit.'!$D$165</definedName>
    <definedName name="CRERTRCPTE___6429____RRDANM1\Id_CR_SF_">'Section_exploit_SF'!$D$165</definedName>
    <definedName name="CRERTRCPTE___6429____RRDANN0\FINESS_ET">'Section exploit.'!$I$165</definedName>
    <definedName name="CRERTRCPTE___6429____RRDANN0\Id_CR_SF_">'Section_exploit_SF'!$I$165</definedName>
    <definedName name="CRERTRCPTE___6429____VRTANN0\FINESS_ET">'Section exploit.'!$F$165</definedName>
    <definedName name="CRERTRCPTE___6429____VRTANN0\Id_CR_SF_">'Section_exploit_SF'!$F$165</definedName>
    <definedName name="CRERTRCPTE___643_____DM_ANN0\FINESS_ET">'Section exploit.'!$G$53</definedName>
    <definedName name="CRERTRCPTE___643_____DM_ANN0\Id_CR_SF_">'Section_exploit_SF'!$G$53</definedName>
    <definedName name="CRERTRCPTE___643_____PRDANN0\FINESS_ET">'Section exploit.'!$E$53</definedName>
    <definedName name="CRERTRCPTE___643_____PRDANN0\Id_CR_SF_">'Section_exploit_SF'!$E$53</definedName>
    <definedName name="CRERTRCPTE___643_____RRDANM1\FINESS_ET">'Section exploit.'!$D$53</definedName>
    <definedName name="CRERTRCPTE___643_____RRDANM1\Id_CR_SF_">'Section_exploit_SF'!$D$53</definedName>
    <definedName name="CRERTRCPTE___643_____RRDANN0\FINESS_ET">'Section exploit.'!$I$53</definedName>
    <definedName name="CRERTRCPTE___643_____RRDANN0\Id_CR_SF_">'Section_exploit_SF'!$I$53</definedName>
    <definedName name="CRERTRCPTE___643_____VRTANN0\FINESS_ET">'Section exploit.'!$F$53</definedName>
    <definedName name="CRERTRCPTE___643_____VRTANN0\Id_CR_SF_">'Section_exploit_SF'!$F$53</definedName>
    <definedName name="CRERTRCPTE___6439____DM_ANN0\FINESS_ET">'Section exploit.'!$G$166</definedName>
    <definedName name="CRERTRCPTE___6439____DM_ANN0\Id_CR_SF_">'Section_exploit_SF'!$G$166</definedName>
    <definedName name="CRERTRCPTE___6439____PRDANN0\FINESS_ET">'Section exploit.'!$E$166</definedName>
    <definedName name="CRERTRCPTE___6439____PRDANN0\Id_CR_SF_">'Section_exploit_SF'!$E$166</definedName>
    <definedName name="CRERTRCPTE___6439____RRDANM1\FINESS_ET">'Section exploit.'!$D$166</definedName>
    <definedName name="CRERTRCPTE___6439____RRDANM1\Id_CR_SF_">'Section_exploit_SF'!$D$166</definedName>
    <definedName name="CRERTRCPTE___6439____RRDANN0\FINESS_ET">'Section exploit.'!$I$166</definedName>
    <definedName name="CRERTRCPTE___6439____RRDANN0\Id_CR_SF_">'Section_exploit_SF'!$I$166</definedName>
    <definedName name="CRERTRCPTE___6439____VRTANN0\FINESS_ET">'Section exploit.'!$F$166</definedName>
    <definedName name="CRERTRCPTE___6439____VRTANN0\Id_CR_SF_">'Section_exploit_SF'!$F$166</definedName>
    <definedName name="CRERTRCPTE___645_____DM_ANN0\FINESS_ET">'Section exploit.'!$G$54</definedName>
    <definedName name="CRERTRCPTE___645_____DM_ANN0\Id_CR_SF_">'Section_exploit_SF'!$G$54</definedName>
    <definedName name="CRERTRCPTE___645_____PRDANN0\FINESS_ET">'Section exploit.'!$E$54</definedName>
    <definedName name="CRERTRCPTE___645_____PRDANN0\Id_CR_SF_">'Section_exploit_SF'!$E$54</definedName>
    <definedName name="CRERTRCPTE___645_____RRDANM1\FINESS_ET">'Section exploit.'!$D$54</definedName>
    <definedName name="CRERTRCPTE___645_____RRDANM1\Id_CR_SF_">'Section_exploit_SF'!$D$54</definedName>
    <definedName name="CRERTRCPTE___645_____RRDANN0\FINESS_ET">'Section exploit.'!$I$54</definedName>
    <definedName name="CRERTRCPTE___645_____RRDANN0\Id_CR_SF_">'Section_exploit_SF'!$I$54</definedName>
    <definedName name="CRERTRCPTE___645_____VRTANN0\FINESS_ET">'Section exploit.'!$F$54</definedName>
    <definedName name="CRERTRCPTE___645_____VRTANN0\Id_CR_SF_">'Section_exploit_SF'!$F$54</definedName>
    <definedName name="CRERTRCPTE___6459_69_DM_ANN0\FINESS_ET">'Section exploit.'!$G$167</definedName>
    <definedName name="CRERTRCPTE___6459_69_DM_ANN0\Id_CR_SF_">'Section_exploit_SF'!$G$167</definedName>
    <definedName name="CRERTRCPTE___6459_69_PRDANN0\FINESS_ET">'Section exploit.'!$E$167</definedName>
    <definedName name="CRERTRCPTE___6459_69_PRDANN0\Id_CR_SF_">'Section_exploit_SF'!$E$167</definedName>
    <definedName name="CRERTRCPTE___6459_69_RRDANM1\FINESS_ET">'Section exploit.'!$D$167</definedName>
    <definedName name="CRERTRCPTE___6459_69_RRDANM1\Id_CR_SF_">'Section_exploit_SF'!$D$167</definedName>
    <definedName name="CRERTRCPTE___6459_69_RRDANN0\FINESS_ET">'Section exploit.'!$I$167</definedName>
    <definedName name="CRERTRCPTE___6459_69_RRDANN0\Id_CR_SF_">'Section_exploit_SF'!$I$167</definedName>
    <definedName name="CRERTRCPTE___6459_69_VRTANN0\FINESS_ET">'Section exploit.'!$F$167</definedName>
    <definedName name="CRERTRCPTE___6459_69_VRTANN0\Id_CR_SF_">'Section_exploit_SF'!$F$167</definedName>
    <definedName name="CRERTRCPTE___646_____DM_ANN0\FINESS_ET">'Section exploit.'!$G$55</definedName>
    <definedName name="CRERTRCPTE___646_____DM_ANN0\Id_CR_SF_">'Section_exploit_SF'!$G$55</definedName>
    <definedName name="CRERTRCPTE___646_____PRDANN0\FINESS_ET">'Section exploit.'!$E$55</definedName>
    <definedName name="CRERTRCPTE___646_____PRDANN0\Id_CR_SF_">'Section_exploit_SF'!$E$55</definedName>
    <definedName name="CRERTRCPTE___646_____RRDANM1\FINESS_ET">'Section exploit.'!$D$55</definedName>
    <definedName name="CRERTRCPTE___646_____RRDANM1\Id_CR_SF_">'Section_exploit_SF'!$D$55</definedName>
    <definedName name="CRERTRCPTE___646_____RRDANN0\FINESS_ET">'Section exploit.'!$I$55</definedName>
    <definedName name="CRERTRCPTE___646_____RRDANN0\Id_CR_SF_">'Section_exploit_SF'!$I$55</definedName>
    <definedName name="CRERTRCPTE___646_____VRTANN0\FINESS_ET">'Section exploit.'!$F$55</definedName>
    <definedName name="CRERTRCPTE___646_____VRTANN0\Id_CR_SF_">'Section_exploit_SF'!$F$55</definedName>
    <definedName name="CRERTRCPTE___647_____DM_ANN0\FINESS_ET">'Section exploit.'!$G$56</definedName>
    <definedName name="CRERTRCPTE___647_____DM_ANN0\Id_CR_SF_">'Section_exploit_SF'!$G$56</definedName>
    <definedName name="CRERTRCPTE___647_____PRDANN0\FINESS_ET">'Section exploit.'!$E$56</definedName>
    <definedName name="CRERTRCPTE___647_____PRDANN0\Id_CR_SF_">'Section_exploit_SF'!$E$56</definedName>
    <definedName name="CRERTRCPTE___647_____RRDANM1\FINESS_ET">'Section exploit.'!$D$56</definedName>
    <definedName name="CRERTRCPTE___647_____RRDANM1\Id_CR_SF_">'Section_exploit_SF'!$D$56</definedName>
    <definedName name="CRERTRCPTE___647_____RRDANN0\FINESS_ET">'Section exploit.'!$I$56</definedName>
    <definedName name="CRERTRCPTE___647_____RRDANN0\Id_CR_SF_">'Section_exploit_SF'!$I$56</definedName>
    <definedName name="CRERTRCPTE___647_____VRTANN0\FINESS_ET">'Section exploit.'!$F$56</definedName>
    <definedName name="CRERTRCPTE___647_____VRTANN0\Id_CR_SF_">'Section_exploit_SF'!$F$56</definedName>
    <definedName name="CRERTRCPTE___648_____DM_ANN0\FINESS_ET">'Section exploit.'!$G$57</definedName>
    <definedName name="CRERTRCPTE___648_____DM_ANN0\Id_CR_SF_">'Section_exploit_SF'!$G$57</definedName>
    <definedName name="CRERTRCPTE___648_____PRDANN0\FINESS_ET">'Section exploit.'!$E$57</definedName>
    <definedName name="CRERTRCPTE___648_____PRDANN0\Id_CR_SF_">'Section_exploit_SF'!$E$57</definedName>
    <definedName name="CRERTRCPTE___648_____RRDANM1\FINESS_ET">'Section exploit.'!$D$57</definedName>
    <definedName name="CRERTRCPTE___648_____RRDANM1\Id_CR_SF_">'Section_exploit_SF'!$D$57</definedName>
    <definedName name="CRERTRCPTE___648_____RRDANN0\FINESS_ET">'Section exploit.'!$I$57</definedName>
    <definedName name="CRERTRCPTE___648_____RRDANN0\Id_CR_SF_">'Section_exploit_SF'!$I$57</definedName>
    <definedName name="CRERTRCPTE___648_____VRTANN0\FINESS_ET">'Section exploit.'!$F$57</definedName>
    <definedName name="CRERTRCPTE___648_____VRTANN0\Id_CR_SF_">'Section_exploit_SF'!$F$57</definedName>
    <definedName name="CRERTRCPTE___6489____DM_ANN0\FINESS_ET">'Section exploit.'!$G$168</definedName>
    <definedName name="CRERTRCPTE___6489____DM_ANN0\Id_CR_SF_">'Section_exploit_SF'!$G$168</definedName>
    <definedName name="CRERTRCPTE___6489____PRDANN0\FINESS_ET">'Section exploit.'!$E$168</definedName>
    <definedName name="CRERTRCPTE___6489____PRDANN0\Id_CR_SF_">'Section_exploit_SF'!$E$168</definedName>
    <definedName name="CRERTRCPTE___6489____RRDANM1\FINESS_ET">'Section exploit.'!$D$168</definedName>
    <definedName name="CRERTRCPTE___6489____RRDANM1\Id_CR_SF_">'Section_exploit_SF'!$D$168</definedName>
    <definedName name="CRERTRCPTE___6489____RRDANN0\FINESS_ET">'Section exploit.'!$I$168</definedName>
    <definedName name="CRERTRCPTE___6489____RRDANN0\Id_CR_SF_">'Section_exploit_SF'!$I$168</definedName>
    <definedName name="CRERTRCPTE___6489____VRTANN0\FINESS_ET">'Section exploit.'!$F$168</definedName>
    <definedName name="CRERTRCPTE___6489____VRTANN0\Id_CR_SF_">'Section_exploit_SF'!$F$168</definedName>
    <definedName name="CRERTRCPTE___651_____DM_ANN0\FINESS_ET">'Section exploit.'!$G$81</definedName>
    <definedName name="CRERTRCPTE___651_____DM_ANN0\Id_CR_SF_">'Section_exploit_SF'!$G$81</definedName>
    <definedName name="CRERTRCPTE___651_____PRDANN0\FINESS_ET">'Section exploit.'!$E$81</definedName>
    <definedName name="CRERTRCPTE___651_____PRDANN0\Id_CR_SF_">'Section_exploit_SF'!$E$81</definedName>
    <definedName name="CRERTRCPTE___651_____RRDANM1\FINESS_ET">'Section exploit.'!$D$81</definedName>
    <definedName name="CRERTRCPTE___651_____RRDANM1\Id_CR_SF_">'Section_exploit_SF'!$D$81</definedName>
    <definedName name="CRERTRCPTE___651_____RRDANN0\FINESS_ET">'Section exploit.'!$I$81</definedName>
    <definedName name="CRERTRCPTE___651_____RRDANN0\Id_CR_SF_">'Section_exploit_SF'!$I$81</definedName>
    <definedName name="CRERTRCPTE___651_____VRTANN0\FINESS_ET">'Section exploit.'!$F$81</definedName>
    <definedName name="CRERTRCPTE___651_____VRTANN0\Id_CR_SF_">'Section_exploit_SF'!$F$81</definedName>
    <definedName name="CRERTRCPTE___653_____DM_ANN0\FINESS_ET">'Section exploit.'!$G$82</definedName>
    <definedName name="CRERTRCPTE___653_____DM_ANN0\Id_CR_SF_">'Section_exploit_SF'!$G$82</definedName>
    <definedName name="CRERTRCPTE___653_____PRDANN0\FINESS_ET">'Section exploit.'!$E$82</definedName>
    <definedName name="CRERTRCPTE___653_____PRDANN0\Id_CR_SF_">'Section_exploit_SF'!$E$82</definedName>
    <definedName name="CRERTRCPTE___653_____RRDANM1\FINESS_ET">'Section exploit.'!$D$82</definedName>
    <definedName name="CRERTRCPTE___653_____RRDANM1\Id_CR_SF_">'Section_exploit_SF'!$D$82</definedName>
    <definedName name="CRERTRCPTE___653_____RRDANN0\FINESS_ET">'Section exploit.'!$I$82</definedName>
    <definedName name="CRERTRCPTE___653_____RRDANN0\Id_CR_SF_">'Section_exploit_SF'!$I$82</definedName>
    <definedName name="CRERTRCPTE___653_____VRTANN0\FINESS_ET">'Section exploit.'!$F$82</definedName>
    <definedName name="CRERTRCPTE___653_____VRTANN0\Id_CR_SF_">'Section_exploit_SF'!$F$82</definedName>
    <definedName name="CRERTRCPTE___654_____DM_ANN0\FINESS_ET">'Section exploit.'!$G$83</definedName>
    <definedName name="CRERTRCPTE___654_____DM_ANN0\Id_CR_SF_">'Section_exploit_SF'!$G$83</definedName>
    <definedName name="CRERTRCPTE___654_____PRDANN0\FINESS_ET">'Section exploit.'!$E$83</definedName>
    <definedName name="CRERTRCPTE___654_____PRDANN0\Id_CR_SF_">'Section_exploit_SF'!$E$83</definedName>
    <definedName name="CRERTRCPTE___654_____RRDANM1\FINESS_ET">'Section exploit.'!$D$83</definedName>
    <definedName name="CRERTRCPTE___654_____RRDANM1\Id_CR_SF_">'Section_exploit_SF'!$D$83</definedName>
    <definedName name="CRERTRCPTE___654_____RRDANN0\FINESS_ET">'Section exploit.'!$I$83</definedName>
    <definedName name="CRERTRCPTE___654_____RRDANN0\Id_CR_SF_">'Section_exploit_SF'!$I$83</definedName>
    <definedName name="CRERTRCPTE___654_____VRTANN0\FINESS_ET">'Section exploit.'!$F$83</definedName>
    <definedName name="CRERTRCPTE___654_____VRTANN0\Id_CR_SF_">'Section_exploit_SF'!$F$83</definedName>
    <definedName name="CRERTRCPTE___655_____DM_ANN0\FINESS_ET">'Section exploit.'!$G$84</definedName>
    <definedName name="CRERTRCPTE___655_____DM_ANN0\Id_CR_SF_">'Section_exploit_SF'!$G$84</definedName>
    <definedName name="CRERTRCPTE___655_____PRDANN0\FINESS_ET">'Section exploit.'!$E$84</definedName>
    <definedName name="CRERTRCPTE___655_____PRDANN0\Id_CR_SF_">'Section_exploit_SF'!$E$84</definedName>
    <definedName name="CRERTRCPTE___655_____RRDANM1\FINESS_ET">'Section exploit.'!$D$84</definedName>
    <definedName name="CRERTRCPTE___655_____RRDANM1\Id_CR_SF_">'Section_exploit_SF'!$D$84</definedName>
    <definedName name="CRERTRCPTE___655_____RRDANN0\FINESS_ET">'Section exploit.'!$I$84</definedName>
    <definedName name="CRERTRCPTE___655_____RRDANN0\Id_CR_SF_">'Section_exploit_SF'!$I$84</definedName>
    <definedName name="CRERTRCPTE___655_____VRTANN0\FINESS_ET">'Section exploit.'!$F$84</definedName>
    <definedName name="CRERTRCPTE___655_____VRTANN0\Id_CR_SF_">'Section_exploit_SF'!$F$84</definedName>
    <definedName name="CRERTRCPTE___657_____DM_ANN0\FINESS_ET">'Section exploit.'!$G$85</definedName>
    <definedName name="CRERTRCPTE___657_____DM_ANN0\Id_CR_SF_">'Section_exploit_SF'!$G$85</definedName>
    <definedName name="CRERTRCPTE___657_____PRDANN0\FINESS_ET">'Section exploit.'!$E$85</definedName>
    <definedName name="CRERTRCPTE___657_____PRDANN0\Id_CR_SF_">'Section_exploit_SF'!$E$85</definedName>
    <definedName name="CRERTRCPTE___657_____RRDANM1\FINESS_ET">'Section exploit.'!$D$85</definedName>
    <definedName name="CRERTRCPTE___657_____RRDANM1\Id_CR_SF_">'Section_exploit_SF'!$D$85</definedName>
    <definedName name="CRERTRCPTE___657_____RRDANN0\FINESS_ET">'Section exploit.'!$I$85</definedName>
    <definedName name="CRERTRCPTE___657_____RRDANN0\Id_CR_SF_">'Section_exploit_SF'!$I$85</definedName>
    <definedName name="CRERTRCPTE___657_____VRTANN0\FINESS_ET">'Section exploit.'!$F$85</definedName>
    <definedName name="CRERTRCPTE___657_____VRTANN0\Id_CR_SF_">'Section_exploit_SF'!$F$85</definedName>
    <definedName name="CRERTRCPTE___658_____DM_ANN0\FINESS_ET">'Section exploit.'!$G$86</definedName>
    <definedName name="CRERTRCPTE___658_____DM_ANN0\Id_CR_SF_">'Section_exploit_SF'!$G$86</definedName>
    <definedName name="CRERTRCPTE___658_____PRDANN0\FINESS_ET">'Section exploit.'!$E$86</definedName>
    <definedName name="CRERTRCPTE___658_____PRDANN0\Id_CR_SF_">'Section_exploit_SF'!$E$86</definedName>
    <definedName name="CRERTRCPTE___658_____RRDANM1\FINESS_ET">'Section exploit.'!$D$86</definedName>
    <definedName name="CRERTRCPTE___658_____RRDANM1\Id_CR_SF_">'Section_exploit_SF'!$D$86</definedName>
    <definedName name="CRERTRCPTE___658_____RRDANN0\FINESS_ET">'Section exploit.'!$I$86</definedName>
    <definedName name="CRERTRCPTE___658_____RRDANN0\Id_CR_SF_">'Section_exploit_SF'!$I$86</definedName>
    <definedName name="CRERTRCPTE___658_____VRTANN0\FINESS_ET">'Section exploit.'!$F$86</definedName>
    <definedName name="CRERTRCPTE___658_____VRTANN0\Id_CR_SF_">'Section_exploit_SF'!$F$86</definedName>
    <definedName name="CRERTRCPTE___66______DM_ANN0\FINESS_ET">'Section exploit.'!$G$92</definedName>
    <definedName name="CRERTRCPTE___66______DM_ANN0\Id_CR_SF_">'Section_exploit_SF'!$G$92</definedName>
    <definedName name="CRERTRCPTE___66______PRDANN0\FINESS_ET">'Section exploit.'!$E$92</definedName>
    <definedName name="CRERTRCPTE___66______PRDANN0\Id_CR_SF_">'Section_exploit_SF'!$E$92</definedName>
    <definedName name="CRERTRCPTE___66______RRDANM1\FINESS_ET">'Section exploit.'!$D$92</definedName>
    <definedName name="CRERTRCPTE___66______RRDANM1\Id_CR_SF_">'Section_exploit_SF'!$D$92</definedName>
    <definedName name="CRERTRCPTE___66______RRDANN0\FINESS_ET">'Section exploit.'!$I$92</definedName>
    <definedName name="CRERTRCPTE___66______RRDANN0\Id_CR_SF_">'Section_exploit_SF'!$I$92</definedName>
    <definedName name="CRERTRCPTE___66______VRTANN0\FINESS_ET">'Section exploit.'!$F$92</definedName>
    <definedName name="CRERTRCPTE___66______VRTANN0\Id_CR_SF_">'Section_exploit_SF'!$F$92</definedName>
    <definedName name="CRERTRCPTE___6611____DM_ANN0\FINESS_ET">'Section exploit.'!$G$169</definedName>
    <definedName name="CRERTRCPTE___6611____DM_ANN0\Id_CR_SF_">'Section_exploit_SF'!$G$169</definedName>
    <definedName name="CRERTRCPTE___6611____PRDANN0\FINESS_ET">'Section exploit.'!$E$169</definedName>
    <definedName name="CRERTRCPTE___6611____PRDANN0\Id_CR_SF_">'Section_exploit_SF'!$E$169</definedName>
    <definedName name="CRERTRCPTE___6611____RRDANM1\FINESS_ET">'Section exploit.'!$D$169</definedName>
    <definedName name="CRERTRCPTE___6611____RRDANM1\Id_CR_SF_">'Section_exploit_SF'!$D$169</definedName>
    <definedName name="CRERTRCPTE___6611____RRDANN0\FINESS_ET">'Section exploit.'!$I$169</definedName>
    <definedName name="CRERTRCPTE___6611____RRDANN0\Id_CR_SF_">'Section_exploit_SF'!$I$169</definedName>
    <definedName name="CRERTRCPTE___6611____VRTANN0\FINESS_ET">'Section exploit.'!$F$169</definedName>
    <definedName name="CRERTRCPTE___6611____VRTANN0\Id_CR_SF_">'Section_exploit_SF'!$F$169</definedName>
    <definedName name="CRERTRCPTE___671_____DM_ANN0\FINESS_ET">'Section exploit.'!$G$96</definedName>
    <definedName name="CRERTRCPTE___671_____DM_ANN0\Id_CR_SF_">'Section_exploit_SF'!$G$96</definedName>
    <definedName name="CRERTRCPTE___671_____PRDANN0\FINESS_ET">'Section exploit.'!$E$96</definedName>
    <definedName name="CRERTRCPTE___671_____PRDANN0\Id_CR_SF_">'Section_exploit_SF'!$E$96</definedName>
    <definedName name="CRERTRCPTE___671_____RRDANM1\FINESS_ET">'Section exploit.'!$D$96</definedName>
    <definedName name="CRERTRCPTE___671_____RRDANM1\Id_CR_SF_">'Section_exploit_SF'!$D$96</definedName>
    <definedName name="CRERTRCPTE___671_____RRDANN0\FINESS_ET">'Section exploit.'!$I$96</definedName>
    <definedName name="CRERTRCPTE___671_____RRDANN0\Id_CR_SF_">'Section_exploit_SF'!$I$96</definedName>
    <definedName name="CRERTRCPTE___671_____VRTANN0\FINESS_ET">'Section exploit.'!$F$96</definedName>
    <definedName name="CRERTRCPTE___671_____VRTANN0\Id_CR_SF_">'Section_exploit_SF'!$F$96</definedName>
    <definedName name="CRERTRCPTE___673_____DM_ANN0\FINESS_ET">'Section exploit.'!$G$97</definedName>
    <definedName name="CRERTRCPTE___673_____DM_ANN0\Id_CR_SF_">'Section_exploit_SF'!$G$97</definedName>
    <definedName name="CRERTRCPTE___673_____PRDANN0\FINESS_ET">'Section exploit.'!$E$97</definedName>
    <definedName name="CRERTRCPTE___673_____PRDANN0\Id_CR_SF_">'Section_exploit_SF'!$E$97</definedName>
    <definedName name="CRERTRCPTE___673_____RRDANM1\FINESS_ET">'Section exploit.'!$D$97</definedName>
    <definedName name="CRERTRCPTE___673_____RRDANM1\Id_CR_SF_">'Section_exploit_SF'!$D$97</definedName>
    <definedName name="CRERTRCPTE___673_____RRDANN0\FINESS_ET">'Section exploit.'!$I$97</definedName>
    <definedName name="CRERTRCPTE___673_____RRDANN0\Id_CR_SF_">'Section_exploit_SF'!$I$97</definedName>
    <definedName name="CRERTRCPTE___673_____VRTANN0\FINESS_ET">'Section exploit.'!$F$97</definedName>
    <definedName name="CRERTRCPTE___673_____VRTANN0\Id_CR_SF_">'Section_exploit_SF'!$F$97</definedName>
    <definedName name="CRERTRCPTE___675_____DM_ANN0\FINESS_ET">'Section exploit.'!$G$98</definedName>
    <definedName name="CRERTRCPTE___675_____DM_ANN0\Id_CR_SF_">'Section_exploit_SF'!$G$98</definedName>
    <definedName name="CRERTRCPTE___675_____PRDANN0\FINESS_ET">'Section exploit.'!$E$98</definedName>
    <definedName name="CRERTRCPTE___675_____PRDANN0\Id_CR_SF_">'Section_exploit_SF'!$E$98</definedName>
    <definedName name="CRERTRCPTE___675_____RRDANM1\FINESS_ET">'Section exploit.'!$D$98</definedName>
    <definedName name="CRERTRCPTE___675_____RRDANM1\Id_CR_SF_">'Section_exploit_SF'!$D$98</definedName>
    <definedName name="CRERTRCPTE___675_____RRDANN0\FINESS_ET">'Section exploit.'!$I$98</definedName>
    <definedName name="CRERTRCPTE___675_____RRDANN0\Id_CR_SF_">'Section_exploit_SF'!$I$98</definedName>
    <definedName name="CRERTRCPTE___675_____VRTANN0\FINESS_ET">'Section exploit.'!$F$98</definedName>
    <definedName name="CRERTRCPTE___675_____VRTANN0\Id_CR_SF_">'Section_exploit_SF'!$F$98</definedName>
    <definedName name="CRERTRCPTE___678_____DM_ANN0\FINESS_ET">'Section exploit.'!$G$99</definedName>
    <definedName name="CRERTRCPTE___678_____DM_ANN0\Id_CR_SF_">'Section_exploit_SF'!$G$99</definedName>
    <definedName name="CRERTRCPTE___678_____PRDANN0\FINESS_ET">'Section exploit.'!$E$99</definedName>
    <definedName name="CRERTRCPTE___678_____PRDANN0\Id_CR_SF_">'Section_exploit_SF'!$E$99</definedName>
    <definedName name="CRERTRCPTE___678_____RRDANM1\FINESS_ET">'Section exploit.'!$D$99</definedName>
    <definedName name="CRERTRCPTE___678_____RRDANM1\Id_CR_SF_">'Section_exploit_SF'!$D$99</definedName>
    <definedName name="CRERTRCPTE___678_____RRDANN0\FINESS_ET">'Section exploit.'!$I$99</definedName>
    <definedName name="CRERTRCPTE___678_____RRDANN0\Id_CR_SF_">'Section_exploit_SF'!$I$99</definedName>
    <definedName name="CRERTRCPTE___678_____VRTANN0\FINESS_ET">'Section exploit.'!$F$99</definedName>
    <definedName name="CRERTRCPTE___678_____VRTANN0\Id_CR_SF_">'Section_exploit_SF'!$F$99</definedName>
    <definedName name="CRERTRCPTE___6811____DM_ANN0\FINESS_ET">'Section exploit.'!$G$102</definedName>
    <definedName name="CRERTRCPTE___6811____DM_ANN0\Id_CR_SF_">'Section_exploit_SF'!$G$102</definedName>
    <definedName name="CRERTRCPTE___6811____PRDANN0\FINESS_ET">'Section exploit.'!$E$102</definedName>
    <definedName name="CRERTRCPTE___6811____PRDANN0\Id_CR_SF_">'Section_exploit_SF'!$E$102</definedName>
    <definedName name="CRERTRCPTE___6811____RRDANM1\FINESS_ET">'Section exploit.'!$D$102</definedName>
    <definedName name="CRERTRCPTE___6811____RRDANM1\Id_CR_SF_">'Section_exploit_SF'!$D$102</definedName>
    <definedName name="CRERTRCPTE___6811____RRDANN0\FINESS_ET">'Section exploit.'!$I$102</definedName>
    <definedName name="CRERTRCPTE___6811____RRDANN0\Id_CR_SF_">'Section_exploit_SF'!$I$102</definedName>
    <definedName name="CRERTRCPTE___6811____VRTANN0\FINESS_ET">'Section exploit.'!$F$102</definedName>
    <definedName name="CRERTRCPTE___6811____VRTANN0\Id_CR_SF_">'Section_exploit_SF'!$F$102</definedName>
    <definedName name="CRERTRCPTE___6812____DM_ANN0\FINESS_ET">'Section exploit.'!$G$103</definedName>
    <definedName name="CRERTRCPTE___6812____DM_ANN0\Id_CR_SF_">'Section_exploit_SF'!$G$103</definedName>
    <definedName name="CRERTRCPTE___6812____PRDANN0\FINESS_ET">'Section exploit.'!$E$103</definedName>
    <definedName name="CRERTRCPTE___6812____PRDANN0\Id_CR_SF_">'Section_exploit_SF'!$E$103</definedName>
    <definedName name="CRERTRCPTE___6812____RRDANM1\FINESS_ET">'Section exploit.'!$D$103</definedName>
    <definedName name="CRERTRCPTE___6812____RRDANM1\Id_CR_SF_">'Section_exploit_SF'!$D$103</definedName>
    <definedName name="CRERTRCPTE___6812____RRDANN0\FINESS_ET">'Section exploit.'!$I$103</definedName>
    <definedName name="CRERTRCPTE___6812____RRDANN0\Id_CR_SF_">'Section_exploit_SF'!$I$103</definedName>
    <definedName name="CRERTRCPTE___6812____VRTANN0\FINESS_ET">'Section exploit.'!$F$103</definedName>
    <definedName name="CRERTRCPTE___6812____VRTANN0\Id_CR_SF_">'Section_exploit_SF'!$F$103</definedName>
    <definedName name="CRERTRCPTE___6815____DM_ANN0\FINESS_ET">'Section exploit.'!$G$104</definedName>
    <definedName name="CRERTRCPTE___6815____DM_ANN0\Id_CR_SF_">'Section_exploit_SF'!$G$104</definedName>
    <definedName name="CRERTRCPTE___6815____PRDANN0\FINESS_ET">'Section exploit.'!$E$104</definedName>
    <definedName name="CRERTRCPTE___6815____PRDANN0\Id_CR_SF_">'Section_exploit_SF'!$E$104</definedName>
    <definedName name="CRERTRCPTE___6815____RRDANM1\FINESS_ET">'Section exploit.'!$D$104</definedName>
    <definedName name="CRERTRCPTE___6815____RRDANM1\Id_CR_SF_">'Section_exploit_SF'!$D$104</definedName>
    <definedName name="CRERTRCPTE___6815____RRDANN0\FINESS_ET">'Section exploit.'!$I$104</definedName>
    <definedName name="CRERTRCPTE___6815____RRDANN0\Id_CR_SF_">'Section_exploit_SF'!$I$104</definedName>
    <definedName name="CRERTRCPTE___6815____VRTANN0\FINESS_ET">'Section exploit.'!$F$104</definedName>
    <definedName name="CRERTRCPTE___6815____VRTANN0\Id_CR_SF_">'Section_exploit_SF'!$F$104</definedName>
    <definedName name="CRERTRCPTE___6816____DM_ANN0\FINESS_ET">'Section exploit.'!$G$105</definedName>
    <definedName name="CRERTRCPTE___6816____DM_ANN0\Id_CR_SF_">'Section_exploit_SF'!$G$105</definedName>
    <definedName name="CRERTRCPTE___6816____PRDANN0\FINESS_ET">'Section exploit.'!$E$105</definedName>
    <definedName name="CRERTRCPTE___6816____PRDANN0\Id_CR_SF_">'Section_exploit_SF'!$E$105</definedName>
    <definedName name="CRERTRCPTE___6816____RRDANM1\FINESS_ET">'Section exploit.'!$D$105</definedName>
    <definedName name="CRERTRCPTE___6816____RRDANM1\Id_CR_SF_">'Section_exploit_SF'!$D$105</definedName>
    <definedName name="CRERTRCPTE___6816____RRDANN0\FINESS_ET">'Section exploit.'!$I$105</definedName>
    <definedName name="CRERTRCPTE___6816____RRDANN0\Id_CR_SF_">'Section_exploit_SF'!$I$105</definedName>
    <definedName name="CRERTRCPTE___6816____VRTANN0\FINESS_ET">'Section exploit.'!$F$105</definedName>
    <definedName name="CRERTRCPTE___6816____VRTANN0\Id_CR_SF_">'Section_exploit_SF'!$F$105</definedName>
    <definedName name="CRERTRCPTE___6817____DM_ANN0\FINESS_ET">'Section exploit.'!$G$106</definedName>
    <definedName name="CRERTRCPTE___6817____DM_ANN0\Id_CR_SF_">'Section_exploit_SF'!$G$106</definedName>
    <definedName name="CRERTRCPTE___6817____PRDANN0\FINESS_ET">'Section exploit.'!$E$106</definedName>
    <definedName name="CRERTRCPTE___6817____PRDANN0\Id_CR_SF_">'Section_exploit_SF'!$E$106</definedName>
    <definedName name="CRERTRCPTE___6817____RRDANM1\FINESS_ET">'Section exploit.'!$D$106</definedName>
    <definedName name="CRERTRCPTE___6817____RRDANM1\Id_CR_SF_">'Section_exploit_SF'!$D$106</definedName>
    <definedName name="CRERTRCPTE___6817____RRDANN0\FINESS_ET">'Section exploit.'!$I$106</definedName>
    <definedName name="CRERTRCPTE___6817____RRDANN0\Id_CR_SF_">'Section_exploit_SF'!$I$106</definedName>
    <definedName name="CRERTRCPTE___6817____VRTANN0\FINESS_ET">'Section exploit.'!$F$106</definedName>
    <definedName name="CRERTRCPTE___6817____VRTANN0\Id_CR_SF_">'Section_exploit_SF'!$F$106</definedName>
    <definedName name="CRERTRCPTE___686_____DM_ANN0\FINESS_ET">'Section exploit.'!$G$107</definedName>
    <definedName name="CRERTRCPTE___686_____DM_ANN0\Id_CR_SF_">'Section_exploit_SF'!$G$107</definedName>
    <definedName name="CRERTRCPTE___686_____PRDANN0\FINESS_ET">'Section exploit.'!$E$107</definedName>
    <definedName name="CRERTRCPTE___686_____PRDANN0\Id_CR_SF_">'Section_exploit_SF'!$E$107</definedName>
    <definedName name="CRERTRCPTE___686_____RRDANM1\FINESS_ET">'Section exploit.'!$D$107</definedName>
    <definedName name="CRERTRCPTE___686_____RRDANM1\Id_CR_SF_">'Section_exploit_SF'!$D$107</definedName>
    <definedName name="CRERTRCPTE___686_____RRDANN0\FINESS_ET">'Section exploit.'!$I$107</definedName>
    <definedName name="CRERTRCPTE___686_____RRDANN0\Id_CR_SF_">'Section_exploit_SF'!$I$107</definedName>
    <definedName name="CRERTRCPTE___686_____VRTANN0\FINESS_ET">'Section exploit.'!$F$107</definedName>
    <definedName name="CRERTRCPTE___686_____VRTANN0\Id_CR_SF_">'Section_exploit_SF'!$F$107</definedName>
    <definedName name="CRERTRCPTE___6871____DM_ANN0\FINESS_ET">'Section exploit.'!$G$109</definedName>
    <definedName name="CRERTRCPTE___6871____DM_ANN0\Id_CR_SF_">'Section_exploit_SF'!$G$109</definedName>
    <definedName name="CRERTRCPTE___6871____PRDANN0\FINESS_ET">'Section exploit.'!$E$109</definedName>
    <definedName name="CRERTRCPTE___6871____PRDANN0\Id_CR_SF_">'Section_exploit_SF'!$E$109</definedName>
    <definedName name="CRERTRCPTE___6871____RRDANM1\FINESS_ET">'Section exploit.'!$D$109</definedName>
    <definedName name="CRERTRCPTE___6871____RRDANM1\Id_CR_SF_">'Section_exploit_SF'!$D$109</definedName>
    <definedName name="CRERTRCPTE___6871____RRDANN0\FINESS_ET">'Section exploit.'!$I$109</definedName>
    <definedName name="CRERTRCPTE___6871____RRDANN0\Id_CR_SF_">'Section_exploit_SF'!$I$109</definedName>
    <definedName name="CRERTRCPTE___6871____VRTANN0\FINESS_ET">'Section exploit.'!$F$109</definedName>
    <definedName name="CRERTRCPTE___6871____VRTANN0\Id_CR_SF_">'Section_exploit_SF'!$F$109</definedName>
    <definedName name="CRERTRCPTE___68725___DM_ANN0\FINESS_ET">'Section exploit.'!$G$110</definedName>
    <definedName name="CRERTRCPTE___68725___DM_ANN0\Id_CR_SF_">'Section_exploit_SF'!$G$110</definedName>
    <definedName name="CRERTRCPTE___68725___PRDANN0\FINESS_ET">'Section exploit.'!$E$110</definedName>
    <definedName name="CRERTRCPTE___68725___PRDANN0\Id_CR_SF_">'Section_exploit_SF'!$E$110</definedName>
    <definedName name="CRERTRCPTE___68725___RRDANM1\FINESS_ET">'Section exploit.'!$D$110</definedName>
    <definedName name="CRERTRCPTE___68725___RRDANM1\Id_CR_SF_">'Section_exploit_SF'!$D$110</definedName>
    <definedName name="CRERTRCPTE___68725___RRDANN0\FINESS_ET">'Section exploit.'!$I$110</definedName>
    <definedName name="CRERTRCPTE___68725___RRDANN0\Id_CR_SF_">'Section_exploit_SF'!$I$110</definedName>
    <definedName name="CRERTRCPTE___68725___VRTANN0\FINESS_ET">'Section exploit.'!$F$110</definedName>
    <definedName name="CRERTRCPTE___68725___VRTANN0\Id_CR_SF_">'Section_exploit_SF'!$F$110</definedName>
    <definedName name="CRERTRCPTE___68741___DM_ANN0\FINESS_ET">'Section exploit.'!$G$111</definedName>
    <definedName name="CRERTRCPTE___68741___DM_ANN0\Id_CR_SF_">'Section_exploit_SF'!$G$111</definedName>
    <definedName name="CRERTRCPTE___68741___PRDANN0\FINESS_ET">'Section exploit.'!$E$111</definedName>
    <definedName name="CRERTRCPTE___68741___PRDANN0\Id_CR_SF_">'Section_exploit_SF'!$E$111</definedName>
    <definedName name="CRERTRCPTE___68741___RRDANM1\FINESS_ET">'Section exploit.'!$D$111</definedName>
    <definedName name="CRERTRCPTE___68741___RRDANM1\Id_CR_SF_">'Section_exploit_SF'!$D$111</definedName>
    <definedName name="CRERTRCPTE___68741___RRDANN0\FINESS_ET">'Section exploit.'!$I$111</definedName>
    <definedName name="CRERTRCPTE___68741___RRDANN0\Id_CR_SF_">'Section_exploit_SF'!$I$111</definedName>
    <definedName name="CRERTRCPTE___68741___VRTANN0\FINESS_ET">'Section exploit.'!$F$111</definedName>
    <definedName name="CRERTRCPTE___68741___VRTANN0\Id_CR_SF_">'Section_exploit_SF'!$F$111</definedName>
    <definedName name="CRERTRCPTE___68742___DM_ANN0\FINESS_ET">'Section exploit.'!$G$112</definedName>
    <definedName name="CRERTRCPTE___68742___DM_ANN0\Id_CR_SF_">'Section_exploit_SF'!$G$112</definedName>
    <definedName name="CRERTRCPTE___68742___PRDANN0\FINESS_ET">'Section exploit.'!$E$112</definedName>
    <definedName name="CRERTRCPTE___68742___PRDANN0\Id_CR_SF_">'Section_exploit_SF'!$E$112</definedName>
    <definedName name="CRERTRCPTE___68742___RRDANM1\FINESS_ET">'Section exploit.'!$D$112</definedName>
    <definedName name="CRERTRCPTE___68742___RRDANM1\Id_CR_SF_">'Section_exploit_SF'!$D$112</definedName>
    <definedName name="CRERTRCPTE___68742___RRDANN0\FINESS_ET">'Section exploit.'!$I$112</definedName>
    <definedName name="CRERTRCPTE___68742___RRDANN0\Id_CR_SF_">'Section_exploit_SF'!$I$112</definedName>
    <definedName name="CRERTRCPTE___68742___VRTANN0\FINESS_ET">'Section exploit.'!$F$112</definedName>
    <definedName name="CRERTRCPTE___68742___VRTANN0\Id_CR_SF_">'Section_exploit_SF'!$F$112</definedName>
    <definedName name="CRERTRCPTE___68748___DM_ANN0\FINESS_ET">'Section exploit.'!$G$113</definedName>
    <definedName name="CRERTRCPTE___68748___DM_ANN0\Id_CR_SF_">'Section_exploit_SF'!$G$113</definedName>
    <definedName name="CRERTRCPTE___68748___PRDANN0\FINESS_ET">'Section exploit.'!$E$113</definedName>
    <definedName name="CRERTRCPTE___68748___PRDANN0\Id_CR_SF_">'Section_exploit_SF'!$E$113</definedName>
    <definedName name="CRERTRCPTE___68748___RRDANM1\FINESS_ET">'Section exploit.'!$D$113</definedName>
    <definedName name="CRERTRCPTE___68748___RRDANM1\Id_CR_SF_">'Section_exploit_SF'!$D$113</definedName>
    <definedName name="CRERTRCPTE___68748___RRDANN0\FINESS_ET">'Section exploit.'!$I$113</definedName>
    <definedName name="CRERTRCPTE___68748___RRDANN0\Id_CR_SF_">'Section_exploit_SF'!$I$113</definedName>
    <definedName name="CRERTRCPTE___68748___VRTANN0\FINESS_ET">'Section exploit.'!$F$113</definedName>
    <definedName name="CRERTRCPTE___68748___VRTANN0\Id_CR_SF_">'Section_exploit_SF'!$F$113</definedName>
    <definedName name="CRERTRCPTE___6876____DM_ANN0\FINESS_ET">'Section exploit.'!$G$114</definedName>
    <definedName name="CRERTRCPTE___6876____DM_ANN0\Id_CR_SF_">'Section_exploit_SF'!$G$114</definedName>
    <definedName name="CRERTRCPTE___6876____PRDANN0\FINESS_ET">'Section exploit.'!$E$114</definedName>
    <definedName name="CRERTRCPTE___6876____PRDANN0\Id_CR_SF_">'Section_exploit_SF'!$E$114</definedName>
    <definedName name="CRERTRCPTE___6876____RRDANM1\FINESS_ET">'Section exploit.'!$D$114</definedName>
    <definedName name="CRERTRCPTE___6876____RRDANM1\Id_CR_SF_">'Section_exploit_SF'!$D$114</definedName>
    <definedName name="CRERTRCPTE___6876____RRDANN0\FINESS_ET">'Section exploit.'!$I$114</definedName>
    <definedName name="CRERTRCPTE___6876____RRDANN0\Id_CR_SF_">'Section_exploit_SF'!$I$114</definedName>
    <definedName name="CRERTRCPTE___6876____VRTANN0\FINESS_ET">'Section exploit.'!$F$114</definedName>
    <definedName name="CRERTRCPTE___6876____VRTANN0\Id_CR_SF_">'Section_exploit_SF'!$F$114</definedName>
    <definedName name="CRERTRCPTE___70______DM_ANN0\FINESS_ET">'Section exploit.'!$G$150</definedName>
    <definedName name="CRERTRCPTE___70______DM_ANN0\Id_CR_SF_">'Section_exploit_SF'!$G$150</definedName>
    <definedName name="CRERTRCPTE___70______PRDANN0\FINESS_ET">'Section exploit.'!$E$150</definedName>
    <definedName name="CRERTRCPTE___70______PRDANN0\Id_CR_SF_">'Section_exploit_SF'!$E$150</definedName>
    <definedName name="CRERTRCPTE___70______RRDANM1\FINESS_ET">'Section exploit.'!$D$150</definedName>
    <definedName name="CRERTRCPTE___70______RRDANM1\Id_CR_SF_">'Section_exploit_SF'!$D$150</definedName>
    <definedName name="CRERTRCPTE___70______RRDANN0\FINESS_ET">'Section exploit.'!$I$150</definedName>
    <definedName name="CRERTRCPTE___70______RRDANN0\Id_CR_SF_">'Section_exploit_SF'!$I$150</definedName>
    <definedName name="CRERTRCPTE___70______VRTANN0\FINESS_ET">'Section exploit.'!$F$150</definedName>
    <definedName name="CRERTRCPTE___70______VRTANN0\Id_CR_SF_">'Section_exploit_SF'!$F$150</definedName>
    <definedName name="CRERTRCPTE___70821___DM_ANN0\FINESS_ET">'Section exploit.'!$G$152</definedName>
    <definedName name="CRERTRCPTE___70821___DM_ANN0\Id_CR_SF_">'Section_exploit_SF'!$G$152</definedName>
    <definedName name="CRERTRCPTE___70821___PRDANN0\FINESS_ET">'Section exploit.'!$E$152</definedName>
    <definedName name="CRERTRCPTE___70821___PRDANN0\Id_CR_SF_">'Section_exploit_SF'!$E$152</definedName>
    <definedName name="CRERTRCPTE___70821___RRDANM1\FINESS_ET">'Section exploit.'!$D$152</definedName>
    <definedName name="CRERTRCPTE___70821___RRDANM1\Id_CR_SF_">'Section_exploit_SF'!$D$152</definedName>
    <definedName name="CRERTRCPTE___70821___RRDANN0\FINESS_ET">'Section exploit.'!$I$152</definedName>
    <definedName name="CRERTRCPTE___70821___RRDANN0\Id_CR_SF_">'Section_exploit_SF'!$I$152</definedName>
    <definedName name="CRERTRCPTE___70821___VRTANN0\FINESS_ET">'Section exploit.'!$F$152</definedName>
    <definedName name="CRERTRCPTE___70821___VRTANN0\Id_CR_SF_">'Section_exploit_SF'!$F$152</definedName>
    <definedName name="CRERTRCPTE___70822___DM_ANN0\FINESS_ET">'Section exploit.'!$G$153</definedName>
    <definedName name="CRERTRCPTE___70822___DM_ANN0\Id_CR_SF_">'Section_exploit_SF'!$G$153</definedName>
    <definedName name="CRERTRCPTE___70822___PRDANN0\FINESS_ET">'Section exploit.'!$E$153</definedName>
    <definedName name="CRERTRCPTE___70822___PRDANN0\Id_CR_SF_">'Section_exploit_SF'!$E$153</definedName>
    <definedName name="CRERTRCPTE___70822___RRDANM1\FINESS_ET">'Section exploit.'!$D$153</definedName>
    <definedName name="CRERTRCPTE___70822___RRDANM1\Id_CR_SF_">'Section_exploit_SF'!$D$153</definedName>
    <definedName name="CRERTRCPTE___70822___RRDANN0\FINESS_ET">'Section exploit.'!$I$153</definedName>
    <definedName name="CRERTRCPTE___70822___RRDANN0\Id_CR_SF_">'Section_exploit_SF'!$I$153</definedName>
    <definedName name="CRERTRCPTE___70822___VRTANN0\FINESS_ET">'Section exploit.'!$F$153</definedName>
    <definedName name="CRERTRCPTE___70822___VRTANN0\Id_CR_SF_">'Section_exploit_SF'!$F$153</definedName>
    <definedName name="CRERTRCPTE___70823___DM_ANN0\FINESS_ET">'Section exploit.'!$G$154</definedName>
    <definedName name="CRERTRCPTE___70823___DM_ANN0\Id_CR_SF_">'Section_exploit_SF'!$G$154</definedName>
    <definedName name="CRERTRCPTE___70823___PRDANN0\FINESS_ET">'Section exploit.'!$E$154</definedName>
    <definedName name="CRERTRCPTE___70823___PRDANN0\Id_CR_SF_">'Section_exploit_SF'!$E$154</definedName>
    <definedName name="CRERTRCPTE___70823___RRDANM1\FINESS_ET">'Section exploit.'!$D$154</definedName>
    <definedName name="CRERTRCPTE___70823___RRDANM1\Id_CR_SF_">'Section_exploit_SF'!$D$154</definedName>
    <definedName name="CRERTRCPTE___70823___RRDANN0\FINESS_ET">'Section exploit.'!$I$154</definedName>
    <definedName name="CRERTRCPTE___70823___RRDANN0\Id_CR_SF_">'Section_exploit_SF'!$I$154</definedName>
    <definedName name="CRERTRCPTE___70823___VRTANN0\FINESS_ET">'Section exploit.'!$F$154</definedName>
    <definedName name="CRERTRCPTE___70823___VRTANN0\Id_CR_SF_">'Section_exploit_SF'!$F$154</definedName>
    <definedName name="CRERTRCPTE___70828___DM_ANN0\FINESS_ET">'Section exploit.'!$G$155</definedName>
    <definedName name="CRERTRCPTE___70828___DM_ANN0\Id_CR_SF_">'Section_exploit_SF'!$G$155</definedName>
    <definedName name="CRERTRCPTE___70828___PRDANN0\FINESS_ET">'Section exploit.'!$E$155</definedName>
    <definedName name="CRERTRCPTE___70828___PRDANN0\Id_CR_SF_">'Section_exploit_SF'!$E$155</definedName>
    <definedName name="CRERTRCPTE___70828___RRDANM1\FINESS_ET">'Section exploit.'!$D$155</definedName>
    <definedName name="CRERTRCPTE___70828___RRDANM1\Id_CR_SF_">'Section_exploit_SF'!$D$155</definedName>
    <definedName name="CRERTRCPTE___70828___RRDANN0\FINESS_ET">'Section exploit.'!$I$155</definedName>
    <definedName name="CRERTRCPTE___70828___RRDANN0\Id_CR_SF_">'Section_exploit_SF'!$I$155</definedName>
    <definedName name="CRERTRCPTE___70828___VRTANN0\FINESS_ET">'Section exploit.'!$F$155</definedName>
    <definedName name="CRERTRCPTE___70828___VRTANN0\Id_CR_SF_">'Section_exploit_SF'!$F$155</definedName>
    <definedName name="CRERTRCPTE___709_____DM_ANN0\FINESS_ET">'Section exploit.'!$G$18</definedName>
    <definedName name="CRERTRCPTE___709_____DM_ANN0\Id_CR_SF_">'Section_exploit_SF'!$G$18</definedName>
    <definedName name="CRERTRCPTE___709_____PRDANN0\FINESS_ET">'Section exploit.'!$E$18</definedName>
    <definedName name="CRERTRCPTE___709_____PRDANN0\Id_CR_SF_">'Section_exploit_SF'!$E$18</definedName>
    <definedName name="CRERTRCPTE___709_____RRDANM1\FINESS_ET">'Section exploit.'!$D$18</definedName>
    <definedName name="CRERTRCPTE___709_____RRDANM1\Id_CR_SF_">'Section_exploit_SF'!$D$18</definedName>
    <definedName name="CRERTRCPTE___709_____RRDANN0\FINESS_ET">'Section exploit.'!$I$18</definedName>
    <definedName name="CRERTRCPTE___709_____RRDANN0\Id_CR_SF_">'Section_exploit_SF'!$I$18</definedName>
    <definedName name="CRERTRCPTE___709_____VRTANN0\FINESS_ET">'Section exploit.'!$F$18</definedName>
    <definedName name="CRERTRCPTE___709_____VRTANN0\Id_CR_SF_">'Section_exploit_SF'!$F$18</definedName>
    <definedName name="CRERTRCPTE___71______DM_ANN0\FINESS_ET">'Section exploit.'!$G$156</definedName>
    <definedName name="CRERTRCPTE___71______DM_ANN0\Id_CR_SF_">'Section_exploit_SF'!$G$156</definedName>
    <definedName name="CRERTRCPTE___71______PRDANN0\FINESS_ET">'Section exploit.'!$E$156</definedName>
    <definedName name="CRERTRCPTE___71______PRDANN0\Id_CR_SF_">'Section_exploit_SF'!$E$156</definedName>
    <definedName name="CRERTRCPTE___71______RRDANM1\FINESS_ET">'Section exploit.'!$D$156</definedName>
    <definedName name="CRERTRCPTE___71______RRDANM1\Id_CR_SF_">'Section_exploit_SF'!$D$156</definedName>
    <definedName name="CRERTRCPTE___71______RRDANN0\FINESS_ET">'Section exploit.'!$I$156</definedName>
    <definedName name="CRERTRCPTE___71______RRDANN0\Id_CR_SF_">'Section_exploit_SF'!$I$156</definedName>
    <definedName name="CRERTRCPTE___71______VRTANN0\FINESS_ET">'Section exploit.'!$F$156</definedName>
    <definedName name="CRERTRCPTE___71______VRTANN0\Id_CR_SF_">'Section_exploit_SF'!$F$156</definedName>
    <definedName name="CRERTRCPTE___713_____DM_ANN0\FINESS_ET">'Section exploit.'!$G$19</definedName>
    <definedName name="CRERTRCPTE___713_____DM_ANN0\Id_CR_SF_">'Section_exploit_SF'!$G$19</definedName>
    <definedName name="CRERTRCPTE___713_____PRDANN0\FINESS_ET">'Section exploit.'!$E$19</definedName>
    <definedName name="CRERTRCPTE___713_____PRDANN0\Id_CR_SF_">'Section_exploit_SF'!$E$19</definedName>
    <definedName name="CRERTRCPTE___713_____RRDANM1\FINESS_ET">'Section exploit.'!$D$19</definedName>
    <definedName name="CRERTRCPTE___713_____RRDANM1\Id_CR_SF_">'Section_exploit_SF'!$D$19</definedName>
    <definedName name="CRERTRCPTE___713_____RRDANN0\FINESS_ET">'Section exploit.'!$I$19</definedName>
    <definedName name="CRERTRCPTE___713_____RRDANN0\Id_CR_SF_">'Section_exploit_SF'!$I$19</definedName>
    <definedName name="CRERTRCPTE___713_____VRTANN0\FINESS_ET">'Section exploit.'!$F$19</definedName>
    <definedName name="CRERTRCPTE___713_____VRTANN0\Id_CR_SF_">'Section_exploit_SF'!$F$19</definedName>
    <definedName name="CRERTRCPTE___72______DM_ANN0\FINESS_ET">'Section exploit.'!$G$157</definedName>
    <definedName name="CRERTRCPTE___72______DM_ANN0\Id_CR_SF_">'Section_exploit_SF'!$G$157</definedName>
    <definedName name="CRERTRCPTE___72______PRDANN0\FINESS_ET">'Section exploit.'!$E$157</definedName>
    <definedName name="CRERTRCPTE___72______PRDANN0\Id_CR_SF_">'Section_exploit_SF'!$E$157</definedName>
    <definedName name="CRERTRCPTE___72______RRDANM1\FINESS_ET">'Section exploit.'!$D$157</definedName>
    <definedName name="CRERTRCPTE___72______RRDANM1\Id_CR_SF_">'Section_exploit_SF'!$D$157</definedName>
    <definedName name="CRERTRCPTE___72______RRDANN0\FINESS_ET">'Section exploit.'!$I$157</definedName>
    <definedName name="CRERTRCPTE___72______RRDANN0\Id_CR_SF_">'Section_exploit_SF'!$I$157</definedName>
    <definedName name="CRERTRCPTE___72______VRTANN0\FINESS_ET">'Section exploit.'!$F$157</definedName>
    <definedName name="CRERTRCPTE___72______VRTANN0\Id_CR_SF_">'Section_exploit_SF'!$F$157</definedName>
    <definedName name="CRERTRCPTE___731_____DM_ANN0\FINESS_ET">'Section exploit.'!$G$132</definedName>
    <definedName name="CRERTRCPTE___731_____DM_ANN0\Id_CR_SF_">'Section_exploit_SF'!$G$132</definedName>
    <definedName name="CRERTRCPTE___731_____PRDANN0\FINESS_ET">'Section exploit.'!$E$132</definedName>
    <definedName name="CRERTRCPTE___731_____PRDANN0\Id_CR_SF_">'Section_exploit_SF'!$E$132</definedName>
    <definedName name="CRERTRCPTE___731_____RRDANM1\FINESS_ET">'Section exploit.'!$D$132</definedName>
    <definedName name="CRERTRCPTE___731_____RRDANM1\Id_CR_SF_">'Section_exploit_SF'!$D$132</definedName>
    <definedName name="CRERTRCPTE___731_____RRDANN0\FINESS_ET">'Section exploit.'!$I$132</definedName>
    <definedName name="CRERTRCPTE___731_____RRDANN0\Id_CR_SF_">'Section_exploit_SF'!$I$132</definedName>
    <definedName name="CRERTRCPTE___731_____VRTANN0\FINESS_ET">'Section exploit.'!$F$132</definedName>
    <definedName name="CRERTRCPTE___731_____VRTANN0\Id_CR_SF_">'Section_exploit_SF'!$F$132</definedName>
    <definedName name="CRERTRCPTE___731224__DM_ANN0\FINESS_ET">'Section exploit.'!$G$133</definedName>
    <definedName name="CRERTRCPTE___731224__DM_ANN0\Id_CR_SF_">'Section_exploit_SF'!$G$133</definedName>
    <definedName name="CRERTRCPTE___731224__PRDANN0\FINESS_ET">'Section exploit.'!$E$133</definedName>
    <definedName name="CRERTRCPTE___731224__PRDANN0\Id_CR_SF_">'Section_exploit_SF'!$E$133</definedName>
    <definedName name="CRERTRCPTE___731224__RRDANM1\FINESS_ET">'Section exploit.'!$D$133</definedName>
    <definedName name="CRERTRCPTE___731224__RRDANM1\Id_CR_SF_">'Section_exploit_SF'!$D$133</definedName>
    <definedName name="CRERTRCPTE___731224__RRDANN0\FINESS_ET">'Section exploit.'!$I$133</definedName>
    <definedName name="CRERTRCPTE___731224__RRDANN0\Id_CR_SF_">'Section_exploit_SF'!$I$133</definedName>
    <definedName name="CRERTRCPTE___731224__VRTANN0\FINESS_ET">'Section exploit.'!$F$133</definedName>
    <definedName name="CRERTRCPTE___731224__VRTANN0\Id_CR_SF_">'Section_exploit_SF'!$F$133</definedName>
    <definedName name="CRERTRCPTE___732_____DM_ANN0\FINESS_ET">'Section exploit.'!$G$134</definedName>
    <definedName name="CRERTRCPTE___732_____DM_ANN0\Id_CR_SF_">'Section_exploit_SF'!$G$134</definedName>
    <definedName name="CRERTRCPTE___732_____PRDANN0\FINESS_ET">'Section exploit.'!$E$134</definedName>
    <definedName name="CRERTRCPTE___732_____PRDANN0\Id_CR_SF_">'Section_exploit_SF'!$E$134</definedName>
    <definedName name="CRERTRCPTE___732_____RRDANM1\FINESS_ET">'Section exploit.'!$D$134</definedName>
    <definedName name="CRERTRCPTE___732_____RRDANM1\Id_CR_SF_">'Section_exploit_SF'!$D$134</definedName>
    <definedName name="CRERTRCPTE___732_____RRDANN0\FINESS_ET">'Section exploit.'!$I$134</definedName>
    <definedName name="CRERTRCPTE___732_____RRDANN0\Id_CR_SF_">'Section_exploit_SF'!$I$134</definedName>
    <definedName name="CRERTRCPTE___732_____VRTANN0\FINESS_ET">'Section exploit.'!$F$134</definedName>
    <definedName name="CRERTRCPTE___732_____VRTANN0\Id_CR_SF_">'Section_exploit_SF'!$F$134</definedName>
    <definedName name="CRERTRCPTE___733_____DM_ANN0\FINESS_ET">'Section exploit.'!$G$135</definedName>
    <definedName name="CRERTRCPTE___733_____DM_ANN0\Id_CR_SF_">'Section_exploit_SF'!$G$135</definedName>
    <definedName name="CRERTRCPTE___733_____PRDANN0\FINESS_ET">'Section exploit.'!$E$135</definedName>
    <definedName name="CRERTRCPTE___733_____PRDANN0\Id_CR_SF_">'Section_exploit_SF'!$E$135</definedName>
    <definedName name="CRERTRCPTE___733_____RRDANM1\FINESS_ET">'Section exploit.'!$D$135</definedName>
    <definedName name="CRERTRCPTE___733_____RRDANM1\Id_CR_SF_">'Section_exploit_SF'!$D$135</definedName>
    <definedName name="CRERTRCPTE___733_____RRDANN0\FINESS_ET">'Section exploit.'!$I$135</definedName>
    <definedName name="CRERTRCPTE___733_____RRDANN0\Id_CR_SF_">'Section_exploit_SF'!$I$135</definedName>
    <definedName name="CRERTRCPTE___733_____VRTANN0\FINESS_ET">'Section exploit.'!$F$135</definedName>
    <definedName name="CRERTRCPTE___733_____VRTANN0\Id_CR_SF_">'Section_exploit_SF'!$F$135</definedName>
    <definedName name="CRERTRCPTE___733222__DM_ANN0\FINESS_ET">'Section exploit.'!$G$136</definedName>
    <definedName name="CRERTRCPTE___733222__DM_ANN0\Id_CR_SF_">'Section_exploit_SF'!$G$136</definedName>
    <definedName name="CRERTRCPTE___733222__PRDANN0\FINESS_ET">'Section exploit.'!$E$136</definedName>
    <definedName name="CRERTRCPTE___733222__PRDANN0\Id_CR_SF_">'Section_exploit_SF'!$E$136</definedName>
    <definedName name="CRERTRCPTE___733222__RRDANM1\FINESS_ET">'Section exploit.'!$D$136</definedName>
    <definedName name="CRERTRCPTE___733222__RRDANM1\Id_CR_SF_">'Section_exploit_SF'!$D$136</definedName>
    <definedName name="CRERTRCPTE___733222__RRDANN0\FINESS_ET">'Section exploit.'!$I$136</definedName>
    <definedName name="CRERTRCPTE___733222__RRDANN0\Id_CR_SF_">'Section_exploit_SF'!$I$136</definedName>
    <definedName name="CRERTRCPTE___733222__VRTANN0\FINESS_ET">'Section exploit.'!$F$136</definedName>
    <definedName name="CRERTRCPTE___733222__VRTANN0\Id_CR_SF_">'Section_exploit_SF'!$F$136</definedName>
    <definedName name="CRERTRCPTE___734_____DM_ANN0\FINESS_ET">'Section exploit.'!$G$137</definedName>
    <definedName name="CRERTRCPTE___734_____DM_ANN0\Id_CR_SF_">'Section_exploit_SF'!$G$137</definedName>
    <definedName name="CRERTRCPTE___734_____PRDANN0\FINESS_ET">'Section exploit.'!$E$137</definedName>
    <definedName name="CRERTRCPTE___734_____PRDANN0\Id_CR_SF_">'Section_exploit_SF'!$E$137</definedName>
    <definedName name="CRERTRCPTE___734_____RRDANM1\FINESS_ET">'Section exploit.'!$D$137</definedName>
    <definedName name="CRERTRCPTE___734_____RRDANM1\Id_CR_SF_">'Section_exploit_SF'!$D$137</definedName>
    <definedName name="CRERTRCPTE___734_____RRDANN0\FINESS_ET">'Section exploit.'!$I$137</definedName>
    <definedName name="CRERTRCPTE___734_____RRDANN0\Id_CR_SF_">'Section_exploit_SF'!$I$137</definedName>
    <definedName name="CRERTRCPTE___734_____VRTANN0\FINESS_ET">'Section exploit.'!$F$137</definedName>
    <definedName name="CRERTRCPTE___734_____VRTANN0\Id_CR_SF_">'Section_exploit_SF'!$F$137</definedName>
    <definedName name="CRERTRCPTE___735_____DM_ANN0\FINESS_ET">'Section exploit.'!$G$138</definedName>
    <definedName name="CRERTRCPTE___735_____DM_ANN0\Id_CR_SF_">'Section_exploit_SF'!$G$138</definedName>
    <definedName name="CRERTRCPTE___735_____PRDANN0\FINESS_ET">'Section exploit.'!$E$138</definedName>
    <definedName name="CRERTRCPTE___735_____PRDANN0\Id_CR_SF_">'Section_exploit_SF'!$E$138</definedName>
    <definedName name="CRERTRCPTE___735_____RRDANM1\FINESS_ET">'Section exploit.'!$D$138</definedName>
    <definedName name="CRERTRCPTE___735_____RRDANM1\Id_CR_SF_">'Section_exploit_SF'!$D$138</definedName>
    <definedName name="CRERTRCPTE___735_____RRDANN0\FINESS_ET">'Section exploit.'!$I$138</definedName>
    <definedName name="CRERTRCPTE___735_____RRDANN0\Id_CR_SF_">'Section_exploit_SF'!$I$138</definedName>
    <definedName name="CRERTRCPTE___735_____VRTANN0\FINESS_ET">'Section exploit.'!$F$138</definedName>
    <definedName name="CRERTRCPTE___735_____VRTANN0\Id_CR_SF_">'Section_exploit_SF'!$F$138</definedName>
    <definedName name="CRERTRCPTE___7351____DM_ANN0\FINESS_ET">'Section exploit.'!$G$139</definedName>
    <definedName name="CRERTRCPTE___7351____DM_ANN0\Id_CR_SF_">'Section_exploit_SF'!$G$139</definedName>
    <definedName name="CRERTRCPTE___7351____PRDANN0\FINESS_ET">'Section exploit.'!$E$139</definedName>
    <definedName name="CRERTRCPTE___7351____PRDANN0\Id_CR_SF_">'Section_exploit_SF'!$E$139</definedName>
    <definedName name="CRERTRCPTE___7351____RRDANM1\FINESS_ET">'Section exploit.'!$D$139</definedName>
    <definedName name="CRERTRCPTE___7351____RRDANM1\Id_CR_SF_">'Section_exploit_SF'!$D$139</definedName>
    <definedName name="CRERTRCPTE___7351____RRDANN0\FINESS_ET">'Section exploit.'!$I$139</definedName>
    <definedName name="CRERTRCPTE___7351____RRDANN0\Id_CR_SF_">'Section_exploit_SF'!$I$139</definedName>
    <definedName name="CRERTRCPTE___7351____VRTANN0\FINESS_ET">'Section exploit.'!$F$139</definedName>
    <definedName name="CRERTRCPTE___7351____VRTANN0\Id_CR_SF_">'Section_exploit_SF'!$F$139</definedName>
    <definedName name="CRERTRCPTE___7352____DM_ANN0\FINESS_ET">'Section exploit.'!$G$140</definedName>
    <definedName name="CRERTRCPTE___7352____DM_ANN0\Id_CR_SF_">'Section_exploit_SF'!$G$140</definedName>
    <definedName name="CRERTRCPTE___7352____PRDANN0\FINESS_ET">'Section exploit.'!$E$140</definedName>
    <definedName name="CRERTRCPTE___7352____PRDANN0\Id_CR_SF_">'Section_exploit_SF'!$E$140</definedName>
    <definedName name="CRERTRCPTE___7352____RRDANM1\FINESS_ET">'Section exploit.'!$D$140</definedName>
    <definedName name="CRERTRCPTE___7352____RRDANM1\Id_CR_SF_">'Section_exploit_SF'!$D$140</definedName>
    <definedName name="CRERTRCPTE___7352____RRDANN0\FINESS_ET">'Section exploit.'!$I$140</definedName>
    <definedName name="CRERTRCPTE___7352____RRDANN0\Id_CR_SF_">'Section_exploit_SF'!$I$140</definedName>
    <definedName name="CRERTRCPTE___7352____VRTANN0\FINESS_ET">'Section exploit.'!$F$140</definedName>
    <definedName name="CRERTRCPTE___7352____VRTANN0\Id_CR_SF_">'Section_exploit_SF'!$F$140</definedName>
    <definedName name="CRERTRCPTE___7353____DM_ANN0\FINESS_ET">'Section exploit.'!$G$141</definedName>
    <definedName name="CRERTRCPTE___7353____DM_ANN0\Id_CR_SF_">'Section_exploit_SF'!$G$141</definedName>
    <definedName name="CRERTRCPTE___7353____PRDANN0\FINESS_ET">'Section exploit.'!$E$141</definedName>
    <definedName name="CRERTRCPTE___7353____PRDANN0\Id_CR_SF_">'Section_exploit_SF'!$E$141</definedName>
    <definedName name="CRERTRCPTE___7353____RRDANM1\FINESS_ET">'Section exploit.'!$D$141</definedName>
    <definedName name="CRERTRCPTE___7353____RRDANM1\Id_CR_SF_">'Section_exploit_SF'!$D$141</definedName>
    <definedName name="CRERTRCPTE___7353____RRDANN0\FINESS_ET">'Section exploit.'!$I$141</definedName>
    <definedName name="CRERTRCPTE___7353____RRDANN0\Id_CR_SF_">'Section_exploit_SF'!$I$141</definedName>
    <definedName name="CRERTRCPTE___7353____VRTANN0\FINESS_ET">'Section exploit.'!$F$141</definedName>
    <definedName name="CRERTRCPTE___7353____VRTANN0\Id_CR_SF_">'Section_exploit_SF'!$F$141</definedName>
    <definedName name="CRERTRCPTE___738_____DM_ANN0\FINESS_ET">'Section exploit.'!$G$142</definedName>
    <definedName name="CRERTRCPTE___738_____DM_ANN0\Id_CR_SF_">'Section_exploit_SF'!$G$142</definedName>
    <definedName name="CRERTRCPTE___738_____PRDANN0\FINESS_ET">'Section exploit.'!$E$142</definedName>
    <definedName name="CRERTRCPTE___738_____PRDANN0\Id_CR_SF_">'Section_exploit_SF'!$E$142</definedName>
    <definedName name="CRERTRCPTE___738_____RRDANM1\FINESS_ET">'Section exploit.'!$D$142</definedName>
    <definedName name="CRERTRCPTE___738_____RRDANM1\Id_CR_SF_">'Section_exploit_SF'!$D$142</definedName>
    <definedName name="CRERTRCPTE___738_____RRDANN0\FINESS_ET">'Section exploit.'!$I$142</definedName>
    <definedName name="CRERTRCPTE___738_____RRDANN0\Id_CR_SF_">'Section_exploit_SF'!$I$142</definedName>
    <definedName name="CRERTRCPTE___738_____VRTANN0\FINESS_ET">'Section exploit.'!$F$142</definedName>
    <definedName name="CRERTRCPTE___738_____VRTANN0\Id_CR_SF_">'Section_exploit_SF'!$F$142</definedName>
    <definedName name="CRERTRCPTE___74______DM_ANN0\FINESS_ET">'Section exploit.'!$G$158</definedName>
    <definedName name="CRERTRCPTE___74______DM_ANN0\Id_CR_SF_">'Section_exploit_SF'!$G$158</definedName>
    <definedName name="CRERTRCPTE___74______PRDANN0\FINESS_ET">'Section exploit.'!$E$158</definedName>
    <definedName name="CRERTRCPTE___74______PRDANN0\Id_CR_SF_">'Section_exploit_SF'!$E$158</definedName>
    <definedName name="CRERTRCPTE___74______RRDANM1\FINESS_ET">'Section exploit.'!$D$158</definedName>
    <definedName name="CRERTRCPTE___74______RRDANM1\Id_CR_SF_">'Section_exploit_SF'!$D$158</definedName>
    <definedName name="CRERTRCPTE___74______RRDANN0\FINESS_ET">'Section exploit.'!$I$158</definedName>
    <definedName name="CRERTRCPTE___74______RRDANN0\Id_CR_SF_">'Section_exploit_SF'!$I$158</definedName>
    <definedName name="CRERTRCPTE___74______VRTANN0\FINESS_ET">'Section exploit.'!$F$158</definedName>
    <definedName name="CRERTRCPTE___74______VRTANN0\Id_CR_SF_">'Section_exploit_SF'!$F$158</definedName>
    <definedName name="CRERTRCPTE___75______DM_ANN0\FINESS_ET">'Section exploit.'!$G$159</definedName>
    <definedName name="CRERTRCPTE___75______DM_ANN0\Id_CR_SF_">'Section_exploit_SF'!$G$159</definedName>
    <definedName name="CRERTRCPTE___75______PRDANN0\FINESS_ET">'Section exploit.'!$E$159</definedName>
    <definedName name="CRERTRCPTE___75______PRDANN0\Id_CR_SF_">'Section_exploit_SF'!$E$159</definedName>
    <definedName name="CRERTRCPTE___75______RRDANM1\FINESS_ET">'Section exploit.'!$D$159</definedName>
    <definedName name="CRERTRCPTE___75______RRDANM1\Id_CR_SF_">'Section_exploit_SF'!$D$159</definedName>
    <definedName name="CRERTRCPTE___75______RRDANN0\FINESS_ET">'Section exploit.'!$I$159</definedName>
    <definedName name="CRERTRCPTE___75______RRDANN0\Id_CR_SF_">'Section_exploit_SF'!$I$159</definedName>
    <definedName name="CRERTRCPTE___75______VRTANN0\FINESS_ET">'Section exploit.'!$F$159</definedName>
    <definedName name="CRERTRCPTE___75______VRTANN0\Id_CR_SF_">'Section_exploit_SF'!$F$159</definedName>
    <definedName name="CRERTRCPTE___76______DM_ANN0\FINESS_ET">'Section exploit.'!$G$178</definedName>
    <definedName name="CRERTRCPTE___76______DM_ANN0\Id_CR_SF_">'Section_exploit_SF'!$G$178</definedName>
    <definedName name="CRERTRCPTE___76______PRDANN0\FINESS_ET">'Section exploit.'!$E$178</definedName>
    <definedName name="CRERTRCPTE___76______PRDANN0\Id_CR_SF_">'Section_exploit_SF'!$E$178</definedName>
    <definedName name="CRERTRCPTE___76______RRDANM1\FINESS_ET">'Section exploit.'!$D$178</definedName>
    <definedName name="CRERTRCPTE___76______RRDANM1\Id_CR_SF_">'Section_exploit_SF'!$D$178</definedName>
    <definedName name="CRERTRCPTE___76______RRDANN0\FINESS_ET">'Section exploit.'!$I$178</definedName>
    <definedName name="CRERTRCPTE___76______RRDANN0\Id_CR_SF_">'Section_exploit_SF'!$I$178</definedName>
    <definedName name="CRERTRCPTE___76______VRTANN0\FINESS_ET">'Section exploit.'!$F$178</definedName>
    <definedName name="CRERTRCPTE___76______VRTANN0\Id_CR_SF_">'Section_exploit_SF'!$F$178</definedName>
    <definedName name="CRERTRCPTE___762_____DM_ANN0\FINESS_ET">'Section exploit.'!$G$93</definedName>
    <definedName name="CRERTRCPTE___762_____DM_ANN0\Id_CR_SF_">'Section_exploit_SF'!$G$93</definedName>
    <definedName name="CRERTRCPTE___762_____PRDANN0\FINESS_ET">'Section exploit.'!$E$93</definedName>
    <definedName name="CRERTRCPTE___762_____PRDANN0\Id_CR_SF_">'Section_exploit_SF'!$E$93</definedName>
    <definedName name="CRERTRCPTE___762_____RRDANM1\FINESS_ET">'Section exploit.'!$D$93</definedName>
    <definedName name="CRERTRCPTE___762_____RRDANM1\Id_CR_SF_">'Section_exploit_SF'!$D$93</definedName>
    <definedName name="CRERTRCPTE___762_____RRDANN0\FINESS_ET">'Section exploit.'!$I$93</definedName>
    <definedName name="CRERTRCPTE___762_____RRDANN0\Id_CR_SF_">'Section_exploit_SF'!$I$93</definedName>
    <definedName name="CRERTRCPTE___762_____VRTANN0\FINESS_ET">'Section exploit.'!$F$93</definedName>
    <definedName name="CRERTRCPTE___762_____VRTANN0\Id_CR_SF_">'Section_exploit_SF'!$F$93</definedName>
    <definedName name="CRERTRCPTE___771_____DM_ANN0\FINESS_ET">'Section exploit.'!$G$181</definedName>
    <definedName name="CRERTRCPTE___771_____DM_ANN0\Id_CR_SF_">'Section_exploit_SF'!$G$181</definedName>
    <definedName name="CRERTRCPTE___771_____PRDANN0\FINESS_ET">'Section exploit.'!$E$181</definedName>
    <definedName name="CRERTRCPTE___771_____PRDANN0\Id_CR_SF_">'Section_exploit_SF'!$E$181</definedName>
    <definedName name="CRERTRCPTE___771_____RRDANM1\FINESS_ET">'Section exploit.'!$D$181</definedName>
    <definedName name="CRERTRCPTE___771_____RRDANM1\Id_CR_SF_">'Section_exploit_SF'!$D$181</definedName>
    <definedName name="CRERTRCPTE___771_____RRDANN0\FINESS_ET">'Section exploit.'!$I$181</definedName>
    <definedName name="CRERTRCPTE___771_____RRDANN0\Id_CR_SF_">'Section_exploit_SF'!$I$181</definedName>
    <definedName name="CRERTRCPTE___771_____VRTANN0\FINESS_ET">'Section exploit.'!$F$181</definedName>
    <definedName name="CRERTRCPTE___771_____VRTANN0\Id_CR_SF_">'Section_exploit_SF'!$F$181</definedName>
    <definedName name="CRERTRCPTE___773_____DM_ANN0\FINESS_ET">'Section exploit.'!$G$182</definedName>
    <definedName name="CRERTRCPTE___773_____DM_ANN0\Id_CR_SF_">'Section_exploit_SF'!$G$182</definedName>
    <definedName name="CRERTRCPTE___773_____PRDANN0\FINESS_ET">'Section exploit.'!$E$182</definedName>
    <definedName name="CRERTRCPTE___773_____PRDANN0\Id_CR_SF_">'Section_exploit_SF'!$E$182</definedName>
    <definedName name="CRERTRCPTE___773_____RRDANM1\FINESS_ET">'Section exploit.'!$D$182</definedName>
    <definedName name="CRERTRCPTE___773_____RRDANM1\Id_CR_SF_">'Section_exploit_SF'!$D$182</definedName>
    <definedName name="CRERTRCPTE___773_____RRDANN0\FINESS_ET">'Section exploit.'!$I$182</definedName>
    <definedName name="CRERTRCPTE___773_____RRDANN0\Id_CR_SF_">'Section_exploit_SF'!$I$182</definedName>
    <definedName name="CRERTRCPTE___773_____VRTANN0\FINESS_ET">'Section exploit.'!$F$182</definedName>
    <definedName name="CRERTRCPTE___773_____VRTANN0\Id_CR_SF_">'Section_exploit_SF'!$F$182</definedName>
    <definedName name="CRERTRCPTE___775_____DM_ANN0\FINESS_ET">'Section exploit.'!$G$183</definedName>
    <definedName name="CRERTRCPTE___775_____DM_ANN0\Id_CR_SF_">'Section_exploit_SF'!$G$183</definedName>
    <definedName name="CRERTRCPTE___775_____PRDANN0\FINESS_ET">'Section exploit.'!$E$183</definedName>
    <definedName name="CRERTRCPTE___775_____PRDANN0\Id_CR_SF_">'Section_exploit_SF'!$E$183</definedName>
    <definedName name="CRERTRCPTE___775_____RRDANM1\FINESS_ET">'Section exploit.'!$D$183</definedName>
    <definedName name="CRERTRCPTE___775_____RRDANM1\Id_CR_SF_">'Section_exploit_SF'!$D$183</definedName>
    <definedName name="CRERTRCPTE___775_____RRDANN0\FINESS_ET">'Section exploit.'!$I$183</definedName>
    <definedName name="CRERTRCPTE___775_____RRDANN0\Id_CR_SF_">'Section_exploit_SF'!$I$183</definedName>
    <definedName name="CRERTRCPTE___775_____VRTANN0\FINESS_ET">'Section exploit.'!$F$183</definedName>
    <definedName name="CRERTRCPTE___775_____VRTANN0\Id_CR_SF_">'Section_exploit_SF'!$F$183</definedName>
    <definedName name="CRERTRCPTE___777_____DM_ANN0\FINESS_ET">'Section exploit.'!$G$184</definedName>
    <definedName name="CRERTRCPTE___777_____DM_ANN0\Id_CR_SF_">'Section_exploit_SF'!$G$184</definedName>
    <definedName name="CRERTRCPTE___777_____PRDANN0\FINESS_ET">'Section exploit.'!$E$184</definedName>
    <definedName name="CRERTRCPTE___777_____PRDANN0\Id_CR_SF_">'Section_exploit_SF'!$E$184</definedName>
    <definedName name="CRERTRCPTE___777_____RRDANM1\FINESS_ET">'Section exploit.'!$D$184</definedName>
    <definedName name="CRERTRCPTE___777_____RRDANM1\Id_CR_SF_">'Section_exploit_SF'!$D$184</definedName>
    <definedName name="CRERTRCPTE___777_____RRDANN0\FINESS_ET">'Section exploit.'!$I$184</definedName>
    <definedName name="CRERTRCPTE___777_____RRDANN0\Id_CR_SF_">'Section_exploit_SF'!$I$184</definedName>
    <definedName name="CRERTRCPTE___777_____VRTANN0\FINESS_ET">'Section exploit.'!$F$184</definedName>
    <definedName name="CRERTRCPTE___777_____VRTANN0\Id_CR_SF_">'Section_exploit_SF'!$F$184</definedName>
    <definedName name="CRERTRCPTE___778_____DM_ANN0\FINESS_ET">'Section exploit.'!$G$185</definedName>
    <definedName name="CRERTRCPTE___778_____DM_ANN0\Id_CR_SF_">'Section_exploit_SF'!$G$185</definedName>
    <definedName name="CRERTRCPTE___778_____PRDANN0\FINESS_ET">'Section exploit.'!$E$185</definedName>
    <definedName name="CRERTRCPTE___778_____PRDANN0\Id_CR_SF_">'Section_exploit_SF'!$E$185</definedName>
    <definedName name="CRERTRCPTE___778_____RRDANM1\FINESS_ET">'Section exploit.'!$D$185</definedName>
    <definedName name="CRERTRCPTE___778_____RRDANM1\Id_CR_SF_">'Section_exploit_SF'!$D$185</definedName>
    <definedName name="CRERTRCPTE___778_____RRDANN0\FINESS_ET">'Section exploit.'!$I$185</definedName>
    <definedName name="CRERTRCPTE___778_____RRDANN0\Id_CR_SF_">'Section_exploit_SF'!$I$185</definedName>
    <definedName name="CRERTRCPTE___778_____VRTANN0\FINESS_ET">'Section exploit.'!$F$185</definedName>
    <definedName name="CRERTRCPTE___778_____VRTANN0\Id_CR_SF_">'Section_exploit_SF'!$F$185</definedName>
    <definedName name="CRERTRCPTE___7811____DM_ANN0\FINESS_ET">'Section exploit.'!$G$188</definedName>
    <definedName name="CRERTRCPTE___7811____DM_ANN0\Id_CR_SF_">'Section_exploit_SF'!$G$188</definedName>
    <definedName name="CRERTRCPTE___7811____PRDANN0\FINESS_ET">'Section exploit.'!$E$188</definedName>
    <definedName name="CRERTRCPTE___7811____PRDANN0\Id_CR_SF_">'Section_exploit_SF'!$E$188</definedName>
    <definedName name="CRERTRCPTE___7811____RRDANM1\FINESS_ET">'Section exploit.'!$D$188</definedName>
    <definedName name="CRERTRCPTE___7811____RRDANM1\Id_CR_SF_">'Section_exploit_SF'!$D$188</definedName>
    <definedName name="CRERTRCPTE___7811____RRDANN0\FINESS_ET">'Section exploit.'!$I$188</definedName>
    <definedName name="CRERTRCPTE___7811____RRDANN0\Id_CR_SF_">'Section_exploit_SF'!$I$188</definedName>
    <definedName name="CRERTRCPTE___7811____VRTANN0\FINESS_ET">'Section exploit.'!$F$188</definedName>
    <definedName name="CRERTRCPTE___7811____VRTANN0\Id_CR_SF_">'Section_exploit_SF'!$F$188</definedName>
    <definedName name="CRERTRCPTE___7815____DM_ANN0\FINESS_ET">'Section exploit.'!$G$189</definedName>
    <definedName name="CRERTRCPTE___7815____DM_ANN0\Id_CR_SF_">'Section_exploit_SF'!$G$189</definedName>
    <definedName name="CRERTRCPTE___7815____PRDANN0\FINESS_ET">'Section exploit.'!$E$189</definedName>
    <definedName name="CRERTRCPTE___7815____PRDANN0\Id_CR_SF_">'Section_exploit_SF'!$E$189</definedName>
    <definedName name="CRERTRCPTE___7815____RRDANM1\FINESS_ET">'Section exploit.'!$D$189</definedName>
    <definedName name="CRERTRCPTE___7815____RRDANM1\Id_CR_SF_">'Section_exploit_SF'!$D$189</definedName>
    <definedName name="CRERTRCPTE___7815____RRDANN0\FINESS_ET">'Section exploit.'!$I$189</definedName>
    <definedName name="CRERTRCPTE___7815____RRDANN0\Id_CR_SF_">'Section_exploit_SF'!$I$189</definedName>
    <definedName name="CRERTRCPTE___7815____VRTANN0\FINESS_ET">'Section exploit.'!$F$189</definedName>
    <definedName name="CRERTRCPTE___7815____VRTANN0\Id_CR_SF_">'Section_exploit_SF'!$F$189</definedName>
    <definedName name="CRERTRCPTE___7816____DM_ANN0\FINESS_ET">'Section exploit.'!$G$190</definedName>
    <definedName name="CRERTRCPTE___7816____DM_ANN0\Id_CR_SF_">'Section_exploit_SF'!$G$190</definedName>
    <definedName name="CRERTRCPTE___7816____PRDANN0\FINESS_ET">'Section exploit.'!$E$190</definedName>
    <definedName name="CRERTRCPTE___7816____PRDANN0\Id_CR_SF_">'Section_exploit_SF'!$E$190</definedName>
    <definedName name="CRERTRCPTE___7816____RRDANM1\FINESS_ET">'Section exploit.'!$D$190</definedName>
    <definedName name="CRERTRCPTE___7816____RRDANM1\Id_CR_SF_">'Section_exploit_SF'!$D$190</definedName>
    <definedName name="CRERTRCPTE___7816____RRDANN0\FINESS_ET">'Section exploit.'!$I$190</definedName>
    <definedName name="CRERTRCPTE___7816____RRDANN0\Id_CR_SF_">'Section_exploit_SF'!$I$190</definedName>
    <definedName name="CRERTRCPTE___7816____VRTANN0\FINESS_ET">'Section exploit.'!$F$190</definedName>
    <definedName name="CRERTRCPTE___7816____VRTANN0\Id_CR_SF_">'Section_exploit_SF'!$F$190</definedName>
    <definedName name="CRERTRCPTE___7817____DM_ANN0\FINESS_ET">'Section exploit.'!$G$191</definedName>
    <definedName name="CRERTRCPTE___7817____DM_ANN0\Id_CR_SF_">'Section_exploit_SF'!$G$191</definedName>
    <definedName name="CRERTRCPTE___7817____PRDANN0\FINESS_ET">'Section exploit.'!$E$191</definedName>
    <definedName name="CRERTRCPTE___7817____PRDANN0\Id_CR_SF_">'Section_exploit_SF'!$E$191</definedName>
    <definedName name="CRERTRCPTE___7817____RRDANM1\FINESS_ET">'Section exploit.'!$D$191</definedName>
    <definedName name="CRERTRCPTE___7817____RRDANM1\Id_CR_SF_">'Section_exploit_SF'!$D$191</definedName>
    <definedName name="CRERTRCPTE___7817____RRDANN0\FINESS_ET">'Section exploit.'!$I$191</definedName>
    <definedName name="CRERTRCPTE___7817____RRDANN0\Id_CR_SF_">'Section_exploit_SF'!$I$191</definedName>
    <definedName name="CRERTRCPTE___7817____VRTANN0\FINESS_ET">'Section exploit.'!$F$191</definedName>
    <definedName name="CRERTRCPTE___7817____VRTANN0\Id_CR_SF_">'Section_exploit_SF'!$F$191</definedName>
    <definedName name="CRERTRCPTE___786_____DM_ANN0\FINESS_ET">'Section exploit.'!$G$192</definedName>
    <definedName name="CRERTRCPTE___786_____DM_ANN0\Id_CR_SF_">'Section_exploit_SF'!$G$192</definedName>
    <definedName name="CRERTRCPTE___786_____PRDANN0\FINESS_ET">'Section exploit.'!$E$192</definedName>
    <definedName name="CRERTRCPTE___786_____PRDANN0\Id_CR_SF_">'Section_exploit_SF'!$E$192</definedName>
    <definedName name="CRERTRCPTE___786_____RRDANM1\FINESS_ET">'Section exploit.'!$D$192</definedName>
    <definedName name="CRERTRCPTE___786_____RRDANM1\Id_CR_SF_">'Section_exploit_SF'!$D$192</definedName>
    <definedName name="CRERTRCPTE___786_____RRDANN0\FINESS_ET">'Section exploit.'!$I$192</definedName>
    <definedName name="CRERTRCPTE___786_____RRDANN0\Id_CR_SF_">'Section_exploit_SF'!$I$192</definedName>
    <definedName name="CRERTRCPTE___786_____VRTANN0\FINESS_ET">'Section exploit.'!$F$192</definedName>
    <definedName name="CRERTRCPTE___786_____VRTANN0\Id_CR_SF_">'Section_exploit_SF'!$F$192</definedName>
    <definedName name="CRERTRCPTE___78725___DM_ANN0\FINESS_ET">'Section exploit.'!$G$194</definedName>
    <definedName name="CRERTRCPTE___78725___DM_ANN0\Id_CR_SF_">'Section_exploit_SF'!$G$194</definedName>
    <definedName name="CRERTRCPTE___78725___PRDANN0\FINESS_ET">'Section exploit.'!$E$194</definedName>
    <definedName name="CRERTRCPTE___78725___PRDANN0\Id_CR_SF_">'Section_exploit_SF'!$E$194</definedName>
    <definedName name="CRERTRCPTE___78725___RRDANM1\FINESS_ET">'Section exploit.'!$D$194</definedName>
    <definedName name="CRERTRCPTE___78725___RRDANM1\Id_CR_SF_">'Section_exploit_SF'!$D$194</definedName>
    <definedName name="CRERTRCPTE___78725___RRDANN0\FINESS_ET">'Section exploit.'!$I$194</definedName>
    <definedName name="CRERTRCPTE___78725___RRDANN0\Id_CR_SF_">'Section_exploit_SF'!$I$194</definedName>
    <definedName name="CRERTRCPTE___78725___VRTANN0\FINESS_ET">'Section exploit.'!$F$194</definedName>
    <definedName name="CRERTRCPTE___78725___VRTANN0\Id_CR_SF_">'Section_exploit_SF'!$F$194</definedName>
    <definedName name="CRERTRCPTE___78741___DM_ANN0\FINESS_ET">'Section exploit.'!$G$195</definedName>
    <definedName name="CRERTRCPTE___78741___DM_ANN0\Id_CR_SF_">'Section_exploit_SF'!$G$195</definedName>
    <definedName name="CRERTRCPTE___78741___PRDANN0\FINESS_ET">'Section exploit.'!$E$195</definedName>
    <definedName name="CRERTRCPTE___78741___PRDANN0\Id_CR_SF_">'Section_exploit_SF'!$E$195</definedName>
    <definedName name="CRERTRCPTE___78741___RRDANM1\FINESS_ET">'Section exploit.'!$D$195</definedName>
    <definedName name="CRERTRCPTE___78741___RRDANM1\Id_CR_SF_">'Section_exploit_SF'!$D$195</definedName>
    <definedName name="CRERTRCPTE___78741___RRDANN0\FINESS_ET">'Section exploit.'!$I$195</definedName>
    <definedName name="CRERTRCPTE___78741___RRDANN0\Id_CR_SF_">'Section_exploit_SF'!$I$195</definedName>
    <definedName name="CRERTRCPTE___78741___VRTANN0\FINESS_ET">'Section exploit.'!$F$195</definedName>
    <definedName name="CRERTRCPTE___78741___VRTANN0\Id_CR_SF_">'Section_exploit_SF'!$F$195</definedName>
    <definedName name="CRERTRCPTE___78742___DM_ANN0\FINESS_ET">'Section exploit.'!$G$196</definedName>
    <definedName name="CRERTRCPTE___78742___DM_ANN0\Id_CR_SF_">'Section_exploit_SF'!$G$196</definedName>
    <definedName name="CRERTRCPTE___78742___PRDANN0\FINESS_ET">'Section exploit.'!$E$196</definedName>
    <definedName name="CRERTRCPTE___78742___PRDANN0\Id_CR_SF_">'Section_exploit_SF'!$E$196</definedName>
    <definedName name="CRERTRCPTE___78742___RRDANM1\FINESS_ET">'Section exploit.'!$D$196</definedName>
    <definedName name="CRERTRCPTE___78742___RRDANM1\Id_CR_SF_">'Section_exploit_SF'!$D$196</definedName>
    <definedName name="CRERTRCPTE___78742___RRDANN0\FINESS_ET">'Section exploit.'!$I$196</definedName>
    <definedName name="CRERTRCPTE___78742___RRDANN0\Id_CR_SF_">'Section_exploit_SF'!$I$196</definedName>
    <definedName name="CRERTRCPTE___78742___VRTANN0\FINESS_ET">'Section exploit.'!$F$196</definedName>
    <definedName name="CRERTRCPTE___78742___VRTANN0\Id_CR_SF_">'Section_exploit_SF'!$F$196</definedName>
    <definedName name="CRERTRCPTE___78748___DM_ANN0\FINESS_ET">'Section exploit.'!$G$197</definedName>
    <definedName name="CRERTRCPTE___78748___DM_ANN0\Id_CR_SF_">'Section_exploit_SF'!$G$197</definedName>
    <definedName name="CRERTRCPTE___78748___PRDANN0\FINESS_ET">'Section exploit.'!$E$197</definedName>
    <definedName name="CRERTRCPTE___78748___PRDANN0\Id_CR_SF_">'Section_exploit_SF'!$E$197</definedName>
    <definedName name="CRERTRCPTE___78748___RRDANM1\FINESS_ET">'Section exploit.'!$D$197</definedName>
    <definedName name="CRERTRCPTE___78748___RRDANM1\Id_CR_SF_">'Section_exploit_SF'!$D$197</definedName>
    <definedName name="CRERTRCPTE___78748___RRDANN0\FINESS_ET">'Section exploit.'!$I$197</definedName>
    <definedName name="CRERTRCPTE___78748___RRDANN0\Id_CR_SF_">'Section_exploit_SF'!$I$197</definedName>
    <definedName name="CRERTRCPTE___78748___VRTANN0\FINESS_ET">'Section exploit.'!$F$197</definedName>
    <definedName name="CRERTRCPTE___78748___VRTANN0\Id_CR_SF_">'Section_exploit_SF'!$F$197</definedName>
    <definedName name="CRERTRCPTE___7876____DM_ANN0\FINESS_ET">'Section exploit.'!$G$198</definedName>
    <definedName name="CRERTRCPTE___7876____DM_ANN0\Id_CR_SF_">'Section_exploit_SF'!$G$198</definedName>
    <definedName name="CRERTRCPTE___7876____PRDANN0\FINESS_ET">'Section exploit.'!$E$198</definedName>
    <definedName name="CRERTRCPTE___7876____PRDANN0\Id_CR_SF_">'Section_exploit_SF'!$E$198</definedName>
    <definedName name="CRERTRCPTE___7876____RRDANM1\FINESS_ET">'Section exploit.'!$D$198</definedName>
    <definedName name="CRERTRCPTE___7876____RRDANM1\Id_CR_SF_">'Section_exploit_SF'!$D$198</definedName>
    <definedName name="CRERTRCPTE___7876____RRDANN0\FINESS_ET">'Section exploit.'!$I$198</definedName>
    <definedName name="CRERTRCPTE___7876____RRDANN0\Id_CR_SF_">'Section_exploit_SF'!$I$198</definedName>
    <definedName name="CRERTRCPTE___7876____VRTANN0\FINESS_ET">'Section exploit.'!$F$198</definedName>
    <definedName name="CRERTRCPTE___7876____VRTANN0\Id_CR_SF_">'Section_exploit_SF'!$F$198</definedName>
    <definedName name="CRERTRCPTE___791_____DM_ANN0\FINESS_ET">'Section exploit.'!$G$200</definedName>
    <definedName name="CRERTRCPTE___791_____DM_ANN0\Id_CR_SF_">'Section_exploit_SF'!$G$200</definedName>
    <definedName name="CRERTRCPTE___791_____PRDANN0\FINESS_ET">'Section exploit.'!$E$200</definedName>
    <definedName name="CRERTRCPTE___791_____PRDANN0\Id_CR_SF_">'Section_exploit_SF'!$E$200</definedName>
    <definedName name="CRERTRCPTE___791_____RRDANM1\FINESS_ET">'Section exploit.'!$D$200</definedName>
    <definedName name="CRERTRCPTE___791_____RRDANM1\Id_CR_SF_">'Section_exploit_SF'!$D$200</definedName>
    <definedName name="CRERTRCPTE___791_____RRDANN0\FINESS_ET">'Section exploit.'!$I$200</definedName>
    <definedName name="CRERTRCPTE___791_____RRDANN0\Id_CR_SF_">'Section_exploit_SF'!$I$200</definedName>
    <definedName name="CRERTRCPTE___791_____VRTANN0\FINESS_ET">'Section exploit.'!$F$200</definedName>
    <definedName name="CRERTRCPTE___791_____VRTANN0\Id_CR_SF_">'Section_exploit_SF'!$F$200</definedName>
    <definedName name="CRERTRCPTE___796_____DM_ANN0\FINESS_ET">'Section exploit.'!$G$201</definedName>
    <definedName name="CRERTRCPTE___796_____DM_ANN0\Id_CR_SF_">'Section_exploit_SF'!$G$201</definedName>
    <definedName name="CRERTRCPTE___796_____PRDANN0\FINESS_ET">'Section exploit.'!$E$201</definedName>
    <definedName name="CRERTRCPTE___796_____PRDANN0\Id_CR_SF_">'Section_exploit_SF'!$E$201</definedName>
    <definedName name="CRERTRCPTE___796_____RRDANM1\FINESS_ET">'Section exploit.'!$D$201</definedName>
    <definedName name="CRERTRCPTE___796_____RRDANM1\Id_CR_SF_">'Section_exploit_SF'!$D$201</definedName>
    <definedName name="CRERTRCPTE___796_____RRDANN0\FINESS_ET">'Section exploit.'!$I$201</definedName>
    <definedName name="CRERTRCPTE___796_____RRDANN0\Id_CR_SF_">'Section_exploit_SF'!$I$201</definedName>
    <definedName name="CRERTRCPTE___796_____VRTANN0\FINESS_ET">'Section exploit.'!$F$201</definedName>
    <definedName name="CRERTRCPTE___796_____VRTANN0\Id_CR_SF_">'Section_exploit_SF'!$F$201</definedName>
    <definedName name="CRERTRCPTE___797_____DM_ANN0\FINESS_ET">'Section exploit.'!$G$202</definedName>
    <definedName name="CRERTRCPTE___797_____DM_ANN0\Id_CR_SF_">'Section_exploit_SF'!$G$202</definedName>
    <definedName name="CRERTRCPTE___797_____PRDANN0\FINESS_ET">'Section exploit.'!$E$202</definedName>
    <definedName name="CRERTRCPTE___797_____PRDANN0\Id_CR_SF_">'Section_exploit_SF'!$E$202</definedName>
    <definedName name="CRERTRCPTE___797_____RRDANM1\FINESS_ET">'Section exploit.'!$D$202</definedName>
    <definedName name="CRERTRCPTE___797_____RRDANM1\Id_CR_SF_">'Section_exploit_SF'!$D$202</definedName>
    <definedName name="CRERTRCPTE___797_____RRDANN0\FINESS_ET">'Section exploit.'!$I$202</definedName>
    <definedName name="CRERTRCPTE___797_____RRDANN0\Id_CR_SF_">'Section_exploit_SF'!$I$202</definedName>
    <definedName name="CRERTRCPTE___797_____VRTANN0\FINESS_ET">'Section exploit.'!$F$202</definedName>
    <definedName name="CRERTRCPTE___797_____VRTANN0\Id_CR_SF_">'Section_exploit_SF'!$F$202</definedName>
    <definedName name="CRERTRCPTE___AMTEXCEDDM_ANN0\FINESS_ET">'Section exploit.'!$G$121</definedName>
    <definedName name="CRERTRCPTE___AMTEXCEDDM_ANN0\Id_CR_SF_">'Section_exploit_SF'!$G$121</definedName>
    <definedName name="CRERTRCPTE___AMTEXCEDPRDANN0\FINESS_ET">'Section exploit.'!$E$121</definedName>
    <definedName name="CRERTRCPTE___AMTEXCEDPRDANN0\Id_CR_SF_">'Section_exploit_SF'!$E$121</definedName>
    <definedName name="CRERTRCPTE___AMTEXCEDRRDANM1\FINESS_ET">'Section exploit.'!$D$121</definedName>
    <definedName name="CRERTRCPTE___AMTEXCEDRRDANM1\Id_CR_SF_">'Section_exploit_SF'!$D$121</definedName>
    <definedName name="CRERTRCPTE___AMTEXCEDRRDANN0\FINESS_ET">'Section exploit.'!$I$121</definedName>
    <definedName name="CRERTRCPTE___AMTEXCEDRRDANN0\Id_CR_SF_">'Section_exploit_SF'!$I$121</definedName>
    <definedName name="CRERTRCPTE___AMTEXCEDVRTANN0\FINESS_ET">'Section exploit.'!$F$121</definedName>
    <definedName name="CRERTRCPTE___AMTEXCEDVRTANN0\Id_CR_SF_">'Section_exploit_SF'!$F$121</definedName>
    <definedName name="CRERTRCPTE___AMTEXCEPDM_ANN0\FINESS_ET">'Section exploit.'!$G$209</definedName>
    <definedName name="CRERTRCPTE___AMTEXCEPDM_ANN0\Id_CR_SF_">'Section_exploit_SF'!$G$209</definedName>
    <definedName name="CRERTRCPTE___AMTEXCEPPRDANN0\FINESS_ET">'Section exploit.'!$E$209</definedName>
    <definedName name="CRERTRCPTE___AMTEXCEPPRDANN0\Id_CR_SF_">'Section_exploit_SF'!$E$209</definedName>
    <definedName name="CRERTRCPTE___AMTEXCEPRRDANM1\FINESS_ET">'Section exploit.'!$D$209</definedName>
    <definedName name="CRERTRCPTE___AMTEXCEPRRDANM1\Id_CR_SF_">'Section_exploit_SF'!$D$209</definedName>
    <definedName name="CRERTRCPTE___AMTEXCEPRRDANN0\FINESS_ET">'Section exploit.'!$I$209</definedName>
    <definedName name="CRERTRCPTE___AMTEXCEPRRDANN0\Id_CR_SF_">'Section_exploit_SF'!$I$209</definedName>
    <definedName name="CRERTRCPTE___AMTEXCEPVRTANN0\FINESS_ET">'Section exploit.'!$F$209</definedName>
    <definedName name="CRERTRCPTE___AMTEXCEPVRTANN0\Id_CR_SF_">'Section_exploit_SF'!$F$209</definedName>
    <definedName name="CRERTRCPTE___ANNULMANDM_ANN0\_________">'information_financement global'!$F$38</definedName>
    <definedName name="CRERTRCPTE___ANNULMANPRDANN0\_________">'information_financement global'!$D$38</definedName>
    <definedName name="CRERTRCPTE___ANNULMANRRDANN0\_________">'information_financement global'!$H$38</definedName>
    <definedName name="CRERTRCPTE___ANNULMANVRTANN0\_________">'information_financement global'!$E$38</definedName>
    <definedName name="CRERTRCPTE___ANNULTITDM_ANN0\_________">'information_financement global'!$F$18</definedName>
    <definedName name="CRERTRCPTE___ANNULTITPRDANN0\_________">'information_financement global'!$D$18</definedName>
    <definedName name="CRERTRCPTE___ANNULTITRRDANN0\_________">'information_financement global'!$H$18</definedName>
    <definedName name="CRERTRCPTE___ANNULTITVRTANN0\_________">'information_financement global'!$E$18</definedName>
    <definedName name="CRERTRCPTE___BFRINI__RRDANN0\_________">'information_financement global'!$D$50</definedName>
    <definedName name="CRERTRCPTE___C10682__RRDANN0\_________">'Suivi_affectations'!$D$6</definedName>
    <definedName name="CRERTRCPTE___C10685__RRDANN0\_________">'Suivi_affectations'!$D$7</definedName>
    <definedName name="CRERTRCPTE___C10686__RRDANN0\_________">'Suivi_affectations'!$D$8</definedName>
    <definedName name="CRERTRCPTE___C10686__RRDANN0\FINESS_ET">'Affectation_Resultats'!$H$13</definedName>
    <definedName name="CRERTRCPTE___C10686__RRDANN0\Id_CR_SF_">'Affectation_Resultats'!$L$13</definedName>
    <definedName name="CRERTRCPTE___C10687__RRDANN0\_________">'Suivi_affectations'!$D$9</definedName>
    <definedName name="CRERTRCPTE___C10687__RRDANN0\FINESS_ET">'Affectation_Resultats'!$H$14</definedName>
    <definedName name="CRERTRCPTE___C10687__RRDANN0\Id_CR_SF_">'Affectation_Resultats'!$L$14</definedName>
    <definedName name="CRERTRCPTE___C110____RRDANN0\_________">'Suivi_affectations'!$D$10</definedName>
    <definedName name="CRERTRCPTE___C110____RRDANN0\FINESS_ET">'Affectation_Resultats'!$H$10</definedName>
    <definedName name="CRERTRCPTE___C110____RRDANN0\Id_CR_SF_">'Affectation_Resultats'!$L$10</definedName>
    <definedName name="CRERTRCPTE___C111____RRDANN0\FINESS_ET">'Affectation_Resultats'!$H$11</definedName>
    <definedName name="CRERTRCPTE___C111____RRDANN0\Id_CR_SF_">'Affectation_Resultats'!$L$11</definedName>
    <definedName name="CRERTRCPTE___C1161___RRDANN0\_________">'Suivi_affectations'!$D$12</definedName>
    <definedName name="CRERTRCPTE___C1163___RRDANN0\_________">'Suivi_affectations'!$D$13</definedName>
    <definedName name="CRERTRCPTE___C119____RRDANN0\_________">'Suivi_affectations'!$D$11</definedName>
    <definedName name="CRERTRCPTE___C119____RRDANN0\FINESS_ET">'Affectation_Resultats'!$H$12</definedName>
    <definedName name="CRERTRCPTE___C119____RRDANN0\Id_CR_SF_">'Affectation_Resultats'!$L$12</definedName>
    <definedName name="CRERTRCPTE___DEFIANT_DM_ANN0\FINESS_ET">'Section exploit.'!$G$120</definedName>
    <definedName name="CRERTRCPTE___DEFIANT_DM_ANN0\Id_CR_SF_">'Section_exploit_SF'!$G$120</definedName>
    <definedName name="CRERTRCPTE___DEFIANT_PRDANN0\FINESS_ET">'Section exploit.'!$E$120</definedName>
    <definedName name="CRERTRCPTE___DEFIANT_PRDANN0\Id_CR_SF_">'Section_exploit_SF'!$E$120</definedName>
    <definedName name="CRERTRCPTE___DEFIANT_RRDANM1\FINESS_ET">'Section exploit.'!$D$120</definedName>
    <definedName name="CRERTRCPTE___DEFIANT_RRDANM1\Id_CR_SF_">'Section_exploit_SF'!$D$120</definedName>
    <definedName name="CRERTRCPTE___DEFIANT_RRDANN0\FINESS_ET">'Section exploit.'!$I$120</definedName>
    <definedName name="CRERTRCPTE___DEFIANT_RRDANN0\Id_CR_SF_">'Section_exploit_SF'!$I$120</definedName>
    <definedName name="CRERTRCPTE___DEFIANT_VRTANN0\FINESS_ET">'Section exploit.'!$F$120</definedName>
    <definedName name="CRERTRCPTE___DEFIANT_VRTANN0\Id_CR_SF_">'Section_exploit_SF'!$F$120</definedName>
    <definedName name="CRERTRCPTE___DEFIC___RRDANN0\FINESS_ET">'Affectation_Resultats'!$H$7</definedName>
    <definedName name="CRERTRCPTE___DEFIC___RRDANN0\Id_CR_SF_">'Affectation_Resultats'!$L$7</definedName>
    <definedName name="CRERTRCPTE___E16_____DM_ANN0\_________">'information_financement global'!$F$8</definedName>
    <definedName name="CRERTRCPTE___E16_____PRDANN0\_________">'information_financement global'!$D$8</definedName>
    <definedName name="CRERTRCPTE___E16_____RRDANN0\_________">'information_financement global'!$H$8</definedName>
    <definedName name="CRERTRCPTE___E16_____VRTANN0\_________">'information_financement global'!$E$8</definedName>
    <definedName name="CRERTRCPTE___E17_____DM_ANN0\_________">'information_financement global'!$F$9</definedName>
    <definedName name="CRERTRCPTE___E17_____PRDANN0\_________">'information_financement global'!$D$9</definedName>
    <definedName name="CRERTRCPTE___E17_____RRDANN0\_________">'information_financement global'!$H$9</definedName>
    <definedName name="CRERTRCPTE___E17_____VRTANN0\_________">'information_financement global'!$E$9</definedName>
    <definedName name="CRERTRCPTE___E20_____DM_ANN0\_________">'information_financement global'!$F$11</definedName>
    <definedName name="CRERTRCPTE___E20_____PRDANN0\_________">'information_financement global'!$D$11</definedName>
    <definedName name="CRERTRCPTE___E20_____RRDANN0\_________">'information_financement global'!$H$11</definedName>
    <definedName name="CRERTRCPTE___E20_____VRTANN0\_________">'information_financement global'!$E$11</definedName>
    <definedName name="CRERTRCPTE___E21_____DM_ANN0\_________">'information_financement global'!$F$12</definedName>
    <definedName name="CRERTRCPTE___E21_____PRDANN0\_________">'information_financement global'!$D$12</definedName>
    <definedName name="CRERTRCPTE___E21_____RRDANN0\_________">'information_financement global'!$H$12</definedName>
    <definedName name="CRERTRCPTE___E21_____VRTANN0\_________">'information_financement global'!$E$12</definedName>
    <definedName name="CRERTRCPTE___E23_____DM_ANN0\_________">'information_financement global'!$F$13</definedName>
    <definedName name="CRERTRCPTE___E23_____PRDANN0\_________">'information_financement global'!$D$13</definedName>
    <definedName name="CRERTRCPTE___E23_____RRDANN0\_________">'information_financement global'!$H$13</definedName>
    <definedName name="CRERTRCPTE___E23_____VRTANN0\_________">'information_financement global'!$E$13</definedName>
    <definedName name="CRERTRCPTE___E26_____DM_ANN0\_________">'information_financement global'!$F$14</definedName>
    <definedName name="CRERTRCPTE___E26_____PRDANN0\_________">'information_financement global'!$D$14</definedName>
    <definedName name="CRERTRCPTE___E26_____RRDANN0\_________">'information_financement global'!$H$14</definedName>
    <definedName name="CRERTRCPTE___E26_____VRTANN0\_________">'information_financement global'!$E$14</definedName>
    <definedName name="CRERTRCPTE___E27_____DM_ANN0\_________">'information_financement global'!$F$15</definedName>
    <definedName name="CRERTRCPTE___E27_____PRDANN0\_________">'information_financement global'!$D$15</definedName>
    <definedName name="CRERTRCPTE___E27_____RRDANN0\_________">'information_financement global'!$H$15</definedName>
    <definedName name="CRERTRCPTE___E27_____VRTANN0\_________">'information_financement global'!$E$15</definedName>
    <definedName name="CRERTRCPTE___E481____DM_ANN0\_________">'information_financement global'!$F$17</definedName>
    <definedName name="CRERTRCPTE___E481____PRDANN0\_________">'information_financement global'!$D$17</definedName>
    <definedName name="CRERTRCPTE___E481____RRDANN0\_________">'information_financement global'!$H$17</definedName>
    <definedName name="CRERTRCPTE___E481____VRTANN0\_________">'information_financement global'!$E$17</definedName>
    <definedName name="CRERTRCPTE___EXCED___RRDANN0\FINESS_ET">'Affectation_Resultats'!$H$6</definedName>
    <definedName name="CRERTRCPTE___EXCED___RRDANN0\Id_CR_SF_">'Affectation_Resultats'!$L$6</definedName>
    <definedName name="CRERTRCPTE___EXCEDANTDM_ANN0\FINESS_ET">'Section exploit.'!$G$208</definedName>
    <definedName name="CRERTRCPTE___EXCEDANTDM_ANN0\Id_CR_SF_">'Section_exploit_SF'!$G$208</definedName>
    <definedName name="CRERTRCPTE___EXCEDANTPRDANN0\FINESS_ET">'Section exploit.'!$E$208</definedName>
    <definedName name="CRERTRCPTE___EXCEDANTPRDANN0\Id_CR_SF_">'Section_exploit_SF'!$E$208</definedName>
    <definedName name="CRERTRCPTE___EXCEDANTRRDANM1\FINESS_ET">'Section exploit.'!$D$208</definedName>
    <definedName name="CRERTRCPTE___EXCEDANTRRDANM1\Id_CR_SF_">'Section_exploit_SF'!$D$208</definedName>
    <definedName name="CRERTRCPTE___EXCEDANTRRDANN0\FINESS_ET">'Section exploit.'!$I$208</definedName>
    <definedName name="CRERTRCPTE___EXCEDANTRRDANN0\Id_CR_SF_">'Section_exploit_SF'!$I$208</definedName>
    <definedName name="CRERTRCPTE___EXCEDANTVRTANN0\FINESS_ET">'Section exploit.'!$F$208</definedName>
    <definedName name="CRERTRCPTE___EXCEDANTVRTANN0\Id_CR_SF_">'Section_exploit_SF'!$F$208</definedName>
    <definedName name="CRERTRCPTE___FRNGINI_RRDANN0\_________">'information_financement global'!$D$45</definedName>
    <definedName name="CRERTRCPTE___P10682__RRDANN0\FINESS_ET">'Affectation_Resultats'!$H$18</definedName>
    <definedName name="CRERTRCPTE___P10682__RRDANN0\Id_CR_SF_">'Affectation_Resultats'!$L$18</definedName>
    <definedName name="CRERTRCPTE___P10685__RRDANN0\FINESS_ET">'Affectation_Resultats'!$H$19</definedName>
    <definedName name="CRERTRCPTE___P10685__RRDANN0\Id_CR_SF_">'Affectation_Resultats'!$L$19</definedName>
    <definedName name="CRERTRCPTE___P10686__RRDANN0\FINESS_ET">'Affectation_Resultats'!$H$20</definedName>
    <definedName name="CRERTRCPTE___P10686__RRDANN0\Id_CR_SF_">'Affectation_Resultats'!$L$20</definedName>
    <definedName name="CRERTRCPTE___P10687__RRDANN0\FINESS_ET">'Affectation_Resultats'!$H$21</definedName>
    <definedName name="CRERTRCPTE___P10687__RRDANN0\Id_CR_SF_">'Affectation_Resultats'!$L$21</definedName>
    <definedName name="CRERTRCPTE___P110____RRDANN0\FINESS_ET">'Affectation_Resultats'!$H$22</definedName>
    <definedName name="CRERTRCPTE___P110____RRDANN0\Id_CR_SF_">'Affectation_Resultats'!$L$22</definedName>
    <definedName name="CRERTRCPTE___P119____RRDANN0\FINESS_ET">'Affectation_Resultats'!$H$23</definedName>
    <definedName name="CRERTRCPTE___P119____RRDANN0\Id_CR_SF_">'Affectation_Resultats'!$L$23</definedName>
    <definedName name="CRERTRCPTE___R10_____DM_ANN0\_________">'information_financement global'!$F$30</definedName>
    <definedName name="CRERTRCPTE___R10_____PRDANN0\_________">'information_financement global'!$D$30</definedName>
    <definedName name="CRERTRCPTE___R10_____RRDANN0\_________">'information_financement global'!$H$30</definedName>
    <definedName name="CRERTRCPTE___R10_____VRTANN0\_________">'information_financement global'!$E$30</definedName>
    <definedName name="CRERTRCPTE___R10682__ANTANP1\_________">'Suivi_affectations'!$E$6</definedName>
    <definedName name="CRERTRCPTE___R10685__ANTANP1\_________">'Suivi_affectations'!$E$7</definedName>
    <definedName name="CRERTRCPTE___R10686__ANTANP1\_________">'Suivi_affectations'!$E$8</definedName>
    <definedName name="CRERTRCPTE___R10687__ANTANP1\_________">'Suivi_affectations'!$E$9</definedName>
    <definedName name="CRERTRCPTE___R110____ANTANP1\_________">'Suivi_affectations'!$E$10</definedName>
    <definedName name="CRERTRCPTE___R1161___ANTANP1\_________">'Suivi_affectations'!$E$12</definedName>
    <definedName name="CRERTRCPTE___R1163___ANTANP1\_________">'Suivi_affectations'!$E$13</definedName>
    <definedName name="CRERTRCPTE___R119____ANTANP1\_________">'Suivi_affectations'!$E$11</definedName>
    <definedName name="CRERTRCPTE___R13_____DM_ANN0\_________">'information_financement global'!$F$31</definedName>
    <definedName name="CRERTRCPTE___R13_____PRDANN0\_________">'information_financement global'!$D$31</definedName>
    <definedName name="CRERTRCPTE___R13_____RRDANN0\_________">'information_financement global'!$H$31</definedName>
    <definedName name="CRERTRCPTE___R13_____VRTANN0\_________">'information_financement global'!$E$31</definedName>
    <definedName name="CRERTRCPTE___R16_____DM_ANN0\_________">'information_financement global'!$F$33</definedName>
    <definedName name="CRERTRCPTE___R16_____PRDANN0\_________">'information_financement global'!$D$33</definedName>
    <definedName name="CRERTRCPTE___R16_____RRDANN0\_________">'information_financement global'!$H$33</definedName>
    <definedName name="CRERTRCPTE___R16_____VRTANN0\_________">'information_financement global'!$E$33</definedName>
    <definedName name="CRERTRCPTE___R17_____DM_ANN0\_________">'information_financement global'!$F$34</definedName>
    <definedName name="CRERTRCPTE___R17_____PRDANN0\_________">'information_financement global'!$D$34</definedName>
    <definedName name="CRERTRCPTE___R17_____RRDANN0\_________">'information_financement global'!$H$34</definedName>
    <definedName name="CRERTRCPTE___R17_____VRTANN0\_________">'information_financement global'!$E$34</definedName>
    <definedName name="CRERTRCPTE___R27_____DM_ANN0\_________">'information_financement global'!$F$36</definedName>
    <definedName name="CRERTRCPTE___R27_____PRDANN0\_________">'information_financement global'!$D$36</definedName>
    <definedName name="CRERTRCPTE___R27_____RRDANN0\_________">'information_financement global'!$H$36</definedName>
    <definedName name="CRERTRCPTE___R27_____VRTANN0\_________">'information_financement global'!$E$36</definedName>
    <definedName name="CRERTRCPTE___RESADMINRRDANN0\FINESS_ET">'Affectation_Resultats'!$H$15</definedName>
    <definedName name="CRERTRCPTE___RESADMINRRDANN0\Id_CR_SF_">'Affectation_Resultats'!$L$15</definedName>
    <definedName name="CRERTRCPTE___VBFRMOINRRDANN0\_________">'information_financement global'!$D$52</definedName>
    <definedName name="CRERTRCPTE___VBFRPLUSRRDANN0\_________">'information_financement global'!$D$51</definedName>
    <definedName name="CRERTRCPTED__C10686__RRDANN0\FINESS_ET">'Affectation_Resultats'!$F$13</definedName>
    <definedName name="CRERTRCPTED__C10686__RRDANN0\Id_CR_SF_">'Affectation_Resultats'!$J$13</definedName>
    <definedName name="CRERTRCPTED__C10687__RRDANN0\FINESS_ET">'Affectation_Resultats'!$F$14</definedName>
    <definedName name="CRERTRCPTED__C10687__RRDANN0\Id_CR_SF_">'Affectation_Resultats'!$J$14</definedName>
    <definedName name="CRERTRCPTED__C110____RRDANN0\FINESS_ET">'Affectation_Resultats'!$F$10</definedName>
    <definedName name="CRERTRCPTED__C110____RRDANN0\Id_CR_SF_">'Affectation_Resultats'!$J$10</definedName>
    <definedName name="CRERTRCPTED__C111____RRDANN0\FINESS_ET">'Affectation_Resultats'!$F$11</definedName>
    <definedName name="CRERTRCPTED__C111____RRDANN0\Id_CR_SF_">'Affectation_Resultats'!$J$11</definedName>
    <definedName name="CRERTRCPTED__C119____RRDANN0\FINESS_ET">'Affectation_Resultats'!$F$12</definedName>
    <definedName name="CRERTRCPTED__C119____RRDANN0\Id_CR_SF_">'Affectation_Resultats'!$J$12</definedName>
    <definedName name="CRERTRCPTED__DEFIC___RRDANN0\FINESS_ET">'Affectation_Resultats'!$F$7</definedName>
    <definedName name="CRERTRCPTED__DEFIC___RRDANN0\Id_CR_SF_">'Affectation_Resultats'!$J$7</definedName>
    <definedName name="CRERTRCPTED__EXCED___RRDANN0\FINESS_ET">'Affectation_Resultats'!$F$6</definedName>
    <definedName name="CRERTRCPTED__EXCED___RRDANN0\Id_CR_SF_">'Affectation_Resultats'!$J$6</definedName>
    <definedName name="CRERTRCPTED__P10682__RRDANN0\FINESS_ET">'Affectation_Resultats'!$F$18</definedName>
    <definedName name="CRERTRCPTED__P10682__RRDANN0\Id_CR_SF_">'Affectation_Resultats'!$J$18</definedName>
    <definedName name="CRERTRCPTED__P10685__RRDANN0\FINESS_ET">'Affectation_Resultats'!$F$19</definedName>
    <definedName name="CRERTRCPTED__P10685__RRDANN0\Id_CR_SF_">'Affectation_Resultats'!$J$19</definedName>
    <definedName name="CRERTRCPTED__P10686__RRDANN0\FINESS_ET">'Affectation_Resultats'!$F$20</definedName>
    <definedName name="CRERTRCPTED__P10686__RRDANN0\Id_CR_SF_">'Affectation_Resultats'!$J$20</definedName>
    <definedName name="CRERTRCPTED__P10687__RRDANN0\FINESS_ET">'Affectation_Resultats'!$F$21</definedName>
    <definedName name="CRERTRCPTED__P10687__RRDANN0\Id_CR_SF_">'Affectation_Resultats'!$J$21</definedName>
    <definedName name="CRERTRCPTED__P110____RRDANN0\FINESS_ET">'Affectation_Resultats'!$F$22</definedName>
    <definedName name="CRERTRCPTED__P110____RRDANN0\Id_CR_SF_">'Affectation_Resultats'!$J$22</definedName>
    <definedName name="CRERTRCPTED__P119____RRDANN0\FINESS_ET">'Affectation_Resultats'!$F$23</definedName>
    <definedName name="CRERTRCPTED__P119____RRDANN0\Id_CR_SF_">'Affectation_Resultats'!$J$23</definedName>
    <definedName name="CRERTRCPTED__RESADMINRRDANN0\FINESS_ET">'Affectation_Resultats'!$F$15</definedName>
    <definedName name="CRERTRCPTED__RESADMINRRDANN0\Id_CR_SF_">'Affectation_Resultats'!$J$15</definedName>
    <definedName name="CRERTRCPTEH__C10686__RRDANN0\FINESS_ET">'Affectation_Resultats'!$G$13</definedName>
    <definedName name="CRERTRCPTEH__C10686__RRDANN0\Id_CR_SF_">'Affectation_Resultats'!$K$13</definedName>
    <definedName name="CRERTRCPTEH__C10687__RRDANN0\FINESS_ET">'Affectation_Resultats'!$G$14</definedName>
    <definedName name="CRERTRCPTEH__C10687__RRDANN0\Id_CR_SF_">'Affectation_Resultats'!$K$14</definedName>
    <definedName name="CRERTRCPTEH__C110____RRDANN0\FINESS_ET">'Affectation_Resultats'!$G$10</definedName>
    <definedName name="CRERTRCPTEH__C110____RRDANN0\Id_CR_SF_">'Affectation_Resultats'!$K$10</definedName>
    <definedName name="CRERTRCPTEH__C111____RRDANN0\FINESS_ET">'Affectation_Resultats'!$G$11</definedName>
    <definedName name="CRERTRCPTEH__C111____RRDANN0\Id_CR_SF_">'Affectation_Resultats'!$K$11</definedName>
    <definedName name="CRERTRCPTEH__C119____RRDANN0\FINESS_ET">'Affectation_Resultats'!$G$12</definedName>
    <definedName name="CRERTRCPTEH__C119____RRDANN0\Id_CR_SF_">'Affectation_Resultats'!$K$12</definedName>
    <definedName name="CRERTRCPTEH__DEFIC___RRDANN0\FINESS_ET">'Affectation_Resultats'!$G$7</definedName>
    <definedName name="CRERTRCPTEH__DEFIC___RRDANN0\Id_CR_SF_">'Affectation_Resultats'!$K$7</definedName>
    <definedName name="CRERTRCPTEH__EXCED___RRDANN0\FINESS_ET">'Affectation_Resultats'!$G$6</definedName>
    <definedName name="CRERTRCPTEH__EXCED___RRDANN0\Id_CR_SF_">'Affectation_Resultats'!$K$6</definedName>
    <definedName name="CRERTRCPTEH__P10682__RRDANN0\FINESS_ET">'Affectation_Resultats'!$G$18</definedName>
    <definedName name="CRERTRCPTEH__P10682__RRDANN0\Id_CR_SF_">'Affectation_Resultats'!$K$18</definedName>
    <definedName name="CRERTRCPTEH__P10685__RRDANN0\FINESS_ET">'Affectation_Resultats'!$G$19</definedName>
    <definedName name="CRERTRCPTEH__P10685__RRDANN0\Id_CR_SF_">'Affectation_Resultats'!$K$19</definedName>
    <definedName name="CRERTRCPTEH__P10686__RRDANN0\FINESS_ET">'Affectation_Resultats'!$G$20</definedName>
    <definedName name="CRERTRCPTEH__P10686__RRDANN0\Id_CR_SF_">'Affectation_Resultats'!$K$20</definedName>
    <definedName name="CRERTRCPTEH__P10687__RRDANN0\FINESS_ET">'Affectation_Resultats'!$G$21</definedName>
    <definedName name="CRERTRCPTEH__P10687__RRDANN0\Id_CR_SF_">'Affectation_Resultats'!$K$21</definedName>
    <definedName name="CRERTRCPTEH__P110____RRDANN0\FINESS_ET">'Affectation_Resultats'!$G$22</definedName>
    <definedName name="CRERTRCPTEH__P110____RRDANN0\Id_CR_SF_">'Affectation_Resultats'!$K$22</definedName>
    <definedName name="CRERTRCPTEH__P119____RRDANN0\FINESS_ET">'Affectation_Resultats'!$G$23</definedName>
    <definedName name="CRERTRCPTEH__P119____RRDANN0\Id_CR_SF_">'Affectation_Resultats'!$K$23</definedName>
    <definedName name="CRERTRCPTEH__RESADMINRRDANN0\FINESS_ET">'Affectation_Resultats'!$G$15</definedName>
    <definedName name="CRERTRCPTEH__RESADMINRRDANN0\Id_CR_SF_">'Affectation_Resultats'!$K$15</definedName>
    <definedName name="CRERTRCPTES__C10686__RRDANN0\FINESS_ET">'Affectation_Resultats'!$E$13</definedName>
    <definedName name="CRERTRCPTES__C10686__RRDANN0\Id_CR_SF_">'Affectation_Resultats'!$I$13</definedName>
    <definedName name="CRERTRCPTES__C10687__RRDANN0\FINESS_ET">'Affectation_Resultats'!$E$14</definedName>
    <definedName name="CRERTRCPTES__C10687__RRDANN0\Id_CR_SF_">'Affectation_Resultats'!$I$14</definedName>
    <definedName name="CRERTRCPTES__C110____RRDANN0\FINESS_ET">'Affectation_Resultats'!$E$10</definedName>
    <definedName name="CRERTRCPTES__C110____RRDANN0\Id_CR_SF_">'Affectation_Resultats'!$I$10</definedName>
    <definedName name="CRERTRCPTES__C111____RRDANN0\FINESS_ET">'Affectation_Resultats'!$E$11</definedName>
    <definedName name="CRERTRCPTES__C111____RRDANN0\Id_CR_SF_">'Affectation_Resultats'!$I$11</definedName>
    <definedName name="CRERTRCPTES__C119____RRDANN0\FINESS_ET">'Affectation_Resultats'!$E$12</definedName>
    <definedName name="CRERTRCPTES__C119____RRDANN0\Id_CR_SF_">'Affectation_Resultats'!$I$12</definedName>
    <definedName name="CRERTRCPTES__DEFIC___RRDANN0\FINESS_ET">'Affectation_Resultats'!$E$7</definedName>
    <definedName name="CRERTRCPTES__DEFIC___RRDANN0\Id_CR_SF_">'Affectation_Resultats'!$I$7</definedName>
    <definedName name="CRERTRCPTES__EXCED___RRDANN0\FINESS_ET">'Affectation_Resultats'!$E$6</definedName>
    <definedName name="CRERTRCPTES__EXCED___RRDANN0\Id_CR_SF_">'Affectation_Resultats'!$I$6</definedName>
    <definedName name="CRERTRCPTES__P10682__RRDANN0\FINESS_ET">'Affectation_Resultats'!$E$18</definedName>
    <definedName name="CRERTRCPTES__P10682__RRDANN0\Id_CR_SF_">'Affectation_Resultats'!$I$18</definedName>
    <definedName name="CRERTRCPTES__P10685__RRDANN0\FINESS_ET">'Affectation_Resultats'!$E$19</definedName>
    <definedName name="CRERTRCPTES__P10685__RRDANN0\Id_CR_SF_">'Affectation_Resultats'!$I$19</definedName>
    <definedName name="CRERTRCPTES__P10686__RRDANN0\FINESS_ET">'Affectation_Resultats'!$E$20</definedName>
    <definedName name="CRERTRCPTES__P10686__RRDANN0\Id_CR_SF_">'Affectation_Resultats'!$I$20</definedName>
    <definedName name="CRERTRCPTES__P10687__RRDANN0\FINESS_ET">'Affectation_Resultats'!$E$21</definedName>
    <definedName name="CRERTRCPTES__P10687__RRDANN0\Id_CR_SF_">'Affectation_Resultats'!$I$21</definedName>
    <definedName name="CRERTRCPTES__P110____RRDANN0\FINESS_ET">'Affectation_Resultats'!$E$22</definedName>
    <definedName name="CRERTRCPTES__P110____RRDANN0\Id_CR_SF_">'Affectation_Resultats'!$I$22</definedName>
    <definedName name="CRERTRCPTES__P119____RRDANN0\FINESS_ET">'Affectation_Resultats'!$E$23</definedName>
    <definedName name="CRERTRCPTES__P119____RRDANN0\Id_CR_SF_">'Affectation_Resultats'!$I$23</definedName>
    <definedName name="CRERTRCPTES__RESADMINRRDANN0\FINESS_ET">'Affectation_Resultats'!$E$15</definedName>
    <definedName name="CRERTRCPTES__RESADMINRRDANN0\Id_CR_SF_">'Affectation_Resultats'!$I$15</definedName>
    <definedName name="CRERTRIDEN___ADRESSE____ANN0\_________">'Page de garde'!$D$12</definedName>
    <definedName name="CRERTRIDEN___ADRESSE____ANN0\FINESS_ET">'Page de garde'!$D$27</definedName>
    <definedName name="CRERTRIDEN___ADRESSE____ANN0\Id_CR_SF_">'Id_CR_SF'!$D$7</definedName>
    <definedName name="CRERTRIDEN___ANNEEREF___ANN0\_________">'Page de garde'!$D$4</definedName>
    <definedName name="CRERTRIDEN___CAPAAUTO___ANN0\FINESS_ET">'Page de garde'!$H$27</definedName>
    <definedName name="CRERTRIDEN___CAPAAUTO___ANN0\Id_CR_SF_">'Id_CR_SF'!$G$7</definedName>
    <definedName name="CRERTRIDEN___CAPAINST___ANN0\FINESS_ET">'Page de garde'!$I$27</definedName>
    <definedName name="CRERTRIDEN___CAPAINST___ANN0\Id_CR_SF_">'Id_CR_SF'!$H$7</definedName>
    <definedName name="CRERTRIDEN___CATEGORI___ANN0\FINESS_ET">'Page de garde'!$F$27</definedName>
    <definedName name="CRERTRIDEN___CATEGORI___ANN0\Id_CR_SF_">'Id_CR_SF'!$F$7</definedName>
    <definedName name="CRERTRIDEN___CPOM_______ANN0\FINESS_ET">'Page de garde'!$K$27</definedName>
    <definedName name="CRERTRIDEN___CPOM_______ANN0\Id_CR_SF_">'Id_CR_SF'!$J$7</definedName>
    <definedName name="CRERTRIDEN___DATEAUTO___ANN0\FINESS_ET">'Page de garde'!$P$27</definedName>
    <definedName name="CRERTRIDEN___DATECPOM___ANN0\_________">'Conversions'!$B$1</definedName>
    <definedName name="CRERTRIDEN___DATEGENE___ANN0\_________">'Conversions'!$B$2</definedName>
    <definedName name="CRERTRIDEN___EDITEURL___ANN0\_________">'Page de garde'!$A$3</definedName>
    <definedName name="CRERTRIDEN___EMAIL______ANN0\_________">'Page de garde'!$D$18</definedName>
    <definedName name="CRERTRIDEN___EQUILIBR___ANN0\FINESS_ET">'Page de garde'!$L$27</definedName>
    <definedName name="CRERTRIDEN___FAX________ANN0\_________">'Page de garde'!$D$16</definedName>
    <definedName name="CRERTRIDEN___FINESSET___ANN0\FINESS_ET">'Page de garde'!$E$27</definedName>
    <definedName name="CRERTRIDEN___FINESSET___ANN0\Id_CR_SF_">'Id_CR_SF'!$E$7</definedName>
    <definedName name="CRERTRIDEN___FINESSPR___ANN0\_________">'Page de garde'!$E$27</definedName>
    <definedName name="CRERTRIDEN___Id_CR_SF___ANN0\Id_CR_SF_">'Id_CR_SF'!$B$7</definedName>
    <definedName name="CRERTRIDEN___JOUROUV____ANN0\FINESS_ET">'Page de garde'!$J$27</definedName>
    <definedName name="CRERTRIDEN___JOUROUV____ANN0\Id_CR_SF_">'Id_CR_SF'!$I$7</definedName>
    <definedName name="CRERTRIDEN___NFINESS____ANN0\_________">'Page de garde'!$D$6</definedName>
    <definedName name="CRERTRIDEN___NOMETAB____ANN0\FINESS_ET">'Page de garde'!$C$27</definedName>
    <definedName name="CRERTRIDEN___NOMETAB____ANN0\Id_CR_SF_">'Id_CR_SF'!$C$7</definedName>
    <definedName name="CRERTRIDEN___NOMREPRE___ANN0\_________">'Page de garde'!$D$20</definedName>
    <definedName name="CRERTRIDEN___ORGAGEST___ANN0\_________">'Page de garde'!$D$8</definedName>
    <definedName name="CRERTRIDEN___STATUTJU___ANN0\_________">'Page de garde'!$D$10</definedName>
    <definedName name="CRERTRIDEN___TEL________ANN0\_________">'Page de garde'!$D$14</definedName>
    <definedName name="CRERTRIDEN___VERSION____ANN0\_________">'Page de garde'!$A$1</definedName>
    <definedName name="CRERTRIDEN___VERSIONL___ANN0\_________">'Page de garde'!$A$2</definedName>
    <definedName name="oui_non" localSheetId="0">'Liste'!$A$2:$A$4</definedName>
    <definedName name="oui_non">'Liste'!$A$2:$A$4</definedName>
    <definedName name="RepereConso">'Conso'!$C:$C</definedName>
    <definedName name="RepereDette163">'ESSMS publics Dettes fin.1'!$10:$10</definedName>
    <definedName name="RepereDette1641">'ESSMS publics Dettes fin.1'!$15:$15</definedName>
    <definedName name="RepereDette1643">'ESSMS publics Dettes fin.1'!$19:$19</definedName>
    <definedName name="RepereDette1644">'ESSMS publics Dettes fin.1'!$23:$23</definedName>
    <definedName name="RepereDette1675">'ESSMS publics Dettes fin.1'!$28:$28</definedName>
    <definedName name="RepereDette1678">'ESSMS publics Dettes fin.1'!$32:$32</definedName>
    <definedName name="RepereDette1681">'ESSMS publics Dettes fin.1'!$37:$37</definedName>
    <definedName name="RepereDette1687">'ESSMS publics Dettes fin.1'!$41:$41</definedName>
    <definedName name="RepereDette2_163">'ESSMS publics Dettes fin.2'!$12:$12</definedName>
    <definedName name="RepereDette2_1641">'ESSMS publics Dettes fin.2'!$17:$17</definedName>
    <definedName name="RepereDette2_1643">'ESSMS publics Dettes fin.2'!$21:$21</definedName>
    <definedName name="RepereDette2_1644">'ESSMS publics Dettes fin.2'!$25:$25</definedName>
    <definedName name="RepereDette2_1675">'ESSMS publics Dettes fin.2'!$30:$30</definedName>
    <definedName name="RepereDette2_1678">'ESSMS publics Dettes fin.2'!$34:$34</definedName>
    <definedName name="RepereDette2_1681">'ESSMS publics Dettes fin.2'!$39:$39</definedName>
    <definedName name="RepereDette2_1687">'ESSMS publics Dettes fin.2'!$43:$43</definedName>
    <definedName name="RepereDette3_163">'ESSMS publics Dettes fin.3'!$12:$12</definedName>
    <definedName name="RepereDette3_1641">'ESSMS publics Dettes fin.3'!$17:$17</definedName>
    <definedName name="RepereDette3_1643">'ESSMS publics Dettes fin.3'!$21:$21</definedName>
    <definedName name="RepereDette3_1644">'ESSMS publics Dettes fin.3'!$25:$25</definedName>
    <definedName name="RepereDette3_1675">'ESSMS publics Dettes fin.3'!$30:$30</definedName>
    <definedName name="RepereDette3_1678">'ESSMS publics Dettes fin.3'!$34:$34</definedName>
    <definedName name="RepereDette3_1681">'ESSMS publics Dettes fin.3'!$39:$39</definedName>
    <definedName name="RepereDette3_1687">'ESSMS publics Dettes fin.3'!$43:$43</definedName>
    <definedName name="RepereEHPAD_FinessET">'Affectation_Resultats'!$E:$G</definedName>
    <definedName name="RepereEHPAD_ID_CR_SF">'Affectation_Resultats'!$I:$K</definedName>
    <definedName name="RepereESSMS_FinessET">'Affectation_Resultats'!$H:$H</definedName>
    <definedName name="RepereESSMS_ID_CR_SF">'Affectation_Resultats'!$L:$L</definedName>
    <definedName name="RepereExtinction">'ESSMS publics Dettes fin.1'!$62:$62</definedName>
    <definedName name="RepereInfoDette">'ESSMS publics Dettes fin.7'!$12:$12</definedName>
    <definedName name="ReperePreteur">'ESSMS publics Dettes fin.1'!$52:$52</definedName>
    <definedName name="RepereProchainConso">'Conso'!$D$1</definedName>
    <definedName name="RepereProv1064">'Prov°,Dépréciat° et subvent°'!#REF!</definedName>
    <definedName name="RepereProv10682">'Prov°,Dépréciat° et subvent°'!#REF!</definedName>
    <definedName name="RepereProv10685">'Prov°,Dépréciat° et subvent°'!#REF!</definedName>
    <definedName name="RepereProv10686">'Prov°,Dépréciat° et subvent°'!#REF!</definedName>
    <definedName name="RepereProv10687">'Prov°,Dépréciat° et subvent°'!#REF!</definedName>
    <definedName name="RepereProv13">'Prov°,Dépréciat° et subvent°'!$49:$49</definedName>
    <definedName name="RepereProv14">'Prov°,Dépréciat° et subvent°'!$10:$10</definedName>
    <definedName name="RepereProv15">'Prov°,Dépréciat° et subvent°'!$15:$15</definedName>
    <definedName name="RepereProv29">'Prov°,Dépréciat° et subvent°'!$20:$20</definedName>
    <definedName name="RepereProvFinanciers">'Prov°,Dépréciat° et subvent°'!$35:$35</definedName>
    <definedName name="RepereProvFondsDedies">'Prov°,Dépréciat° et subvent°'!$40:$40</definedName>
    <definedName name="RepereProvStock">'Prov°,Dépréciat° et subvent°'!$25:$25</definedName>
    <definedName name="RepereProvTiers">'Prov°,Dépréciat° et subvent°'!$30:$30</definedName>
    <definedName name="RepereTauxComplexe1">'ESSMS publics Dettes fin.6'!$20:$20</definedName>
    <definedName name="RepereTauxComplexe2">'ESSMS publics Dettes fin.6'!$42:$42</definedName>
    <definedName name="RepereTauxFixe1">'ESSMS publics Dettes fin.6'!$12:$12</definedName>
    <definedName name="RepereTauxFixe2">'ESSMS publics Dettes fin.6'!$34:$34</definedName>
    <definedName name="RepereTauxVariable1">'ESSMS publics Dettes fin.6'!$16:$16</definedName>
    <definedName name="RepereTauxVariable2">'ESSMS publics Dettes fin.6'!$38:$38</definedName>
    <definedName name="RepereTotalResultat">'Affectation_Resultats'!$M:$M</definedName>
    <definedName name="RepereTreso51931">'ESSMS publics Dettes fin.4'!$13:$13</definedName>
    <definedName name="RepereTreso51932">'ESSMS publics Dettes fin.4'!$17:$17</definedName>
    <definedName name="statut" localSheetId="0">'Liste'!$C$2:$C$4</definedName>
    <definedName name="statut">'Liste'!$C$2:$C$6</definedName>
    <definedName name="_xlnm.Print_Area" localSheetId="20">'Affectation_Resultats'!$B$2:$J$24</definedName>
    <definedName name="_xlnm.Print_Area" localSheetId="8">'autofinancement disponible'!$B$2:$G$26</definedName>
    <definedName name="_xlnm.Print_Area" localSheetId="13">'ESSMS publics Dettes fin.2'!$B$2:$V$70</definedName>
    <definedName name="_xlnm.Print_Area" localSheetId="14">'ESSMS publics Dettes fin.3'!$B$2:$O$72</definedName>
    <definedName name="_xlnm.Print_Area" localSheetId="9">'information_financement global'!$B$2:$J$55</definedName>
    <definedName name="_xlnm.Print_Area" localSheetId="11">'Prov°,Dépréciat° et subvent°'!$B$2:$M$48</definedName>
    <definedName name="_xlnm.Print_Area" localSheetId="6">'Section exploit.'!$B$1:$K$124</definedName>
    <definedName name="_xlnm.Print_Area" localSheetId="7">'Section_exploit_SF'!$B$1:$K$124</definedName>
    <definedName name="_xlnm.Print_Area" localSheetId="10">'Tableau_Rcc'!$A$1:$H$32</definedName>
  </definedNames>
  <calcPr fullCalcOnLoad="1"/>
</workbook>
</file>

<file path=xl/sharedStrings.xml><?xml version="1.0" encoding="utf-8"?>
<sst xmlns="http://schemas.openxmlformats.org/spreadsheetml/2006/main" count="1411" uniqueCount="748">
  <si>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</si>
  <si>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</si>
  <si>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</si>
  <si>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</si>
  <si>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</si>
  <si>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</si>
  <si>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</si>
  <si>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</si>
  <si>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</si>
  <si>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</si>
  <si>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</si>
  <si>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</si>
  <si>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</si>
  <si>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</si>
  <si>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</si>
  <si>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</si>
  <si>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</si>
  <si>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</si>
  <si>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</si>
  <si>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</si>
  <si>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</si>
  <si>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</si>
  <si>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</si>
  <si>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</si>
  <si>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</si>
  <si>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</si>
  <si>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</si>
  <si>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</si>
  <si>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</si>
  <si>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</si>
  <si>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</si>
  <si>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</si>
  <si>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</si>
  <si>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</si>
  <si>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</si>
  <si>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</si>
  <si>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</si>
  <si>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</si>
  <si>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</si>
  <si>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</si>
  <si>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</si>
  <si>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</si>
  <si>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</si>
  <si>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</si>
  <si>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</si>
  <si>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</si>
  <si>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</si>
  <si>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</si>
  <si>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</si>
  <si>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</si>
  <si>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</si>
  <si>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</si>
  <si>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TOTAL GROUPE III</t>
  </si>
  <si>
    <t>Produits à la charge de l’Etat</t>
  </si>
  <si>
    <t>Produits à la charge de l’usager (hors EHPAD)</t>
  </si>
  <si>
    <t>Produits des EHPAD - Secteur des personnes âgées</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</si>
  <si>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</si>
  <si>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</si>
  <si>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</si>
  <si>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</si>
  <si>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</si>
  <si>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</si>
  <si>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</si>
  <si>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</si>
  <si>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</si>
  <si>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</si>
  <si>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</si>
  <si>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</si>
  <si>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</si>
  <si>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</si>
  <si>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</si>
  <si>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</si>
  <si>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</si>
  <si>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</si>
  <si>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Mandats annulés (sur exercices antérieurs) ou atteints par la déchéance quadriennale (établissements publics)</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</si>
  <si>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</si>
  <si>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</si>
  <si>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</si>
  <si>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</si>
  <si>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</si>
  <si>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Remboursement des dettes financières</t>
  </si>
  <si>
    <t>Autres</t>
  </si>
  <si>
    <t>Catégorie</t>
  </si>
  <si>
    <t>Capacité autorisée</t>
  </si>
  <si>
    <t>Capacité installée</t>
  </si>
  <si>
    <t>Adresses</t>
  </si>
  <si>
    <t>Etablissements et services</t>
  </si>
  <si>
    <t>Amplitude d'ouverture sur l'année (en jours)</t>
  </si>
  <si>
    <t>TOTAL DES RESSOURCES</t>
  </si>
  <si>
    <t>TOTAL DES EMPLOIS</t>
  </si>
  <si>
    <t>…</t>
  </si>
  <si>
    <t>Amortissements comptables excédentaires différés</t>
  </si>
  <si>
    <t>Immobilisations en cours</t>
  </si>
  <si>
    <t>c/675</t>
  </si>
  <si>
    <t>c/6811</t>
  </si>
  <si>
    <t>c/6815</t>
  </si>
  <si>
    <t>c/68741</t>
  </si>
  <si>
    <t>c/775</t>
  </si>
  <si>
    <t>c/777</t>
  </si>
  <si>
    <t>c/7815</t>
  </si>
  <si>
    <t>c/78741</t>
  </si>
  <si>
    <t>Montant</t>
  </si>
  <si>
    <t>Emprunts et dettes assimilées</t>
  </si>
  <si>
    <t>Immobilisations incorporelles</t>
  </si>
  <si>
    <t>Immobilisations corporelles</t>
  </si>
  <si>
    <t>Participations et créances rattachées à des participations</t>
  </si>
  <si>
    <t>PRELEVEMENT SUR LE FONDS DE ROULEMENT</t>
  </si>
  <si>
    <t>APPORT AU FONDS DE ROULEMENT</t>
  </si>
  <si>
    <t xml:space="preserve">TOTAL EQUILIBRE DU TABLEAU DE FINANCEMENT </t>
  </si>
  <si>
    <t>CRP soumis à l'obligation d'une présentation équilibrée - O/N</t>
  </si>
  <si>
    <t>N° de compte</t>
  </si>
  <si>
    <t>Libellé</t>
  </si>
  <si>
    <t>Clé de répartition
(nature)</t>
  </si>
  <si>
    <t>Charges à répartir sur plusieurs exercices (augmentation)</t>
  </si>
  <si>
    <t>Tableau de répartition des charges communes et opérations faites en commun</t>
  </si>
  <si>
    <t>N° FINESS (entité juridique)</t>
  </si>
  <si>
    <t>Achats stockés de matières premières et de fournitures</t>
  </si>
  <si>
    <t>Achats stockés - Autres approvisionnements</t>
  </si>
  <si>
    <t xml:space="preserve">Variation des stocks </t>
  </si>
  <si>
    <t xml:space="preserve">Achats non stockés de matières et fournitures </t>
  </si>
  <si>
    <t>Achats de marchandise</t>
  </si>
  <si>
    <t>Transports de biens</t>
  </si>
  <si>
    <t>6242</t>
  </si>
  <si>
    <t>Transports d'usagers</t>
  </si>
  <si>
    <t>Transports collectifs du personnel</t>
  </si>
  <si>
    <t>Transports divers</t>
  </si>
  <si>
    <t>Prestations de blanchissage à l'extérieur</t>
  </si>
  <si>
    <t>Prestations d'alimentation à l'extérieur</t>
  </si>
  <si>
    <t>Prestations de nettoyage à l'extérieur</t>
  </si>
  <si>
    <t>Prestations d'informatique à l'extérieur</t>
  </si>
  <si>
    <t>Remboursements de frais</t>
  </si>
  <si>
    <t>Autres prestations</t>
  </si>
  <si>
    <t>Locations immobilières</t>
  </si>
  <si>
    <t>Locations mobilières</t>
  </si>
  <si>
    <t>Entretien et réparations sur biens immobiliers</t>
  </si>
  <si>
    <t>Entretien et réparations sur biens mobiliers</t>
  </si>
  <si>
    <t>Maintenance</t>
  </si>
  <si>
    <t>dont dotations aux amortissements exceptionnels des immobilisations</t>
  </si>
  <si>
    <t>dont dotations aux amortissements dérogatoires</t>
  </si>
  <si>
    <t>dont dotations aux provisions réglementées destinées à renforcer la couverture du besoin en fonds de roulement</t>
  </si>
  <si>
    <t>dont dotations aux provisions règlementées pour renouvellement des immobilisations</t>
  </si>
  <si>
    <t>dont autres</t>
  </si>
  <si>
    <t>dont dotations aux dépréciations exceptionnelles</t>
  </si>
  <si>
    <t>TOTAL GENERAL (GROUPE I + GROUPE II + GROUPE III)</t>
  </si>
  <si>
    <t>dont produits à la charge de l'assurance maladie</t>
  </si>
  <si>
    <t>dont produits à la charge du département</t>
  </si>
  <si>
    <t>dont produits à la charge de l'usager</t>
  </si>
  <si>
    <t>Produits sauf 7082</t>
  </si>
  <si>
    <t>Participations forfaitaires des usagers</t>
  </si>
  <si>
    <t>dont forfaits journaliers</t>
  </si>
  <si>
    <t>dont participations des personnes handicapées prévues au 4°alinéa de l'article L.242-4 du code de l'action sociale et des familles</t>
  </si>
  <si>
    <t>dont participations aux frais de repas et de transport dans les établissements et services d'aide par le travail.</t>
  </si>
  <si>
    <t>dont autres participations forfaitaires des usagers</t>
  </si>
  <si>
    <t>6459/69/79</t>
  </si>
  <si>
    <t>dont reprises sur provisions réglementées destinées à renforcer la couverture du besoin en fonds de roulement</t>
  </si>
  <si>
    <t>dont reprises sur provisions réglementées pour renouvellement des immobilisations</t>
  </si>
  <si>
    <t>dont autres reprises (sur provisions réglementées)</t>
  </si>
  <si>
    <t>dont transfert de charges d’exploitation</t>
  </si>
  <si>
    <t>dont transfert de charges financières</t>
  </si>
  <si>
    <t>dont transfert de charges exceptionnelles</t>
  </si>
  <si>
    <t>Dettes rattachées à des participations</t>
  </si>
  <si>
    <t>Acquisition d'éléments de l'actif immobilisé</t>
  </si>
  <si>
    <t>Augmentation des fonds propres</t>
  </si>
  <si>
    <t>Augmentation des dettes financières</t>
  </si>
  <si>
    <t>comptes</t>
  </si>
  <si>
    <t>+ flux internes (charges)</t>
  </si>
  <si>
    <t>c/68742 et c/68725</t>
  </si>
  <si>
    <t xml:space="preserve"> + dotations aux provisions destinées à la couverture du BFR </t>
  </si>
  <si>
    <t xml:space="preserve"> + dotations aux dépréciations des actifs circulants : créances, stocks et en cours </t>
  </si>
  <si>
    <t>- flux internes (produits)</t>
  </si>
  <si>
    <t>c/78742 et c/78725</t>
  </si>
  <si>
    <t xml:space="preserve"> - reprises sur provisions destinées à la couverture du BFR </t>
  </si>
  <si>
    <t xml:space="preserve"> - reprises sur dépréciations des actifs circulants : créances, stocks et en cours</t>
  </si>
  <si>
    <t xml:space="preserve"> - autres reprises sur dépréciations et provisions </t>
  </si>
  <si>
    <t>CAPACITÉ OU INSUFFISANCE D'AUTOFINANCEMENT   (C A F "+"  ou I A F "-" )</t>
  </si>
  <si>
    <t>* Résultat prévisionnel hors report à nouveau (ligne 002) et ligne d'équilibre des amortissements comptables excédentaires différés (005)</t>
  </si>
  <si>
    <t>RESSOURCES</t>
  </si>
  <si>
    <t>INSUFFISANCE D'AUTOFINANCEMENT</t>
  </si>
  <si>
    <t>CAPACITE D'AUTOFINANCEMENT</t>
  </si>
  <si>
    <t>emprunts et dettes assimilées</t>
  </si>
  <si>
    <t>dettes rattachées à des participations</t>
  </si>
  <si>
    <t>Autres recettes</t>
  </si>
  <si>
    <t>Reconstitution du tableau de financement prévisionnel (POUR INFORMATION)</t>
  </si>
  <si>
    <t>SECTION D'EXPLOITATION (1) : DEPENSES</t>
  </si>
  <si>
    <t>(1) : Pour les ESMS relevant des articles L. 313-12 et L. 313-12-2 du CASF, correspond au compte de résultat prévisionnel principal ou annexe.</t>
  </si>
  <si>
    <t>Budget exercice N</t>
  </si>
  <si>
    <t>Réalisé  Exercice N</t>
  </si>
  <si>
    <t>Budget initial</t>
  </si>
  <si>
    <t xml:space="preserve">Prévisions budgétaires totales </t>
  </si>
  <si>
    <t>Réalisations</t>
  </si>
  <si>
    <t>Ecart réalisations / prévisions (€)</t>
  </si>
  <si>
    <t>Ecart réalisations / prévisions (%)</t>
  </si>
  <si>
    <t>(1)</t>
  </si>
  <si>
    <t>(2)</t>
  </si>
  <si>
    <t>(4)</t>
  </si>
  <si>
    <t>DEFICIT REALISE</t>
  </si>
  <si>
    <t>EXCEDENT REALISE</t>
  </si>
  <si>
    <t>dont reprise sur amortissements dérogatoires</t>
  </si>
  <si>
    <t>Ecarts réalisations/ prévisions (€)</t>
  </si>
  <si>
    <t>Ecarts réalisations/ prévisions (%)</t>
  </si>
  <si>
    <t>Prévisions au titre de l'exercice N</t>
  </si>
  <si>
    <t>Réalisations au titre de l'exercice N</t>
  </si>
  <si>
    <t>Tableau des provisions et des dépréciations</t>
  </si>
  <si>
    <t>Compte d'imputation</t>
  </si>
  <si>
    <t>Objet de la provision, dépréciation ou fonds dédiés</t>
  </si>
  <si>
    <t>Montants au  début de l’exercice</t>
  </si>
  <si>
    <t>Dotations de l’exercice</t>
  </si>
  <si>
    <t>Reprises de l’exercice</t>
  </si>
  <si>
    <t>Montant à la fin de l’exercice</t>
  </si>
  <si>
    <t>(3)</t>
  </si>
  <si>
    <t>(4)=(1)+(2)-(3)</t>
  </si>
  <si>
    <t>Provisions réglementées (comptes 14)</t>
  </si>
  <si>
    <t>Dépréciations (comptes 29, 39, 49 59)</t>
  </si>
  <si>
    <t>Dépréciation des stocks et en-cours</t>
  </si>
  <si>
    <t>Dépréciation des comptes de tiers</t>
  </si>
  <si>
    <t>Dépréciation des comptes financiers</t>
  </si>
  <si>
    <t>Organisme attributaire</t>
  </si>
  <si>
    <t>Montants initiaux</t>
  </si>
  <si>
    <t>Reprises déjà effectuées (au 31 déc. N-1)</t>
  </si>
  <si>
    <t>Solde des subventions au 1er janv. N</t>
  </si>
  <si>
    <t>Reprises effectuées au titre de l'exercice N</t>
  </si>
  <si>
    <t>Solde des subventions au 31 déc. N</t>
  </si>
  <si>
    <t>(1)-(2) = (3)</t>
  </si>
  <si>
    <t>(5)</t>
  </si>
  <si>
    <t>(3)+(4)-(5)</t>
  </si>
  <si>
    <t>Type de taux d'intérêt</t>
  </si>
  <si>
    <t xml:space="preserve">Formule de calcul du taux d'intérêt </t>
  </si>
  <si>
    <t>Modalités de rembour-sement du capital</t>
  </si>
  <si>
    <t>Périodicité de rembour-sement du capital</t>
  </si>
  <si>
    <t>Rembour-sement anticipé (oui / non)</t>
  </si>
  <si>
    <t>Information générale sur l'état de la dette financière (hors crédits de trésorerie) - ESSMS publics</t>
  </si>
  <si>
    <t>N° Compte</t>
  </si>
  <si>
    <t>Dette en fin d'exercice N-1 (1)</t>
  </si>
  <si>
    <t>Exercice N</t>
  </si>
  <si>
    <t>Nouveaux emprunts (2)</t>
  </si>
  <si>
    <t>Remboursements en capital (3)</t>
  </si>
  <si>
    <t>Dette en fin d'exercice N (4)</t>
  </si>
  <si>
    <t>C/163 Emprunts obligataires</t>
  </si>
  <si>
    <t>C/164 Emprunts auprès des établissements de crédit</t>
  </si>
  <si>
    <t>C/ 1641 Emprunts en euros</t>
  </si>
  <si>
    <t>C/ 1643 Emprunts en devises</t>
  </si>
  <si>
    <t>C/ 1644 Emprunts assortis d'une option de tirage sur ligne de trésorerie</t>
  </si>
  <si>
    <t>C/167 Emprunts et dettes assortis de conditions particulières</t>
  </si>
  <si>
    <t>C/ 1675 Dettes Partenariats public-privé</t>
  </si>
  <si>
    <t>C/ 1678 Autres emprunts et dettes assortis de conditions particulières</t>
  </si>
  <si>
    <t>C/168 Autres emprunts et dettes assimilées (sauf ICNE*)</t>
  </si>
  <si>
    <t>C/1681 Autres emprunts</t>
  </si>
  <si>
    <t>C/1687 Autres dettes</t>
  </si>
  <si>
    <t xml:space="preserve">TOTAL </t>
  </si>
  <si>
    <r>
      <t xml:space="preserve">(1): Balance de sortie N-1                       </t>
    </r>
    <r>
      <rPr>
        <i/>
        <sz val="8"/>
        <rFont val="Arial"/>
        <family val="2"/>
      </rPr>
      <t>* ICNE : intérêts courus non échus</t>
    </r>
  </si>
  <si>
    <t>(2): Masses débitrices de N</t>
  </si>
  <si>
    <t>(3): Masses créditrices de N</t>
  </si>
  <si>
    <t>(4): Balance de sortie N</t>
  </si>
  <si>
    <r>
      <t>Récapitulatif par prêteur</t>
    </r>
  </si>
  <si>
    <t>Prêteur</t>
  </si>
  <si>
    <t>Encours au 31/12/N</t>
  </si>
  <si>
    <t>Profil d'extinction de la dette financière existant au 31 décembre N</t>
  </si>
  <si>
    <t>Exercice</t>
  </si>
  <si>
    <t>Remboursement en capital **</t>
  </si>
  <si>
    <t>Capital restant dû</t>
  </si>
  <si>
    <t>** Opérations réelles correspondant à des décaissements effectifs</t>
  </si>
  <si>
    <t>Informations complémentaires sur l'état de la dette financière (hors crédits de trésorerie) (1/2) - ESSMS publics</t>
  </si>
  <si>
    <t>CARACTERISTIQUES GENERALES A L'ORIGINE DU CONTRAT</t>
  </si>
  <si>
    <t>Numéro de contrat</t>
  </si>
  <si>
    <t>Établis-sement de crédit</t>
  </si>
  <si>
    <t>Date de signature du contrat</t>
  </si>
  <si>
    <t>Date de consoli-dation du prêt</t>
  </si>
  <si>
    <t xml:space="preserve">Montant nominal contractuel </t>
  </si>
  <si>
    <t>Taux d'intérêt</t>
  </si>
  <si>
    <t>Taux actuariel</t>
  </si>
  <si>
    <t>Devise</t>
  </si>
  <si>
    <t>Montant des pénalités de rembour-sement anticipé</t>
  </si>
  <si>
    <t>Couverture  (oui / non)</t>
  </si>
  <si>
    <t>Niveau de risque</t>
  </si>
  <si>
    <t>Si risque &gt; 2A</t>
  </si>
  <si>
    <t>Date de passage en phase structurée</t>
  </si>
  <si>
    <t>Date d'échéance de la phase structurée</t>
  </si>
  <si>
    <t>Formule de calcul de la phase structurée</t>
  </si>
  <si>
    <t xml:space="preserve">C/168 Autres emprunts et dettes assimilées </t>
  </si>
  <si>
    <t>1 : Date à partir de laquelle les fonds sont amortis</t>
  </si>
  <si>
    <t>2 : Montant emprunté à l'origine</t>
  </si>
  <si>
    <t>3 :  F: fixe; V : variable; C : complexe (c'est-à-dire un taux variable qui n'est pas seulement défini comme la simple addition d'un taux usuel de référence et d'une marge exprimée en points de pourcentage)</t>
  </si>
  <si>
    <t>4 : Indiquer la formule de calcul du taux d'intérêt lorsque celui-ci est complexe, ou, en l'absence de taux d'intérêt complexe, référence fixe ou variable du taux d'intérêt (ex : euribor 3 mois)</t>
  </si>
  <si>
    <t xml:space="preserve">5 : Taux servant de base pour le calcul des intérêts de l'emprunt ; taux à exprimer en pourcentage </t>
  </si>
  <si>
    <t>6 : I : in fine ; P : progressif ; AC : annuités constantes ; D: dégressif ; V: variable</t>
  </si>
  <si>
    <t xml:space="preserve">7 : A :annuelle ; T : trimestriel ; M : mensuel </t>
  </si>
  <si>
    <t xml:space="preserve">8 : Si l'emprunt fait l'objet d'une opération de couverture, il convient de compléter les tableaux sur les opérations de couverture </t>
  </si>
  <si>
    <t>9 : Catégorie d’emprunt prévue dans la charte « Gissler »</t>
  </si>
  <si>
    <t>10 : Date de la première échéance payée sur la phase structurée</t>
  </si>
  <si>
    <t>11 : Date de la dernière échéance payée sur la phase structurée</t>
  </si>
  <si>
    <t>12 : Indiquer la formule entière du calcul du taux en phase structurée</t>
  </si>
  <si>
    <t>Informations complémentaires sur l'état de la dette financière (hors crédits de trésorerie) (2/2) - ESSMS publics</t>
  </si>
  <si>
    <t>CARACTERISTIQUES GENERALES DU CONTRAT AU 31/12/N</t>
  </si>
  <si>
    <t>Annuité de l'exercice</t>
  </si>
  <si>
    <t>Remboursement anticipé</t>
  </si>
  <si>
    <t>Couverture</t>
  </si>
  <si>
    <t xml:space="preserve">Echéance de l'exercice  – capital </t>
  </si>
  <si>
    <t>Echéance de l'exercice – intérêts</t>
  </si>
  <si>
    <t>Montant remboursé en N</t>
  </si>
  <si>
    <t>Valorisation du coût de sortie au 31/12/N</t>
  </si>
  <si>
    <t>Au 31/12/N</t>
  </si>
  <si>
    <t>Au 31/12/N-1</t>
  </si>
  <si>
    <t>1 :  Pour la dernière échéance payée sur l'exercice N, indiquer : F: fixe; V : variable; C : complexe (c'est-à-dire un taux variable qui n'est pas seulement défini comme la simple addition d'un taux usuel de référence et d'une marge exprimée en points de pourcentage)</t>
  </si>
  <si>
    <t>2 :  Pour la dernière échéance payée sur l'exercice N, indiquer la formule de calcul du taux d'intérêt lorsque celui-ci est complexe, ou, en l'absence de taux d'intérêt complexe, référence fixe ou variable du taux d'intérêt (ex : euribor 3 mois)</t>
  </si>
  <si>
    <t xml:space="preserve">3 :  Pour la dernière échéance payée sur l'exercice N, indiquer le taux d'intérêt en pourcentage </t>
  </si>
  <si>
    <t>4 : Taux effectif de l'emprunt d'une durée d'un an dont les intérêts sont payés à l'échéance d'un an</t>
  </si>
  <si>
    <t>5 : Montant remboursé en cas de remboursement anticipé partiel</t>
  </si>
  <si>
    <t>6 : Inscrire le montant des pénalités de remboursement anticipé payé en N</t>
  </si>
  <si>
    <t xml:space="preserve">7 : En cas d'opération de couverture, indiquer le montant couvert </t>
  </si>
  <si>
    <t>Etat des crédits de trésorerie - ESSMS publics</t>
  </si>
  <si>
    <t>Date d'autorisation de la ligne</t>
  </si>
  <si>
    <t>Montant maximum autorisé au 1/01/N</t>
  </si>
  <si>
    <t>Montant des tirages N</t>
  </si>
  <si>
    <t>Montant des remboursements N</t>
  </si>
  <si>
    <t>Encours restant dû au 31/12/N</t>
  </si>
  <si>
    <t>Remboursement du tirage</t>
  </si>
  <si>
    <t xml:space="preserve">C/519 crédit de trésorerie </t>
  </si>
  <si>
    <t xml:space="preserve">C/5193 lignes de crédit de trésorerie </t>
  </si>
  <si>
    <t>C/ 51931 Lignes de crédit de trésorerie</t>
  </si>
  <si>
    <t>C/ 51932 Lignes de crédit de trésorerie liées à un emprunt</t>
  </si>
  <si>
    <t>1 : Y compris les commissions de non utilisation et autres frais payés sur l'exercice au titre de la ligne de trésorerie</t>
  </si>
  <si>
    <t>Informations complémentaires sur l'état de la dette financière à moyen et long terme - Typologie de l'encours de dette (*) - ESSMS publics</t>
  </si>
  <si>
    <t>Structure</t>
  </si>
  <si>
    <t>Indices sous-jacents</t>
  </si>
  <si>
    <t>Indices zone euro</t>
  </si>
  <si>
    <t>Indice inflation française ou zone euro ou écart entre ces indices</t>
  </si>
  <si>
    <t>Ecarts d'indices zone euro</t>
  </si>
  <si>
    <t>Indices hors zone euro ou écarts d'indices dont l'un est un indice hors zone euro</t>
  </si>
  <si>
    <t>Ecarts d'indices hors zone euro</t>
  </si>
  <si>
    <t>Autres indices</t>
  </si>
  <si>
    <t>(A) Taux fixe simple. Taux variable simple. Echange de taux structuré contre taux variable ou taux fixe (sens unique). Taux variable simple plafonné (cap) ou encadré (tunnel)</t>
  </si>
  <si>
    <t>Nombre de produits</t>
  </si>
  <si>
    <t>% de l'encours</t>
  </si>
  <si>
    <t>Montant en euros</t>
  </si>
  <si>
    <t>(B) Barrière simple. Pas d'effet de levier</t>
  </si>
  <si>
    <t>(C) Option d'échange (swaption)</t>
  </si>
  <si>
    <t>(D) Multiplicateur jusqu'à 3;
multiplicateur jusqu'à 5
capé</t>
  </si>
  <si>
    <t>( E) Multiplicateur jusqu'à 5</t>
  </si>
  <si>
    <t>(F) Autres types de structures</t>
  </si>
  <si>
    <t>(*) Cette annexe retrace le stock de la dette financière au 31/12/N après opérations de couverture éventuelles.</t>
  </si>
  <si>
    <t>Informations complémentaires sur l'état de la dette financière à moyen et long terme  - Détail des opérations de couverture - ESSMS publics</t>
  </si>
  <si>
    <t>(page 1/2)</t>
  </si>
  <si>
    <t>Emprunts couverts</t>
  </si>
  <si>
    <t>Instrument de couverture</t>
  </si>
  <si>
    <t>Emprunts couverts  (pour chaque ligne, indiquer le numéro de contrat)</t>
  </si>
  <si>
    <t>Capital restant dû au 31/12/N</t>
  </si>
  <si>
    <t>Formule de calcul du taux d'intérêt (avant couverture)</t>
  </si>
  <si>
    <t>Niveau de risque selon la charte "Gissler"</t>
  </si>
  <si>
    <t>Organisme cocontractant</t>
  </si>
  <si>
    <t>N° de contrat</t>
  </si>
  <si>
    <t>Type de couverture</t>
  </si>
  <si>
    <t>Nature de la couverture (change ou taux)</t>
  </si>
  <si>
    <t>Capital restant dû couvert au 31/12/N</t>
  </si>
  <si>
    <t>Date début de contrat</t>
  </si>
  <si>
    <t>Date fin de contrat</t>
  </si>
  <si>
    <t>Niveau de risque selon la charte "Gissler" après couverture</t>
  </si>
  <si>
    <t>Taux fixe (total)</t>
  </si>
  <si>
    <t>Taux variable simple (total)</t>
  </si>
  <si>
    <t>Taux complexe (total)</t>
  </si>
  <si>
    <t>1 : Classer les emprunts selon le type de taux avant couverture</t>
  </si>
  <si>
    <t>2 : Pour la dernière échéance payée sur l'exercice, indiquer la formule de calcul du taux d'intérêt lorsque celui-ci est complexe, sinon la référence fixe ou variable du taux d'intérêt</t>
  </si>
  <si>
    <t>3 : Indiquer s'il s'agit d'un swap, d'une option (cap, floor, tunnel, swaption)</t>
  </si>
  <si>
    <t>(page 2/2)</t>
  </si>
  <si>
    <t>Instrument de couverture (swap de taux)</t>
  </si>
  <si>
    <t>Instrument de couverture (option)</t>
  </si>
  <si>
    <t>Taux payé</t>
  </si>
  <si>
    <t>Taux reçu</t>
  </si>
  <si>
    <t>Niveau de l'option (en taux)</t>
  </si>
  <si>
    <t>Primes (en taux)</t>
  </si>
  <si>
    <t>Type de taux</t>
  </si>
  <si>
    <t>Formule de calcul du taux d'intérêt</t>
  </si>
  <si>
    <t>Montant des intérêts payés sur l'exercice</t>
  </si>
  <si>
    <t>Montant des intérêts reçus sur l'exercice</t>
  </si>
  <si>
    <t>reçues</t>
  </si>
  <si>
    <t>payées</t>
  </si>
  <si>
    <t>2 : F: fixe; V : variable; C : complexe</t>
  </si>
  <si>
    <t>3 : Pour la dernière échéance payée sur l'exercice, indiquer la formule de calcul du taux d'intérêt lorsque celui-ci est complexe, sinon la référence fixe ou variable du taux d'intérêt</t>
  </si>
  <si>
    <t>4 : Pour la dernière échéance payée sur l'exercice, indiquer le taux d'intérêt en pourcentage</t>
  </si>
  <si>
    <t>N° du contrat d'emprunt initial</t>
  </si>
  <si>
    <t>Date de signature du contrat initial</t>
  </si>
  <si>
    <t>Organisme prêteur du contrat initial</t>
  </si>
  <si>
    <t>N° du contrat refinancé</t>
  </si>
  <si>
    <t>Date de refinancement / renégociation</t>
  </si>
  <si>
    <t>Date de la 1ère échéance du prêt refinancé / renégocié</t>
  </si>
  <si>
    <t>Organisme prêteur du contrat refinancé</t>
  </si>
  <si>
    <t>Durée résiduelle en années (1)</t>
  </si>
  <si>
    <t>Taux (2)</t>
  </si>
  <si>
    <t>Capital restant dû à la date de refinancement (5)</t>
  </si>
  <si>
    <t>Profil d'amortissement (6)</t>
  </si>
  <si>
    <t>Pénalités de sortie payées</t>
  </si>
  <si>
    <t>Contrat initial</t>
  </si>
  <si>
    <t>Contrat refinancé / renégocié</t>
  </si>
  <si>
    <t>Contrat refinancé (7)</t>
  </si>
  <si>
    <t>Dont autofinan-cé</t>
  </si>
  <si>
    <t>Dont capitalisé</t>
  </si>
  <si>
    <t>Type de taux (3)</t>
  </si>
  <si>
    <t>Formule de calcul du taux (4)</t>
  </si>
  <si>
    <t>Niveau de risque (Charte "Gissler")</t>
  </si>
  <si>
    <t>1: Durée résiduelle au 31/12/N</t>
  </si>
  <si>
    <t>2: Taux à la date de refinancement ou de renégociation</t>
  </si>
  <si>
    <t>3: F: fixe; V: variable simple; C: complexe (c'est-à-dire taux variable qui n'est pas seulement défini comme la simple addition d'un taux usuel de référence et d'une marge exprimée en points de pourcentage)</t>
  </si>
  <si>
    <t>4: Indiquer la formule entière du calcul du taux; si le taux est complexe, indiquer la formule de la phase structurée</t>
  </si>
  <si>
    <t>5: Le refinancement peut porter sur une partie seulement du prêt, les capitaux restant dus au titre du contrat initial et refinancé peuvent être différents</t>
  </si>
  <si>
    <t>6: AC: amortissement constant, P: progressif; D: dégressif; F: in fine; V: variable.</t>
  </si>
  <si>
    <t>7: Le total de la colonne doit correspondre au montant comptabilisé au compte 166 sur l'exercice (crédit ou débit). Ce compte est utilisé pour enregistrer les opérations de réaménagement (refinancement ou renégociation)</t>
  </si>
  <si>
    <t>Echéancier flux de trésorerie - ESSMS publics</t>
  </si>
  <si>
    <t xml:space="preserve">Catégories d'emprunts </t>
  </si>
  <si>
    <t>Échéancier</t>
  </si>
  <si>
    <t>1 an</t>
  </si>
  <si>
    <t>2 ans</t>
  </si>
  <si>
    <t xml:space="preserve">3 ans </t>
  </si>
  <si>
    <t>4 ans</t>
  </si>
  <si>
    <t xml:space="preserve">5 ans </t>
  </si>
  <si>
    <t xml:space="preserve">+ 5 ans </t>
  </si>
  <si>
    <t>Emprunts non structurés (cotés 1A)</t>
  </si>
  <si>
    <t xml:space="preserve">- capital </t>
  </si>
  <si>
    <t>- intérêts</t>
  </si>
  <si>
    <t>Emprunts structurés - risque limité (cotés 1B, 2B, 2A, 3A, 3B et 3C)</t>
  </si>
  <si>
    <t>Emprunts structurés - risque élevé (non cités ci-dessus)</t>
  </si>
  <si>
    <t>Emprunts structurés - Hors Charte "Gissler" (6H)</t>
  </si>
  <si>
    <t>Total toutes catégories</t>
  </si>
  <si>
    <t>Informations complémentaires sur l'état de la dette financière à moyen et long terme - Emprunts refinancés ou renégociés au cours de l'année N - ESSMS publics</t>
  </si>
  <si>
    <t>Compte</t>
  </si>
  <si>
    <t>Résultat comptable de l'exercice = classe 6 - classe 7</t>
  </si>
  <si>
    <t>Excédent</t>
  </si>
  <si>
    <t>Déficit</t>
  </si>
  <si>
    <t>Reprise des résultats des exercices antérieurs</t>
  </si>
  <si>
    <t>Excédents affectés à la réduction des charges d'exploitation</t>
  </si>
  <si>
    <t>Excédents affectés au financement des mesures d'exploitation</t>
  </si>
  <si>
    <t>Report à nouveau déficitaire</t>
  </si>
  <si>
    <t>Reprise sur la réserve de compensation des déficits</t>
  </si>
  <si>
    <t>Compensation des déficits d'exploitation</t>
  </si>
  <si>
    <t>Reprise sur les excédents affectés à la compensation des charges d'amortissement</t>
  </si>
  <si>
    <t>Compensation des charges d’amortissement</t>
  </si>
  <si>
    <t>RESULTAT A AFFECTER (précédé du signe "-" pour un déficit)</t>
  </si>
  <si>
    <t>Résultat administratif ou corrigé</t>
  </si>
  <si>
    <t>Affectation du résultat administratif</t>
  </si>
  <si>
    <t>Excédents affectés à l’investissement</t>
  </si>
  <si>
    <t>Excédents affectés à la couverture du besoin en fonds de roulement (réserve de trésorerie)</t>
  </si>
  <si>
    <t>Report à nouveau</t>
  </si>
  <si>
    <t>Soins</t>
  </si>
  <si>
    <t>EHPAD …</t>
  </si>
  <si>
    <t>Autre ESSMS …</t>
  </si>
  <si>
    <t>Détermination et affectation des résultats des ESSMS relevant du périmètre de l'ERRD (pour les EHPAD, une colonne par section tarifaire)</t>
  </si>
  <si>
    <t>(Tableau à dimensionner en fonction du nombre et de la nature des ESSMS)</t>
  </si>
  <si>
    <t>002</t>
  </si>
  <si>
    <t>005</t>
  </si>
  <si>
    <t>006</t>
  </si>
  <si>
    <t>c/6817</t>
  </si>
  <si>
    <t xml:space="preserve"> + autres dotations aux amortissements, aux dépréciations et aux provisions</t>
  </si>
  <si>
    <t>c/7817</t>
  </si>
  <si>
    <t>RÉSULTAT  (EXCÉDENT ou DÉFICIT) *</t>
  </si>
  <si>
    <t>Réserves</t>
  </si>
  <si>
    <t>Compte de résultat concerné</t>
  </si>
  <si>
    <t>TOTAL EQUILIBRE DU COMPTE DE RESULTAT  PRINCIPAL/ANNEXE</t>
  </si>
  <si>
    <t>Report à nouveau excédentaire</t>
  </si>
  <si>
    <t>Nom et qualité de la personne habilitée à représenter l'établissement :</t>
  </si>
  <si>
    <t>ESSMS relevant du périmètre du CPOM - O/N</t>
  </si>
  <si>
    <t>(*): Autonome / non doté de la personnalité juridique (rattachement)</t>
  </si>
  <si>
    <t>Produits des autres immobilisations financières - en charges</t>
  </si>
  <si>
    <t>Titres annulés (sur exercices antérieurs)</t>
  </si>
  <si>
    <t>c/6812, c/6816,  c/686, c/6871,  c/68748, c/6876</t>
  </si>
  <si>
    <t>c/7811, c/7816, c/786, c/78748, c/7876</t>
  </si>
  <si>
    <t>Apports, dotations et réserves (sauf 106)</t>
  </si>
  <si>
    <t>Subventions d'équipements reçues (sauf 139)</t>
  </si>
  <si>
    <t>Autres immobilisations financières (sauf 2768)</t>
  </si>
  <si>
    <t>Autres immobilisations financières (sauf 271, 272, 273 et 2768)</t>
  </si>
  <si>
    <t>070</t>
  </si>
  <si>
    <t>Annulation de mandats sur exercices clos</t>
  </si>
  <si>
    <t>071</t>
  </si>
  <si>
    <t>Annulation de titres sur exercices clos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</si>
  <si>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</si>
  <si>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</si>
  <si>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</si>
  <si>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</si>
  <si>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Etablissements et services relevant du périmètre du document de synthèse transitoire</t>
  </si>
  <si>
    <t>Déficit de la section d'exploitation reporté (Incorporation de report(s) à nouveau  antérieur(s)-solde déficitaire)</t>
  </si>
  <si>
    <t>DOTATIONS AUX AMORTISSEMENTS, AUX DEPRECIATIONS ET AUX PROVISIONS</t>
  </si>
  <si>
    <t>Excédent de la section d'exploitation reporté (Incorporation de report(s) à nouveau antérieur(s) -solde excédentaire)</t>
  </si>
  <si>
    <t xml:space="preserve"> - produits des cessions d'éléments d'actif</t>
  </si>
  <si>
    <t xml:space="preserve"> - reprises sur  provisions d'exploitation </t>
  </si>
  <si>
    <t xml:space="preserve"> - reprises sur provisions pour renouvellement des immobilisations et reprises sur amortissements dérogatoires </t>
  </si>
  <si>
    <t xml:space="preserve"> + dotations aux amortissements des immobilisations incorporelles et corporelles </t>
  </si>
  <si>
    <t xml:space="preserve"> + dotations aux provisions pour renouvellemt des immobilisations et dotations aux amortissements dérogatoires </t>
  </si>
  <si>
    <t>Montant des quotes-parts des opérations faites en commun</t>
  </si>
  <si>
    <t>Dotations aux provisions d'exploitation</t>
  </si>
  <si>
    <t>Produits à la charge de l’assurance maladie (hors EHPAD) (autres que c/731224)</t>
  </si>
  <si>
    <t xml:space="preserve"> Prise en charge au titre des dispositions de l'article L.242-4 du CASF</t>
  </si>
  <si>
    <t>Produits à la charge du département (hors EHPAD) (autres que c/733222)</t>
  </si>
  <si>
    <t>Prise en charge au titre des dispositions de l'article L.242-4 du CASF</t>
  </si>
  <si>
    <t>Produits des cessions d'éléments d'actif</t>
  </si>
  <si>
    <t>Quotes-parts des subventions d'investissement virées au résultat de l'exercice</t>
  </si>
  <si>
    <t xml:space="preserve"> + valeurs comptables des éléments d'actif cédés</t>
  </si>
  <si>
    <t xml:space="preserve"> + dotations aux provisions d'exploitation </t>
  </si>
  <si>
    <t xml:space="preserve"> - quotes-parts des subventions d'investissement virées au résultat de l'exercice</t>
  </si>
  <si>
    <t>Variation du fonds de roulement : Apport ou Prélèvement</t>
  </si>
  <si>
    <t>Contribution versée au groupement hospitalier de territoire</t>
  </si>
  <si>
    <t>Virements de crédits</t>
  </si>
  <si>
    <t>Décisions modificatives</t>
  </si>
  <si>
    <t>(4)=(1)+(2)+(3)</t>
  </si>
  <si>
    <t>(5)-(4)</t>
  </si>
  <si>
    <t>(5)-(4) / (4)</t>
  </si>
  <si>
    <t>Ecart réalisations / prévisions 
(€)</t>
  </si>
  <si>
    <t>Ecart réalisations / prévisions 
(%)</t>
  </si>
  <si>
    <t>Reconstitution du tableau de financement prévisionnel - suite (POUR INFORMATION)</t>
  </si>
  <si>
    <t>Lisez-moi du cadre "Document synthétique de transition"</t>
  </si>
  <si>
    <t>CRP</t>
  </si>
  <si>
    <t>CRA 1</t>
  </si>
  <si>
    <t>CRA…</t>
  </si>
  <si>
    <t>%</t>
  </si>
  <si>
    <t>(*) Données à saisir en valeur absolue</t>
  </si>
  <si>
    <t>Variation de trésorerie de la période</t>
  </si>
  <si>
    <t xml:space="preserve">Récapitulatif des aides contextuelles </t>
  </si>
  <si>
    <t>Première ligne du tableau de la page de garde</t>
  </si>
  <si>
    <t xml:space="preserve">Deuxième ligne et lignes suivantes du tableau de la page de garde </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</si>
  <si>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</si>
  <si>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</si>
  <si>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</si>
  <si>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</si>
  <si>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</si>
  <si>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</si>
  <si>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ESSMS relevant du périmètre du CPOM</t>
  </si>
  <si>
    <t xml:space="preserve">Ce champ n'est à renseigner qu'après signature du CPOM. </t>
  </si>
  <si>
    <t>OUI : établissement, service ou activité dont les règles de fixation pluriannuelle du budget sont définies dans le CPOM</t>
  </si>
  <si>
    <t>NON : établissements, service ou activité non inclus dans le volet financier du CPOM</t>
  </si>
  <si>
    <t xml:space="preserve">Pour plus d'informations sur le périmètre de l'ERRD, cf. ci-dessus le §II de l'encadré "LISEZ-MOI". </t>
  </si>
  <si>
    <t>CRP soumis à l'obligation d'une présentation équilibrée</t>
  </si>
  <si>
    <t>NON : établissements, services et activités compris dans le périmètre du CPOM sous compétence ARS exclusive ou CD exclusive ou conjointe ARS/CD</t>
  </si>
  <si>
    <t>OUI : établissements/services/activités hors CPOM ou inclus dans le CPOM mais sous la compétence tarifaire du préfet</t>
  </si>
  <si>
    <t>Donner un titre explicite: par exemple nom du site et structure de rattachement</t>
  </si>
  <si>
    <t>N° FINESS de rattachement</t>
  </si>
  <si>
    <t xml:space="preserve">Saisir le n° FINESS de l'établissement: service/activité auquel le budget est adossé (ESAT, AJ, etc.) </t>
  </si>
  <si>
    <t>Comptes 13</t>
  </si>
  <si>
    <t xml:space="preserve">Ce tableau reprend tous les comptes de réserves qui peuvent être mouvementés dans le cadre de l'affectation des résultats. </t>
  </si>
  <si>
    <t>Le déficit est couvert en priorité par le compte de RAN excédentaire. La réserve de compensation peut être reprise uniquement si le compte de RAN excédentaire est soldé.</t>
  </si>
  <si>
    <t>Résultat à affecter</t>
  </si>
  <si>
    <t xml:space="preserve">Indiquer le n° FINESS de l'établissement public en tant que personnalité morale. Il doit correspondre au N° FINESS EJ du dossier de dépôt sur la plateforme de collecte des ERRD. </t>
  </si>
  <si>
    <t>Adresse</t>
  </si>
  <si>
    <t>Exercice :</t>
  </si>
  <si>
    <t>N° FINESS (entité juridique) :</t>
  </si>
  <si>
    <t>Etablissement :</t>
  </si>
  <si>
    <t>Statut juridique (*) :</t>
  </si>
  <si>
    <t>Adresse :</t>
  </si>
  <si>
    <t>Téléphone / fax :</t>
  </si>
  <si>
    <t>Email :</t>
  </si>
  <si>
    <t>Date d'effet du contrat pluriannuel d'objectifs et de moyens :</t>
  </si>
  <si>
    <t xml:space="preserve">L'information renseignée ici doit être la même que celle saisie dans l'EPRD transitoire. </t>
  </si>
  <si>
    <t>Identification des activités sans numéro FINESS</t>
  </si>
  <si>
    <t>CR relevant du périmètre du CPOM 
O/N</t>
  </si>
  <si>
    <t/>
  </si>
  <si>
    <t>Liste des établissements, services et activités sans FINESS Etablissement relevant du périmètre du document synthétique de transition</t>
  </si>
  <si>
    <t>Budget initial : saisir dans cette colonne le budget prévisionnel de transition voté au 31/10/N-1</t>
  </si>
  <si>
    <t xml:space="preserve">L'écart éventuel entre le budget voté au 31/10/N-1 et le cadre de transition déposé sur la plateforme de collecte des EPRD est à saisir dans la colonne "Décisions modificatives". </t>
  </si>
  <si>
    <t>Dénomination de l'activité sans n° FINESS</t>
  </si>
  <si>
    <t xml:space="preserve">Saisir les informations de la section d'exploitation principale. </t>
  </si>
  <si>
    <t>A partir de la 2ème ligne du tableau, il convient de saisir les informations des sections d'exploitation annexes. Une ligne par section est à saisir.</t>
  </si>
  <si>
    <t>: supprime une section d'exploitation annexe du tableau (dans la colonne C "Etablissement ou service", sélectionnez la ligne à supprimer puis cliquez sur "-").</t>
  </si>
  <si>
    <t xml:space="preserve">Les autres champs peuvent être modifiés à l'aide des menus déroulants excepté l'item "CRP soumis à l'obligation d'une présentation équilibrée - O/N". Si vous souhaitez modifier ce dernier item, il convient au prélable de supprimer la ligne pour en créer une nouvelle (opération possible uniquement pour les sections d'exploitation annexes). </t>
  </si>
  <si>
    <t xml:space="preserve">Indiquer la raison sociale de la section d'exploitation concernée (ou la dénomination dans le cas d'une section sans n° FINESS). </t>
  </si>
  <si>
    <t xml:space="preserve">Indiquer dans la 1ère colonne du tableau l'objet principal et la date d'attribution de la subvention. </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</si>
  <si>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mouvements des comptes de réserves ou de report à nouveau (c/11 et c/106). </t>
  </si>
  <si>
    <t>Tableau des subventions d'investissement à caractère transférable (affectées à des biens non renouvelables)</t>
  </si>
  <si>
    <t>Subventions d'investissement - comptes 13</t>
  </si>
  <si>
    <t>Réserves - comptes 106</t>
  </si>
  <si>
    <t xml:space="preserve">Ils doivent nécessairement relever du FINESS de l'entité juridique.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</si>
  <si>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</si>
  <si>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oui_non</t>
  </si>
  <si>
    <t>categorie</t>
  </si>
  <si>
    <t>statut</t>
  </si>
  <si>
    <t>Oui</t>
  </si>
  <si>
    <t>AJA</t>
  </si>
  <si>
    <t>Etablissement Public</t>
  </si>
  <si>
    <t>Non</t>
  </si>
  <si>
    <t>BAPU</t>
  </si>
  <si>
    <t>Etat &amp; Col.Territ.</t>
  </si>
  <si>
    <t>CAFS</t>
  </si>
  <si>
    <t>CAMSP</t>
  </si>
  <si>
    <t>CMPP</t>
  </si>
  <si>
    <t>CPO</t>
  </si>
  <si>
    <t>CR</t>
  </si>
  <si>
    <t>EATAH</t>
  </si>
  <si>
    <t>EATEH</t>
  </si>
  <si>
    <t>EEAH</t>
  </si>
  <si>
    <t>EEAP</t>
  </si>
  <si>
    <t>EEEH</t>
  </si>
  <si>
    <t>EEPA</t>
  </si>
  <si>
    <t>EHPA perc crédit AM</t>
  </si>
  <si>
    <t>EHPAD</t>
  </si>
  <si>
    <t>ESAT</t>
  </si>
  <si>
    <t>FAM</t>
  </si>
  <si>
    <t>FOYPH</t>
  </si>
  <si>
    <t>IDA</t>
  </si>
  <si>
    <t>IDV</t>
  </si>
  <si>
    <t>IEM</t>
  </si>
  <si>
    <t>IESPESA</t>
  </si>
  <si>
    <t>IME</t>
  </si>
  <si>
    <t>ITEP</t>
  </si>
  <si>
    <t>JES</t>
  </si>
  <si>
    <t>MAS</t>
  </si>
  <si>
    <t>SAMSAH</t>
  </si>
  <si>
    <t>SESSAD</t>
  </si>
  <si>
    <t>SPASAD</t>
  </si>
  <si>
    <t>SSIAD</t>
  </si>
  <si>
    <t>UEROS</t>
  </si>
  <si>
    <t>AUTRE</t>
  </si>
  <si>
    <t>Budget commercial ESAT</t>
  </si>
  <si>
    <t>Accueil de jour adossé</t>
  </si>
  <si>
    <t>DNA</t>
  </si>
  <si>
    <t>SIC</t>
  </si>
  <si>
    <t>categorie_Id_CR_SF</t>
  </si>
  <si>
    <t>TABLEAU D'INFORMATION SUR LA CAPACITE D'AUTOFINANCEMENT  REALISEE</t>
  </si>
  <si>
    <t>Raison sociale :</t>
  </si>
  <si>
    <t>FINESS ET :</t>
  </si>
  <si>
    <t>Réalisations Exercice 
N-1</t>
  </si>
  <si>
    <t>Conso</t>
  </si>
  <si>
    <t>ERRD synthétique</t>
  </si>
  <si>
    <t>IAF</t>
  </si>
  <si>
    <t>Réel n-1</t>
  </si>
  <si>
    <t>CAF+</t>
  </si>
  <si>
    <t>EPRD N</t>
  </si>
  <si>
    <t>VRT N</t>
  </si>
  <si>
    <t>DM N</t>
  </si>
  <si>
    <t>Budget modifié N</t>
  </si>
  <si>
    <t>Réel n</t>
  </si>
  <si>
    <t>FRNG au 1er janvier N</t>
  </si>
  <si>
    <t>FRNG au 31 décembre N</t>
  </si>
  <si>
    <t>BFR  au 1er janvier N</t>
  </si>
  <si>
    <t>Variation des postes de valeur d'exploitation (+) sur l'exercice N (*)</t>
  </si>
  <si>
    <t>Variation des postes de dettes d'exploitation (-) sur l'exercice (*)</t>
  </si>
  <si>
    <t>BFR (ou EFE signe "-")  au 31 décembre N</t>
  </si>
  <si>
    <t>Dépendance</t>
  </si>
  <si>
    <t xml:space="preserve">Hébergement </t>
  </si>
  <si>
    <t>Compte 775</t>
  </si>
  <si>
    <t>n-1</t>
  </si>
  <si>
    <t>EPRD n</t>
  </si>
  <si>
    <t>Vt</t>
  </si>
  <si>
    <t>DM</t>
  </si>
  <si>
    <t>Modifié</t>
  </si>
  <si>
    <t>Date de génération du fichier</t>
  </si>
  <si>
    <t>Provisions pour risques et charges  (comptes 15)</t>
  </si>
  <si>
    <t>Fonds dédiés</t>
  </si>
  <si>
    <t>TOTAL</t>
  </si>
  <si>
    <t>Document de synthèse transitoire en substitution de l'Etat réalisé des Recettes et des Dépenses (ERRD) des établissements et services sociaux et médico-sociaux relevant du I de l'article L. 312-1 du Code de l'action sociale et des familles
(En substitution de l'Etat Réalisé des Recettes et des Dépenses - ERRD)</t>
  </si>
  <si>
    <t>Date d'autorisa-tion</t>
  </si>
  <si>
    <r>
      <t>GROUPE I :</t>
    </r>
    <r>
      <rPr>
        <b/>
        <sz val="10"/>
        <rFont val="Arial"/>
        <family val="2"/>
      </rPr>
      <t xml:space="preserve"> DEPENSES AFFERENTES A L'EXPLOITATION COURANTE</t>
    </r>
  </si>
  <si>
    <r>
      <t>GROUPE II :</t>
    </r>
    <r>
      <rPr>
        <b/>
        <sz val="10"/>
        <rFont val="Arial"/>
        <family val="2"/>
      </rPr>
      <t xml:space="preserve"> DEPENSES AFFERENTES AU PERSONNEL</t>
    </r>
  </si>
  <si>
    <r>
      <t>GROUPE III</t>
    </r>
    <r>
      <rPr>
        <b/>
        <sz val="10"/>
        <rFont val="Arial"/>
        <family val="2"/>
      </rPr>
      <t xml:space="preserve"> : DEPENSES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</si>
  <si>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</si>
  <si>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</si>
  <si>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t>
    </r>
    <r>
      <rPr>
        <b/>
        <u val="single"/>
        <sz val="10"/>
        <rFont val="Arial"/>
        <family val="2"/>
      </rPr>
      <t xml:space="preserve"> </t>
    </r>
  </si>
  <si>
    <r>
      <t>GROUPE I :</t>
    </r>
    <r>
      <rPr>
        <b/>
        <sz val="8"/>
        <rFont val="Arial"/>
        <family val="2"/>
      </rPr>
      <t xml:space="preserve"> </t>
    </r>
    <r>
      <rPr>
        <b/>
        <sz val="10"/>
        <rFont val="Arial"/>
        <family val="2"/>
      </rPr>
      <t>DEPENSES AFFERENTES A L'EXPLOITATION COURANTE</t>
    </r>
  </si>
  <si>
    <r>
      <t>GROUPE III :</t>
    </r>
    <r>
      <rPr>
        <b/>
        <sz val="10"/>
        <rFont val="Arial"/>
        <family val="2"/>
      </rPr>
      <t xml:space="preserve"> DEPENSES AFFERENTES A LA STRUCTURE </t>
    </r>
  </si>
  <si>
    <t>Intérêts (1)</t>
  </si>
  <si>
    <t>Budget Exercice N</t>
  </si>
  <si>
    <t xml:space="preserve">NIVEAU DE RISQUE </t>
  </si>
  <si>
    <t>Identifiant (*)</t>
  </si>
  <si>
    <t>(*) Veuillez saisir un identifiant de votre choix comprenant 6 caractères (sans caractères spéciaux, tirets, accents…).</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</si>
  <si>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</si>
  <si>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</si>
  <si>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</si>
  <si>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Quote-part des frais de siège</t>
  </si>
  <si>
    <t>Quotes-parts Autres opérations faites en commun</t>
  </si>
  <si>
    <t>Résidence autonomie</t>
  </si>
  <si>
    <t>SECTION D'EXPLOITATION (1) : RECETTES</t>
  </si>
  <si>
    <t>dont reprises sur dépréciations exceptionnelles</t>
  </si>
  <si>
    <t>Dénomination du CR sans Finess :</t>
  </si>
  <si>
    <t xml:space="preserve">N° Identifiant : </t>
  </si>
  <si>
    <t>FINESS de rattachement :</t>
  </si>
  <si>
    <t>FONDS DE ROULEMENT NET GLOBAL (FRNG) - ANNEE N</t>
  </si>
  <si>
    <t>BESOIN EN FONDS DE ROULEMENT  (BFR) - ANNEE N</t>
  </si>
  <si>
    <t>Contrôle des provision</t>
  </si>
  <si>
    <t>Comptes 14</t>
  </si>
  <si>
    <t>Compte 14 vs 6872/6874</t>
  </si>
  <si>
    <t>Compte 14 vs 7872/7874</t>
  </si>
  <si>
    <t>Comptes 15</t>
  </si>
  <si>
    <t>Comptes 15 vs 6815/6865</t>
  </si>
  <si>
    <t>Comptes 15 vs 7815/7865</t>
  </si>
  <si>
    <t>Comptes 29,39,49 et 59</t>
  </si>
  <si>
    <t>Comptes 29,39,49 et 59 vs 6816/6817/6866/6876</t>
  </si>
  <si>
    <t>Comptes 29,39,49 et 59 vs 7816/7817/7866/7876</t>
  </si>
  <si>
    <t>Fonds dédiés vs  689</t>
  </si>
  <si>
    <t>Fonds dédiés vs  789</t>
  </si>
  <si>
    <t>Tableau des subventions d'investissement</t>
  </si>
  <si>
    <t>Tableau des subventions d'investissement VS 777</t>
  </si>
  <si>
    <t>Solde du compte au 31 décembre N (incluant l'affectation des résultats N-1)</t>
  </si>
  <si>
    <t>Mouvements au titre de l'année N (affectés en N+1)</t>
  </si>
  <si>
    <t>Solde du compte au 31 décembre N+1 (incluant l'affectation des résultats N)</t>
  </si>
  <si>
    <t>Excédent affecté en report à nouveau excédentaire</t>
  </si>
  <si>
    <t xml:space="preserve">Autres droits acquis par les salariés non provisionnés </t>
  </si>
  <si>
    <t xml:space="preserve">Suivi de l'affectation des résultats sur le périmètre du document de synthèse transitoire </t>
  </si>
  <si>
    <t>110 ou 111</t>
  </si>
  <si>
    <t>Dépréciation des immobilisations</t>
  </si>
  <si>
    <t>Montant perçus au cours de l'exercice N</t>
  </si>
  <si>
    <t>Tous les CR_SF sont pris en compte dans les calculs globaux (CAF, FDR etc.). Veillez à bien établir le CR de l'établissement d'adossement sans les charges relatives au CR_SF rattaché.</t>
  </si>
  <si>
    <t>Montant total du compte (1)</t>
  </si>
  <si>
    <t>Activités/ESSMS relevant du périmètre du CPOM (2)</t>
  </si>
  <si>
    <t>Budgets hors périmètre du CPOM (synthèse) (3)</t>
  </si>
  <si>
    <r>
      <t xml:space="preserve">Ce cadre correspond au cadre du document synthétique de transition prévu à l'article 9 du décret 2016-1815 du 21/12/2016 et conforme au modèle figurant à l'annexe 2 de l'arrêté du 27 décembre 2016 </t>
    </r>
    <r>
      <rPr>
        <sz val="8"/>
        <color indexed="8"/>
        <rFont val="Arial"/>
        <family val="2"/>
      </rPr>
      <t>(NOR: AFSA1619035A)</t>
    </r>
    <r>
      <rPr>
        <sz val="10"/>
        <color indexed="8"/>
        <rFont val="Arial"/>
        <family val="2"/>
      </rPr>
      <t xml:space="preserve">. </t>
    </r>
  </si>
  <si>
    <t>A noter : dans un souci d'adaptation permanente aux pratiques, des modifications ont été apportées aux cadres tels qu'ils figurent dans l'arrêté précité. Des différences apparaissent donc, de manière à en faciliter le remplissage et l'instruction, dans l'attente de la parution d'un nouvel arrêté à venir.</t>
  </si>
  <si>
    <t xml:space="preserve">I.- Quels sont les organismes gestionnaires (OG) concernés par ce cadre ? </t>
  </si>
  <si>
    <t xml:space="preserve">=&gt; les établissements publics médico-sociaux dotés de la personnalité juridique (EPSMS) et les CCAS/CIAS gérant des activités EHPAD*, avec ou sans section hébergement administrée (tarifs fixés par le Conseil Départemental ou non) ; </t>
  </si>
  <si>
    <t xml:space="preserve">=&gt; les EPSMS et CCAS/CIAS gérant des activités comprises dans le périmètre d'un CPOM "PH-SSIAD-AJA" (article L. 313-12-2** du CASF) signé avant le 1er janvier 2018. </t>
  </si>
  <si>
    <t>Pour ces organismes, le présent cadre remplace l'ERRD au titre de l'exercice 2017uniquement. Dès l'ERRD 2018, ils devront utiliser le cadre de l'ERRD complet.</t>
  </si>
  <si>
    <r>
      <rPr>
        <sz val="9"/>
        <rFont val="Arial"/>
        <family val="2"/>
      </rPr>
      <t>*</t>
    </r>
    <r>
      <rPr>
        <sz val="6.5"/>
        <rFont val="Arial"/>
        <family val="2"/>
      </rPr>
      <t xml:space="preserve"> Dont les PUV</t>
    </r>
  </si>
  <si>
    <r>
      <rPr>
        <sz val="9"/>
        <rFont val="Arial"/>
        <family val="2"/>
      </rPr>
      <t>**</t>
    </r>
    <r>
      <rPr>
        <sz val="6.5"/>
        <rFont val="Arial"/>
        <family val="2"/>
      </rPr>
      <t xml:space="preserve"> ESMS relevant de l’article L. 313-12-2 du CASF : AJA, structures d’hébergement temporaires pour personnes âgées ou personnes handicapées, IME, IEM, IES, EEAP (et autres instituts accueillant des enfants handicapés), ITEP, CAFS, CAMSP, SESSAD, CMPP, CRP, CPO, MAS, FAM, SAMSAH, ESAT, BAPU, jardins d’enfants spécialisés, SPASAD et SSIAD.</t>
    </r>
  </si>
  <si>
    <t xml:space="preserve">II.- Quel périmètre du document synthétique de transition ? </t>
  </si>
  <si>
    <t>Le périmètre du document synthétique N de transition est identique à celui du bugdet prévisionnel de transition N. Si un CPOM récent a modifié le périmètre de l'EPRD depuis le dernier dépôt, ce nouveau périmètre entre en application pour l'ERRD de l'exercice suivant la signature du CPOM.</t>
  </si>
  <si>
    <t>=&gt; EPSMS = toutes les activités de l'entité juridique</t>
  </si>
  <si>
    <t>=&gt; CCAS/CIAS = périmètre CPOM</t>
  </si>
  <si>
    <t>A noter, pour les CCAS/CIAS: un document synthétique entiers de transition par budget annexe (BA).</t>
  </si>
  <si>
    <t>Exemple: 1 BA regroupant 2 EHPAD (A et B) + 1 BA portant sur 1 EHPAD (C) = 2 documents synthétiques de transition, le premier regroupant les 2 EHPAD A et B  (avec un seul CRP pour ces 2 EHPAD) et le second portant sur l'unique EHPAD C.</t>
  </si>
  <si>
    <t xml:space="preserve">III.- Fonctionnement du cadre </t>
  </si>
  <si>
    <r>
      <t xml:space="preserve">Ce cadre fonctionne sur la base d'un procédé de création automatique des onglets en remplissant le tableau de page de garde nommé « Etablissements et services relevant du périmètre de l'ERRD » et en cliquant sur l’icône : </t>
    </r>
    <r>
      <rPr>
        <b/>
        <sz val="11"/>
        <color indexed="50"/>
        <rFont val="Arial"/>
        <family val="2"/>
      </rPr>
      <t>+</t>
    </r>
    <r>
      <rPr>
        <sz val="10"/>
        <color indexed="8"/>
        <rFont val="Arial"/>
        <family val="2"/>
      </rPr>
      <t xml:space="preserve"> , selon l’ordonnancement suivant : </t>
    </r>
  </si>
  <si>
    <t xml:space="preserve">1) Le finess juridique (FINESS EJ) doit être saisi dans le champ situé en haut de la page de garde (Champ nommé « N° FINESS (entité juridique) ») </t>
  </si>
  <si>
    <t xml:space="preserve">2) Chacun des finess Etablissement (FINESS ET) relevant de l’organisme gestionnaire (c'est-à-dire du FINESS EJ renseigné plus haut) et inclus dans le périmètre de l’EPRD, doit être renseigné dans le tableau du bas de la page de garde "Etablissements et services relevant du périmètre de l'EPRD".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</si>
  <si>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</si>
  <si>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</si>
  <si>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</si>
  <si>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</si>
  <si>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t>
    </r>
    <r>
      <rPr>
        <i/>
        <sz val="10"/>
        <rFont val="Arial"/>
        <family val="2"/>
      </rPr>
      <t>Section Exploit.</t>
    </r>
    <r>
      <rPr>
        <sz val="10"/>
        <rFont val="Arial"/>
        <family val="2"/>
      </rPr>
      <t>"*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autofinancement disponible</t>
    </r>
    <r>
      <rPr>
        <sz val="10"/>
        <color indexed="8"/>
        <rFont val="Arial"/>
        <family val="2"/>
      </rPr>
      <t>", "</t>
    </r>
    <r>
      <rPr>
        <i/>
        <sz val="10"/>
        <color indexed="8"/>
        <rFont val="Arial"/>
        <family val="2"/>
      </rPr>
      <t>information_financement global</t>
    </r>
    <r>
      <rPr>
        <sz val="10"/>
        <color indexed="8"/>
        <rFont val="Arial"/>
        <family val="2"/>
      </rPr>
      <t>", "</t>
    </r>
    <r>
      <rPr>
        <i/>
        <sz val="10"/>
        <color indexed="8"/>
        <rFont val="Arial"/>
        <family val="2"/>
      </rPr>
      <t>Tableau_Rcc</t>
    </r>
    <r>
      <rPr>
        <sz val="10"/>
        <color indexed="8"/>
        <rFont val="Arial"/>
        <family val="2"/>
      </rPr>
      <t xml:space="preserve">", onglets relatifs à l'état de la dette...)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</si>
  <si>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</si>
  <si>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</si>
  <si>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"Section Exploit."*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</si>
  <si>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</si>
  <si>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</si>
  <si>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r>
      <rPr>
        <sz val="9"/>
        <rFont val="Arial"/>
        <family val="2"/>
      </rPr>
      <t>*</t>
    </r>
    <r>
      <rPr>
        <sz val="6.5"/>
        <rFont val="Arial"/>
        <family val="2"/>
      </rPr>
      <t xml:space="preserve"> Section d'exploitation - le nom de l'onglet est construit de la manière suivante: "Section Exploit._+N°FINESS ET" de l'établissement</t>
    </r>
  </si>
  <si>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</si>
  <si>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</si>
  <si>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</si>
  <si>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</si>
  <si>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ImportERRD. </t>
  </si>
  <si>
    <t xml:space="preserve">- Les FINESS ET (Etablissement) saisis dans le tableau de la page de garde doivent impérativement correspondre aux FINESS ET affectés au dossier sur la plateforme ImportERRD. </t>
  </si>
  <si>
    <t>- Le dévérouillage peut véroler le fichier (impactant potentiellement la bonne marche de toutes les fonctions automatiques et la reconnaissance du fichier lors du dépôt sur la plateforme).</t>
  </si>
  <si>
    <t>V.- Cas spécifique des activités sans FINESS</t>
  </si>
  <si>
    <t>Les activités sans finess peuvent concerner notamment (liste non exhaustive):</t>
  </si>
  <si>
    <t>- Les budgets commerciaux des ESAT</t>
  </si>
  <si>
    <t>- Les SIC</t>
  </si>
  <si>
    <t>- Les DNA</t>
  </si>
  <si>
    <t>- les modes d'accueil hors hébergement permament de plus de 25 places ou représentant plus du tiers de la capacité totale dans les établissements et services accueillant des enfants handicapés</t>
  </si>
  <si>
    <t>- etc.</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</si>
  <si>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CRP sans finess soient créés automatiquement. </t>
    </r>
  </si>
  <si>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CRP_SF + n° d'identification créé automatiquement. </t>
    </r>
  </si>
  <si>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</si>
  <si>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Tous les CRP_SF sont pris en compte dans les calculs globaux (CAF, FDR etc.). Veillez à bien mettre en cohérence le CRP de l'établissement d'adossement avec le CRP_SF rattaché, en déduisant les charges et produits du CRP_SF des montants indiqués dans le CRP de l'établissement d'adossement.</t>
  </si>
  <si>
    <t>Dans le cas d'un AJA, l'affectation n'est pas faite par sections tarifaires.</t>
  </si>
  <si>
    <t>Si besoin, ajouter des colonnes manuellement si plus de CRA doivent être indiqués.</t>
  </si>
  <si>
    <t>Détermination et affectation des résultats</t>
  </si>
  <si>
    <t>#ERRDTR-2017-01#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</si>
</sst>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 numFmtId="165" formatCode="#,##0.00&quot; €&quot;;[Red]\-#,##0.00&quot; €&quot;"/>
    <numFmt numFmtId="166" formatCode="0.0%"/>
    <numFmt numFmtId="167" formatCode="[$-40C]dddd\ d\ mmmm\ yyyy"/>
    <numFmt numFmtId="168" formatCode="_-* #,##0.000\ _€_-;\-* #,##0.000\ _€_-;_-* &quot;-&quot;??\ _€_-;_-@_-"/>
    <numFmt numFmtId="169" formatCode="_-* #,##0.0000\ _€_-;\-* #,##0.0000\ _€_-;_-* &quot;-&quot;??\ _€_-;_-@_-"/>
    <numFmt numFmtId="170" formatCode="_-* #,##0.00000\ _€_-;\-* #,##0.00000\ _€_-;_-* &quot;-&quot;??\ _€_-;_-@_-"/>
    <numFmt numFmtId="171" formatCode="#,##0.00\ &quot;€&quot;"/>
    <numFmt numFmtId="172" formatCode="#,##0.00\ _€"/>
  </numFmts>
  <fonts count="83">
    <font>
      <sz val="11"/>
      <color theme="1"/>
      <name val="Calibri"/>
      <family val="2"/>
    </font>
    <font>
      <sz val="10"/>
      <color indexed="8"/>
      <name val="Arial"/>
      <family val="2"/>
    </font>
    <font>
      <sz val="10"/>
      <name val="Geneva"/>
      <family val="0"/>
    </font>
    <font>
      <sz val="8"/>
      <name val="Arial"/>
      <family val="2"/>
    </font>
    <font>
      <b/>
      <sz val="8"/>
      <name val="Arial"/>
      <family val="2"/>
    </font>
    <font>
      <sz val="10"/>
      <name val="Arial"/>
      <family val="2"/>
    </font>
    <font>
      <b/>
      <sz val="10"/>
      <name val="Arial"/>
      <family val="2"/>
    </font>
    <font>
      <sz val="10"/>
      <name val="Calibri"/>
      <family val="2"/>
    </font>
    <font>
      <i/>
      <sz val="10"/>
      <name val="Arial"/>
      <family val="2"/>
    </font>
    <font>
      <b/>
      <i/>
      <sz val="10"/>
      <name val="Arial"/>
      <family val="2"/>
    </font>
    <font>
      <i/>
      <sz val="8"/>
      <name val="Arial"/>
      <family val="2"/>
    </font>
    <font>
      <b/>
      <i/>
      <sz val="8"/>
      <name val="Arial"/>
      <family val="2"/>
    </font>
    <font>
      <sz val="10"/>
      <name val="Times New Roman"/>
      <family val="1"/>
    </font>
    <font>
      <b/>
      <strike/>
      <sz val="10"/>
      <color indexed="10"/>
      <name val="Arial"/>
      <family val="2"/>
    </font>
    <font>
      <sz val="6"/>
      <name val="Arial"/>
      <family val="2"/>
    </font>
    <font>
      <b/>
      <sz val="8"/>
      <name val="Cambria"/>
      <family val="2"/>
    </font>
    <font>
      <b/>
      <strike/>
      <sz val="10"/>
      <name val="Arial"/>
      <family val="2"/>
    </font>
    <font>
      <b/>
      <u val="single"/>
      <sz val="10"/>
      <name val="Arial"/>
      <family val="2"/>
    </font>
    <font>
      <sz val="9"/>
      <name val="Arial"/>
      <family val="2"/>
    </font>
    <font>
      <b/>
      <sz val="9"/>
      <name val="Arial"/>
      <family val="2"/>
    </font>
    <font>
      <i/>
      <sz val="9"/>
      <name val="Arial"/>
      <family val="2"/>
    </font>
    <font>
      <b/>
      <sz val="12"/>
      <name val="Arial"/>
      <family val="2"/>
    </font>
    <font>
      <b/>
      <sz val="10"/>
      <color indexed="8"/>
      <name val="Arial"/>
      <family val="2"/>
    </font>
    <font>
      <sz val="8"/>
      <color indexed="8"/>
      <name val="Arial"/>
      <family val="2"/>
    </font>
    <font>
      <sz val="11"/>
      <name val="Arial"/>
      <family val="2"/>
    </font>
    <font>
      <sz val="6.5"/>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u val="single"/>
      <sz val="11"/>
      <color indexed="8"/>
      <name val="Calibri"/>
      <family val="2"/>
    </font>
    <font>
      <b/>
      <sz val="12"/>
      <color indexed="9"/>
      <name val="Arial"/>
      <family val="2"/>
    </font>
    <font>
      <b/>
      <sz val="10"/>
      <color indexed="10"/>
      <name val="Arial"/>
      <family val="2"/>
    </font>
    <font>
      <sz val="8"/>
      <color indexed="10"/>
      <name val="Arial"/>
      <family val="2"/>
    </font>
    <font>
      <sz val="11"/>
      <color indexed="9"/>
      <name val="Arial"/>
      <family val="2"/>
    </font>
    <font>
      <sz val="11"/>
      <color indexed="8"/>
      <name val="Arial"/>
      <family val="2"/>
    </font>
    <font>
      <b/>
      <sz val="12"/>
      <color indexed="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u val="single"/>
      <sz val="11"/>
      <color theme="1"/>
      <name val="Calibri"/>
      <family val="2"/>
    </font>
    <font>
      <sz val="10"/>
      <color rgb="FF000000"/>
      <name val="Arial"/>
      <family val="2"/>
    </font>
    <font>
      <b/>
      <sz val="12"/>
      <color theme="0"/>
      <name val="Arial"/>
      <family val="2"/>
    </font>
    <font>
      <b/>
      <sz val="10"/>
      <color rgb="FFFF0000"/>
      <name val="Arial"/>
      <family val="2"/>
    </font>
    <font>
      <sz val="8"/>
      <color rgb="FFFF0000"/>
      <name val="Arial"/>
      <family val="2"/>
    </font>
    <font>
      <sz val="11"/>
      <color theme="0"/>
      <name val="Arial"/>
      <family val="2"/>
    </font>
    <font>
      <sz val="11"/>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4999699890613556"/>
        <bgColor indexed="64"/>
      </patternFill>
    </fill>
  </fills>
  <borders count="1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right/>
      <top style="medium"/>
      <bottom/>
    </border>
    <border>
      <left style="medium"/>
      <right/>
      <top/>
      <bottom style="medium"/>
    </border>
    <border>
      <left style="thin"/>
      <right/>
      <top/>
      <bottom/>
    </border>
    <border>
      <left style="medium"/>
      <right style="thin"/>
      <top/>
      <bottom/>
    </border>
    <border>
      <left style="thin"/>
      <right style="medium"/>
      <top/>
      <bottom/>
    </border>
    <border>
      <left style="medium"/>
      <right/>
      <top/>
      <bottom style="hair"/>
    </border>
    <border>
      <left style="thin"/>
      <right/>
      <top/>
      <bottom style="hair"/>
    </border>
    <border>
      <left style="thin"/>
      <right style="medium"/>
      <top/>
      <bottom style="hair"/>
    </border>
    <border>
      <left style="medium"/>
      <right/>
      <top style="hair"/>
      <bottom style="hair"/>
    </border>
    <border>
      <left style="thin"/>
      <right/>
      <top style="hair"/>
      <bottom style="hair"/>
    </border>
    <border>
      <left style="thin"/>
      <right style="medium"/>
      <top style="hair"/>
      <bottom style="hair"/>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hair"/>
    </border>
    <border>
      <left style="thin"/>
      <right/>
      <top style="thin"/>
      <bottom style="hair"/>
    </border>
    <border>
      <left style="thin"/>
      <right style="medium"/>
      <top style="thin"/>
      <bottom style="hair"/>
    </border>
    <border>
      <left style="medium"/>
      <right style="thin"/>
      <top style="hair"/>
      <bottom style="hair"/>
    </border>
    <border>
      <left style="thin"/>
      <right style="medium"/>
      <top style="hair"/>
      <bottom/>
    </border>
    <border>
      <left style="medium"/>
      <right style="thin"/>
      <top/>
      <bottom style="hair"/>
    </border>
    <border>
      <left style="medium"/>
      <right style="thin"/>
      <top style="medium"/>
      <bottom style="medium"/>
    </border>
    <border>
      <left style="medium"/>
      <right/>
      <top style="medium"/>
      <botto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style="thin"/>
      <bottom/>
    </border>
    <border>
      <left style="medium"/>
      <right style="medium"/>
      <top/>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top style="thin"/>
      <bottom style="medium"/>
    </border>
    <border>
      <left style="medium"/>
      <right/>
      <top style="medium"/>
      <bottom style="medium"/>
    </border>
    <border>
      <left style="medium"/>
      <right style="medium"/>
      <top style="medium"/>
      <bottom style="thin"/>
    </border>
    <border>
      <left/>
      <right/>
      <top style="medium"/>
      <bottom style="medium"/>
    </border>
    <border>
      <left/>
      <right style="medium"/>
      <top style="medium"/>
      <bottom style="medium"/>
    </border>
    <border>
      <left style="medium"/>
      <right/>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double"/>
      <top/>
      <bottom/>
    </border>
    <border>
      <left style="double"/>
      <right style="thin"/>
      <top style="double"/>
      <bottom style="double"/>
    </border>
    <border>
      <left/>
      <right/>
      <top style="double"/>
      <bottom style="double"/>
    </border>
    <border>
      <left style="thin"/>
      <right style="thin"/>
      <top style="double"/>
      <bottom style="double"/>
    </border>
    <border>
      <left style="thin"/>
      <right style="double"/>
      <top style="double"/>
      <bottom style="double"/>
    </border>
    <border>
      <left style="medium"/>
      <right/>
      <top style="thin"/>
      <bottom style="hair"/>
    </border>
    <border>
      <left style="medium"/>
      <right/>
      <top style="hair"/>
      <bottom/>
    </border>
    <border>
      <left/>
      <right style="thin"/>
      <top/>
      <bottom/>
    </border>
    <border>
      <left style="medium"/>
      <right/>
      <top/>
      <bottom style="thin"/>
    </border>
    <border>
      <left style="medium"/>
      <right>
        <color indexed="63"/>
      </right>
      <top style="thin"/>
      <bottom style="thin"/>
    </border>
    <border>
      <left/>
      <right style="thin"/>
      <top style="medium"/>
      <bottom style="medium"/>
    </border>
    <border>
      <left style="thin"/>
      <right/>
      <top style="thin"/>
      <bottom style="thin"/>
    </border>
    <border>
      <left style="thin"/>
      <right style="thin"/>
      <top style="medium"/>
      <bottom/>
    </border>
    <border>
      <left style="thin"/>
      <right style="thin"/>
      <top/>
      <bottom/>
    </border>
    <border>
      <left style="thin">
        <color indexed="8"/>
      </left>
      <right style="thin">
        <color indexed="8"/>
      </right>
      <top/>
      <bottom style="medium">
        <color indexed="8"/>
      </bottom>
    </border>
    <border>
      <left style="thin">
        <color indexed="8"/>
      </left>
      <right style="medium"/>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thin">
        <color indexed="8"/>
      </left>
      <right style="thin">
        <color indexed="8"/>
      </right>
      <top/>
      <bottom/>
    </border>
    <border>
      <left style="thin">
        <color indexed="8"/>
      </left>
      <right style="medium">
        <color indexed="8"/>
      </right>
      <top/>
      <bottom/>
    </border>
    <border>
      <left style="medium">
        <color indexed="8"/>
      </left>
      <right/>
      <top/>
      <bottom/>
    </border>
    <border>
      <left/>
      <right style="thin">
        <color indexed="8"/>
      </right>
      <top/>
      <bottom/>
    </border>
    <border>
      <left style="medium">
        <color indexed="8"/>
      </left>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style="medium">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style="medium"/>
      <right style="thin"/>
      <top style="thin"/>
      <bottom/>
    </border>
    <border>
      <left style="thin"/>
      <right style="thin"/>
      <top style="thin"/>
      <bottom/>
    </border>
    <border>
      <left style="medium">
        <color indexed="8"/>
      </left>
      <right/>
      <top style="medium">
        <color indexed="8"/>
      </top>
      <bottom/>
    </border>
    <border>
      <left/>
      <right style="thin">
        <color indexed="8"/>
      </right>
      <top style="medium">
        <color indexed="8"/>
      </top>
      <bottom/>
    </border>
    <border>
      <left style="medium">
        <color indexed="8"/>
      </left>
      <right/>
      <top/>
      <bottom style="medium">
        <color indexed="8"/>
      </bottom>
    </border>
    <border>
      <left style="thin"/>
      <right style="medium"/>
      <top style="medium"/>
      <bottom/>
    </border>
    <border>
      <left style="medium"/>
      <right style="thin"/>
      <top style="medium"/>
      <bottom/>
    </border>
    <border>
      <left style="thin"/>
      <right/>
      <top style="medium"/>
      <bottom/>
    </border>
    <border>
      <left style="thin"/>
      <right/>
      <top/>
      <bottom style="thin"/>
    </border>
    <border>
      <left style="thin"/>
      <right>
        <color indexed="63"/>
      </right>
      <top style="thin"/>
      <bottom/>
    </border>
    <border>
      <left style="thin">
        <color indexed="8"/>
      </left>
      <right style="thin">
        <color indexed="8"/>
      </right>
      <top/>
      <bottom style="medium"/>
    </border>
    <border>
      <left style="thin">
        <color indexed="8"/>
      </left>
      <right style="medium"/>
      <top/>
      <bottom style="medium"/>
    </border>
    <border>
      <left style="medium"/>
      <right style="thin"/>
      <top/>
      <bottom style="medium"/>
    </border>
    <border>
      <left style="thin"/>
      <right style="thin"/>
      <top/>
      <bottom style="medium"/>
    </border>
    <border>
      <left style="thin"/>
      <right style="medium"/>
      <top/>
      <bottom style="mediu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top/>
      <bottom/>
    </border>
    <border>
      <left style="thin"/>
      <right style="medium">
        <color indexed="8"/>
      </right>
      <top/>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bottom style="medium">
        <color indexed="8"/>
      </bottom>
    </border>
    <border>
      <left/>
      <right style="thin"/>
      <top/>
      <bottom style="medium">
        <color indexed="8"/>
      </bottom>
    </border>
    <border>
      <left style="thin"/>
      <right>
        <color indexed="63"/>
      </right>
      <top/>
      <bottom style="medium"/>
    </border>
    <border>
      <left style="thin"/>
      <right style="thin">
        <color indexed="8"/>
      </right>
      <top style="thin"/>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style="hair"/>
    </border>
    <border>
      <left style="thin"/>
      <right style="thin"/>
      <top/>
      <bottom style="hair"/>
    </border>
    <border>
      <left/>
      <right/>
      <top style="thin"/>
      <bottom style="thin"/>
    </border>
    <border>
      <left/>
      <right style="thin"/>
      <top style="thin"/>
      <bottom style="thin"/>
    </border>
    <border>
      <left style="thin"/>
      <right style="thin"/>
      <top style="thin"/>
      <bottom style="hair"/>
    </border>
    <border>
      <left style="thin"/>
      <right style="thin"/>
      <top style="hair"/>
      <bottom/>
    </border>
    <border>
      <left>
        <color indexed="63"/>
      </left>
      <right style="thin"/>
      <top style="medium"/>
      <bottom/>
    </border>
    <border>
      <left style="thin"/>
      <right style="thin"/>
      <top/>
      <bottom style="thin"/>
    </border>
    <border>
      <left/>
      <right style="thin"/>
      <top style="thin"/>
      <bottom/>
    </border>
    <border>
      <left/>
      <right/>
      <top style="medium"/>
      <bottom style="thin"/>
    </border>
    <border>
      <left/>
      <right style="thin"/>
      <top style="medium"/>
      <bottom style="thin"/>
    </border>
    <border>
      <left/>
      <right style="medium"/>
      <top style="medium"/>
      <bottom style="thin"/>
    </border>
    <border>
      <left/>
      <right style="medium"/>
      <top/>
      <bottom style="thin"/>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style="thin"/>
      <top>
        <color indexed="63"/>
      </top>
      <bottom style="medium">
        <color indexed="8"/>
      </bottom>
    </border>
    <border>
      <left style="thin"/>
      <right style="medium"/>
      <top>
        <color indexed="63"/>
      </top>
      <bottom style="medium">
        <color indexed="8"/>
      </bottom>
    </border>
    <border>
      <left style="medium"/>
      <right style="thin"/>
      <top/>
      <bottom style="thin"/>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medium"/>
      <top style="medium"/>
      <bottom style="thin">
        <color indexed="8"/>
      </bottom>
    </border>
    <border>
      <left style="medium"/>
      <right style="medium"/>
      <top style="thin">
        <color indexed="8"/>
      </top>
      <bottom style="thin">
        <color indexed="8"/>
      </bottom>
    </border>
    <border>
      <left/>
      <right style="thin">
        <color indexed="8"/>
      </right>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right style="medium"/>
      <top style="medium"/>
      <bottom/>
    </border>
    <border>
      <left style="medium"/>
      <right style="medium"/>
      <top/>
      <bottom/>
    </border>
    <border>
      <left style="medium"/>
      <right style="medium"/>
      <top/>
      <bottom style="thin"/>
    </border>
    <border>
      <left/>
      <right style="medium"/>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5"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7"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198">
    <xf numFmtId="0" fontId="0" fillId="0" borderId="0" xfId="0" applyFont="1" applyAlignment="1">
      <alignment/>
    </xf>
    <xf numFmtId="0" fontId="5" fillId="33" borderId="0" xfId="0" applyFont="1" applyFill="1" applyAlignment="1">
      <alignment/>
    </xf>
    <xf numFmtId="0" fontId="5" fillId="33" borderId="0" xfId="0" applyFont="1" applyFill="1" applyBorder="1" applyAlignment="1">
      <alignment/>
    </xf>
    <xf numFmtId="0" fontId="6" fillId="33" borderId="0" xfId="0" applyFont="1" applyFill="1" applyAlignment="1">
      <alignment/>
    </xf>
    <xf numFmtId="0" fontId="5" fillId="33" borderId="0" xfId="0" applyFont="1" applyFill="1" applyAlignment="1">
      <alignment vertical="center"/>
    </xf>
    <xf numFmtId="0" fontId="8"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Alignment="1">
      <alignment horizontal="center" vertical="center"/>
    </xf>
    <xf numFmtId="0" fontId="3"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vertical="center"/>
    </xf>
    <xf numFmtId="0" fontId="5" fillId="33" borderId="0" xfId="0" applyFont="1" applyFill="1" applyAlignment="1">
      <alignment horizontal="center"/>
    </xf>
    <xf numFmtId="0" fontId="3" fillId="33" borderId="0" xfId="0" applyFont="1" applyFill="1" applyAlignment="1">
      <alignment horizontal="center" vertical="center"/>
    </xf>
    <xf numFmtId="0" fontId="3" fillId="33" borderId="0" xfId="0" applyFont="1" applyFill="1" applyAlignment="1">
      <alignment horizontal="center" vertical="center" wrapText="1"/>
    </xf>
    <xf numFmtId="0" fontId="4" fillId="33" borderId="0" xfId="0" applyFont="1" applyFill="1" applyAlignment="1">
      <alignment vertical="center"/>
    </xf>
    <xf numFmtId="0" fontId="3" fillId="33" borderId="0" xfId="0" applyFont="1" applyFill="1" applyAlignment="1">
      <alignment vertical="center"/>
    </xf>
    <xf numFmtId="0" fontId="14" fillId="33" borderId="0" xfId="0" applyFont="1" applyFill="1" applyBorder="1" applyAlignment="1">
      <alignment/>
    </xf>
    <xf numFmtId="0" fontId="14" fillId="33" borderId="0" xfId="0" applyFont="1" applyFill="1" applyBorder="1" applyAlignment="1">
      <alignment horizontal="center"/>
    </xf>
    <xf numFmtId="0" fontId="14" fillId="33" borderId="0" xfId="0" applyFont="1" applyFill="1" applyAlignment="1">
      <alignment horizontal="center"/>
    </xf>
    <xf numFmtId="0" fontId="3" fillId="33" borderId="0" xfId="0" applyFont="1" applyFill="1" applyBorder="1" applyAlignment="1">
      <alignment wrapText="1"/>
    </xf>
    <xf numFmtId="0" fontId="3" fillId="33" borderId="0" xfId="0" applyFont="1" applyFill="1" applyBorder="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164" fontId="3" fillId="33" borderId="0" xfId="49" applyNumberFormat="1" applyFont="1" applyFill="1" applyAlignment="1">
      <alignment/>
    </xf>
    <xf numFmtId="49" fontId="5" fillId="33" borderId="0" xfId="57" applyNumberFormat="1" applyFont="1" applyFill="1" applyAlignment="1">
      <alignment horizontal="left"/>
      <protection/>
    </xf>
    <xf numFmtId="0" fontId="3" fillId="33" borderId="0" xfId="54" applyFont="1" applyFill="1" applyAlignment="1">
      <alignment horizontal="right"/>
      <protection/>
    </xf>
    <xf numFmtId="9" fontId="3" fillId="33" borderId="0" xfId="59" applyFont="1" applyFill="1" applyAlignment="1">
      <alignment/>
    </xf>
    <xf numFmtId="0" fontId="3" fillId="33" borderId="0" xfId="54" applyFont="1" applyFill="1">
      <alignment/>
      <protection/>
    </xf>
    <xf numFmtId="0" fontId="4" fillId="33" borderId="0" xfId="55" applyFont="1" applyFill="1" applyAlignment="1">
      <alignment horizontal="left" vertical="center"/>
      <protection/>
    </xf>
    <xf numFmtId="0" fontId="3" fillId="33" borderId="0" xfId="55" applyFont="1" applyFill="1" applyAlignment="1">
      <alignment vertical="center" wrapText="1"/>
      <protection/>
    </xf>
    <xf numFmtId="0" fontId="3" fillId="33" borderId="0" xfId="55" applyFont="1" applyFill="1" applyBorder="1" applyAlignment="1">
      <alignment vertical="center" wrapText="1"/>
      <protection/>
    </xf>
    <xf numFmtId="0" fontId="3" fillId="33" borderId="0" xfId="56" applyFont="1" applyFill="1" applyAlignment="1">
      <alignment vertical="center" wrapText="1"/>
      <protection/>
    </xf>
    <xf numFmtId="0" fontId="3" fillId="33" borderId="0" xfId="54" applyFont="1" applyFill="1" applyAlignment="1">
      <alignment vertical="center"/>
      <protection/>
    </xf>
    <xf numFmtId="0" fontId="4" fillId="33" borderId="0" xfId="54" applyFont="1" applyFill="1" applyBorder="1" applyAlignment="1">
      <alignment horizontal="center" vertical="center" wrapText="1"/>
      <protection/>
    </xf>
    <xf numFmtId="0" fontId="3" fillId="33" borderId="0" xfId="57" applyFont="1" applyFill="1">
      <alignment/>
      <protection/>
    </xf>
    <xf numFmtId="49" fontId="3" fillId="33" borderId="0" xfId="57" applyNumberFormat="1" applyFont="1" applyFill="1" applyAlignment="1">
      <alignment horizontal="left"/>
      <protection/>
    </xf>
    <xf numFmtId="49" fontId="3" fillId="33" borderId="0" xfId="57" applyNumberFormat="1" applyFont="1" applyFill="1" applyAlignment="1">
      <alignment wrapText="1"/>
      <protection/>
    </xf>
    <xf numFmtId="44" fontId="5" fillId="33" borderId="0" xfId="49" applyFont="1" applyFill="1" applyAlignment="1">
      <alignment/>
    </xf>
    <xf numFmtId="0" fontId="56" fillId="33" borderId="0" xfId="0" applyFont="1" applyFill="1" applyAlignment="1">
      <alignment/>
    </xf>
    <xf numFmtId="0" fontId="75" fillId="33" borderId="0" xfId="0" applyFont="1" applyFill="1" applyAlignment="1">
      <alignment/>
    </xf>
    <xf numFmtId="164" fontId="5" fillId="33" borderId="0" xfId="49" applyNumberFormat="1" applyFont="1" applyFill="1" applyAlignment="1">
      <alignment/>
    </xf>
    <xf numFmtId="10" fontId="5" fillId="33" borderId="0" xfId="59" applyNumberFormat="1" applyFont="1" applyFill="1" applyAlignment="1">
      <alignment horizontal="right"/>
    </xf>
    <xf numFmtId="0" fontId="0" fillId="0" borderId="0" xfId="0" applyFont="1" applyAlignment="1">
      <alignment/>
    </xf>
    <xf numFmtId="0" fontId="56" fillId="34" borderId="0" xfId="0" applyFont="1" applyFill="1" applyBorder="1" applyAlignment="1">
      <alignment/>
    </xf>
    <xf numFmtId="0" fontId="56" fillId="34" borderId="0" xfId="0" applyFont="1" applyFill="1" applyBorder="1" applyAlignment="1" quotePrefix="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56" fillId="34" borderId="12" xfId="0" applyFont="1" applyFill="1" applyBorder="1" applyAlignment="1">
      <alignment/>
    </xf>
    <xf numFmtId="0" fontId="0" fillId="34" borderId="13" xfId="0" applyFill="1" applyBorder="1" applyAlignment="1">
      <alignment/>
    </xf>
    <xf numFmtId="0" fontId="73" fillId="34" borderId="0" xfId="0" applyFont="1" applyFill="1" applyBorder="1" applyAlignment="1">
      <alignment vertical="center"/>
    </xf>
    <xf numFmtId="0" fontId="3" fillId="34" borderId="0" xfId="0" applyFont="1" applyFill="1" applyBorder="1" applyAlignment="1">
      <alignment vertical="center"/>
    </xf>
    <xf numFmtId="0" fontId="4" fillId="34" borderId="0" xfId="0" applyFont="1" applyFill="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wrapText="1"/>
    </xf>
    <xf numFmtId="0" fontId="3" fillId="34" borderId="0" xfId="0" applyFont="1" applyFill="1" applyBorder="1" applyAlignment="1">
      <alignment wrapText="1"/>
    </xf>
    <xf numFmtId="0" fontId="3" fillId="34" borderId="15" xfId="0" applyFont="1" applyFill="1" applyBorder="1" applyAlignment="1">
      <alignment vertical="center"/>
    </xf>
    <xf numFmtId="0" fontId="3" fillId="34" borderId="15" xfId="0" applyFont="1" applyFill="1" applyBorder="1" applyAlignment="1">
      <alignment vertical="center" wrapText="1"/>
    </xf>
    <xf numFmtId="0" fontId="3" fillId="34" borderId="10" xfId="0" applyFont="1" applyFill="1" applyBorder="1" applyAlignment="1">
      <alignment vertical="center"/>
    </xf>
    <xf numFmtId="0" fontId="3" fillId="34" borderId="14" xfId="0" applyFont="1" applyFill="1" applyBorder="1" applyAlignment="1">
      <alignment vertical="center"/>
    </xf>
    <xf numFmtId="0" fontId="3" fillId="34" borderId="11" xfId="0" applyFont="1" applyFill="1" applyBorder="1" applyAlignment="1">
      <alignment vertical="center"/>
    </xf>
    <xf numFmtId="0" fontId="3" fillId="34" borderId="14"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6"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13" xfId="0" applyFont="1" applyFill="1" applyBorder="1" applyAlignment="1">
      <alignment vertical="center"/>
    </xf>
    <xf numFmtId="0" fontId="0" fillId="0" borderId="0" xfId="0" applyAlignment="1" applyProtection="1">
      <alignment/>
      <protection/>
    </xf>
    <xf numFmtId="0" fontId="56" fillId="0" borderId="0" xfId="0" applyFont="1" applyBorder="1" applyAlignment="1" applyProtection="1">
      <alignment/>
      <protection/>
    </xf>
    <xf numFmtId="0" fontId="76" fillId="0" borderId="0" xfId="0" applyFont="1" applyBorder="1" applyAlignment="1" applyProtection="1">
      <alignment vertical="center"/>
      <protection/>
    </xf>
    <xf numFmtId="0" fontId="5" fillId="34" borderId="17" xfId="0" applyFont="1" applyFill="1" applyBorder="1" applyAlignment="1">
      <alignment horizontal="center"/>
    </xf>
    <xf numFmtId="44" fontId="5" fillId="34" borderId="18" xfId="49" applyFont="1" applyFill="1" applyBorder="1" applyAlignment="1">
      <alignment/>
    </xf>
    <xf numFmtId="44" fontId="5" fillId="34" borderId="19" xfId="49" applyFont="1" applyFill="1" applyBorder="1" applyAlignment="1">
      <alignment/>
    </xf>
    <xf numFmtId="0" fontId="5" fillId="34" borderId="20" xfId="0" applyFont="1" applyFill="1" applyBorder="1" applyAlignment="1">
      <alignment vertical="center"/>
    </xf>
    <xf numFmtId="0" fontId="5" fillId="34" borderId="21" xfId="0" applyFont="1" applyFill="1" applyBorder="1" applyAlignment="1">
      <alignment vertical="center"/>
    </xf>
    <xf numFmtId="10" fontId="5" fillId="34" borderId="22" xfId="59" applyNumberFormat="1"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10" fontId="5" fillId="34" borderId="25" xfId="59" applyNumberFormat="1" applyFont="1" applyFill="1" applyBorder="1" applyAlignment="1">
      <alignment vertical="center"/>
    </xf>
    <xf numFmtId="0" fontId="5" fillId="34" borderId="23" xfId="0" applyFont="1" applyFill="1" applyBorder="1" applyAlignment="1">
      <alignment vertical="center" wrapText="1"/>
    </xf>
    <xf numFmtId="0" fontId="56" fillId="34" borderId="23" xfId="0" applyFont="1" applyFill="1" applyBorder="1" applyAlignment="1">
      <alignment vertical="center"/>
    </xf>
    <xf numFmtId="0" fontId="5" fillId="34" borderId="24" xfId="0" applyFont="1" applyFill="1" applyBorder="1" applyAlignment="1">
      <alignment vertical="center" wrapText="1"/>
    </xf>
    <xf numFmtId="10" fontId="56" fillId="34" borderId="25" xfId="59" applyNumberFormat="1" applyFont="1" applyFill="1" applyBorder="1" applyAlignment="1">
      <alignment vertical="center"/>
    </xf>
    <xf numFmtId="0" fontId="5" fillId="34" borderId="26" xfId="0" applyFont="1" applyFill="1" applyBorder="1" applyAlignment="1">
      <alignment vertical="center"/>
    </xf>
    <xf numFmtId="0" fontId="5" fillId="34" borderId="27" xfId="0" applyFont="1" applyFill="1" applyBorder="1" applyAlignment="1">
      <alignment horizontal="left" vertical="center"/>
    </xf>
    <xf numFmtId="44" fontId="5" fillId="34" borderId="26" xfId="49" applyFont="1" applyFill="1" applyBorder="1" applyAlignment="1">
      <alignment vertical="center"/>
    </xf>
    <xf numFmtId="44" fontId="5" fillId="34" borderId="28" xfId="49"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10" fontId="5" fillId="34" borderId="31" xfId="59" applyNumberFormat="1" applyFont="1" applyFill="1" applyBorder="1" applyAlignment="1">
      <alignment vertical="center"/>
    </xf>
    <xf numFmtId="0" fontId="5" fillId="34" borderId="32" xfId="0" applyFont="1" applyFill="1" applyBorder="1" applyAlignment="1">
      <alignment vertical="center"/>
    </xf>
    <xf numFmtId="0" fontId="5" fillId="34" borderId="25" xfId="0" applyFont="1" applyFill="1" applyBorder="1" applyAlignment="1">
      <alignment vertical="center"/>
    </xf>
    <xf numFmtId="10" fontId="5" fillId="34" borderId="33" xfId="59" applyNumberFormat="1" applyFont="1" applyFill="1" applyBorder="1" applyAlignment="1">
      <alignment vertical="center"/>
    </xf>
    <xf numFmtId="0" fontId="56" fillId="34" borderId="34" xfId="0" applyFont="1" applyFill="1" applyBorder="1" applyAlignment="1">
      <alignment vertical="center"/>
    </xf>
    <xf numFmtId="0" fontId="5" fillId="34" borderId="21" xfId="0" applyFont="1" applyFill="1" applyBorder="1" applyAlignment="1">
      <alignment horizontal="left" vertical="center" wrapText="1"/>
    </xf>
    <xf numFmtId="44" fontId="5" fillId="34" borderId="35" xfId="49" applyFont="1" applyFill="1" applyBorder="1" applyAlignment="1">
      <alignment/>
    </xf>
    <xf numFmtId="0" fontId="6" fillId="34" borderId="35" xfId="0" applyFont="1" applyFill="1" applyBorder="1" applyAlignment="1">
      <alignment horizontal="center"/>
    </xf>
    <xf numFmtId="0" fontId="5" fillId="34" borderId="36" xfId="0" applyFont="1" applyFill="1" applyBorder="1" applyAlignment="1">
      <alignment/>
    </xf>
    <xf numFmtId="0" fontId="5" fillId="34" borderId="15" xfId="0" applyFont="1" applyFill="1" applyBorder="1" applyAlignment="1">
      <alignment/>
    </xf>
    <xf numFmtId="44" fontId="5" fillId="34" borderId="15" xfId="49" applyFont="1" applyFill="1" applyBorder="1" applyAlignment="1">
      <alignment/>
    </xf>
    <xf numFmtId="0" fontId="5" fillId="34" borderId="10" xfId="0" applyFont="1" applyFill="1" applyBorder="1" applyAlignment="1">
      <alignment/>
    </xf>
    <xf numFmtId="0" fontId="5" fillId="34" borderId="14" xfId="0" applyFont="1" applyFill="1" applyBorder="1" applyAlignment="1">
      <alignment/>
    </xf>
    <xf numFmtId="0" fontId="5" fillId="34" borderId="11" xfId="0" applyFont="1" applyFill="1" applyBorder="1" applyAlignment="1">
      <alignment/>
    </xf>
    <xf numFmtId="0" fontId="5" fillId="34" borderId="0" xfId="0" applyFont="1" applyFill="1" applyBorder="1" applyAlignment="1">
      <alignment/>
    </xf>
    <xf numFmtId="44" fontId="5" fillId="34" borderId="0" xfId="49" applyFont="1" applyFill="1" applyBorder="1" applyAlignment="1">
      <alignment/>
    </xf>
    <xf numFmtId="0" fontId="6" fillId="34" borderId="35"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44" fontId="5" fillId="34" borderId="35" xfId="49" applyFont="1" applyFill="1" applyBorder="1" applyAlignment="1">
      <alignment vertical="center"/>
    </xf>
    <xf numFmtId="10" fontId="5" fillId="34" borderId="38" xfId="59" applyNumberFormat="1" applyFont="1" applyFill="1" applyBorder="1" applyAlignment="1">
      <alignment vertical="center"/>
    </xf>
    <xf numFmtId="0" fontId="5" fillId="34" borderId="14" xfId="0" applyFont="1" applyFill="1" applyBorder="1" applyAlignment="1">
      <alignment/>
    </xf>
    <xf numFmtId="49" fontId="6" fillId="34" borderId="35" xfId="0" applyNumberFormat="1" applyFont="1" applyFill="1" applyBorder="1" applyAlignment="1">
      <alignment vertical="center"/>
    </xf>
    <xf numFmtId="0" fontId="5" fillId="34" borderId="39" xfId="0" applyFont="1" applyFill="1" applyBorder="1" applyAlignment="1">
      <alignment/>
    </xf>
    <xf numFmtId="10" fontId="5" fillId="34" borderId="38" xfId="59" applyNumberFormat="1" applyFont="1" applyFill="1" applyBorder="1" applyAlignment="1">
      <alignment/>
    </xf>
    <xf numFmtId="0" fontId="56" fillId="34" borderId="14" xfId="0" applyFont="1" applyFill="1" applyBorder="1" applyAlignment="1">
      <alignment/>
    </xf>
    <xf numFmtId="0" fontId="56" fillId="34" borderId="11" xfId="0" applyFont="1" applyFill="1" applyBorder="1" applyAlignment="1">
      <alignment/>
    </xf>
    <xf numFmtId="49" fontId="6" fillId="34" borderId="40" xfId="0" applyNumberFormat="1" applyFont="1" applyFill="1" applyBorder="1" applyAlignment="1">
      <alignment vertical="center"/>
    </xf>
    <xf numFmtId="0" fontId="5" fillId="34" borderId="41" xfId="0" applyFont="1" applyFill="1" applyBorder="1" applyAlignment="1">
      <alignment horizontal="left" vertical="center"/>
    </xf>
    <xf numFmtId="44" fontId="5" fillId="34" borderId="40" xfId="49" applyFont="1" applyFill="1" applyBorder="1" applyAlignment="1">
      <alignment vertical="center"/>
    </xf>
    <xf numFmtId="10" fontId="5" fillId="34" borderId="42" xfId="59" applyNumberFormat="1" applyFont="1" applyFill="1" applyBorder="1" applyAlignment="1">
      <alignment vertical="center"/>
    </xf>
    <xf numFmtId="0" fontId="5" fillId="34" borderId="16" xfId="0" applyFont="1" applyFill="1" applyBorder="1" applyAlignment="1">
      <alignment/>
    </xf>
    <xf numFmtId="0" fontId="5" fillId="34" borderId="12" xfId="0" applyFont="1" applyFill="1" applyBorder="1" applyAlignment="1">
      <alignment/>
    </xf>
    <xf numFmtId="44" fontId="5" fillId="34" borderId="12" xfId="49" applyFont="1" applyFill="1" applyBorder="1" applyAlignment="1">
      <alignment/>
    </xf>
    <xf numFmtId="0" fontId="5" fillId="34" borderId="13" xfId="0" applyFont="1" applyFill="1" applyBorder="1" applyAlignment="1">
      <alignment/>
    </xf>
    <xf numFmtId="10" fontId="6" fillId="34" borderId="43" xfId="59" applyNumberFormat="1" applyFont="1" applyFill="1" applyBorder="1" applyAlignment="1">
      <alignment horizontal="center" vertical="center" wrapText="1"/>
    </xf>
    <xf numFmtId="0" fontId="6" fillId="34" borderId="0" xfId="0" applyFont="1" applyFill="1" applyBorder="1" applyAlignment="1">
      <alignment horizontal="centerContinuous" vertical="center"/>
    </xf>
    <xf numFmtId="0" fontId="8" fillId="34" borderId="0" xfId="0" applyFont="1" applyFill="1" applyBorder="1" applyAlignment="1">
      <alignment horizontal="left" vertical="center"/>
    </xf>
    <xf numFmtId="0" fontId="5" fillId="34" borderId="44" xfId="0" applyFont="1" applyFill="1" applyBorder="1" applyAlignment="1">
      <alignment vertical="center"/>
    </xf>
    <xf numFmtId="0" fontId="5" fillId="34" borderId="45" xfId="0" applyFont="1" applyFill="1" applyBorder="1" applyAlignment="1">
      <alignment vertical="center"/>
    </xf>
    <xf numFmtId="0" fontId="5" fillId="34" borderId="46" xfId="0" applyFont="1" applyFill="1" applyBorder="1" applyAlignment="1">
      <alignment vertical="center"/>
    </xf>
    <xf numFmtId="49" fontId="8" fillId="34" borderId="0" xfId="0" applyNumberFormat="1" applyFont="1" applyFill="1" applyBorder="1" applyAlignment="1">
      <alignment horizontal="left" vertical="center"/>
    </xf>
    <xf numFmtId="0" fontId="6" fillId="34" borderId="47" xfId="0" applyFont="1" applyFill="1" applyBorder="1" applyAlignment="1">
      <alignment vertical="center" wrapText="1"/>
    </xf>
    <xf numFmtId="0" fontId="9" fillId="34" borderId="11" xfId="0" applyFont="1" applyFill="1" applyBorder="1" applyAlignment="1">
      <alignment horizontal="left" vertical="center"/>
    </xf>
    <xf numFmtId="0" fontId="9" fillId="34" borderId="0" xfId="0" applyFont="1" applyFill="1" applyBorder="1" applyAlignment="1">
      <alignment horizontal="left" vertical="center"/>
    </xf>
    <xf numFmtId="0" fontId="6" fillId="34" borderId="0" xfId="0" applyFont="1" applyFill="1" applyBorder="1" applyAlignment="1">
      <alignment vertical="center" wrapText="1"/>
    </xf>
    <xf numFmtId="10" fontId="6" fillId="34" borderId="0" xfId="59" applyNumberFormat="1" applyFont="1" applyFill="1" applyBorder="1" applyAlignment="1">
      <alignment horizontal="right" vertical="center" wrapText="1"/>
    </xf>
    <xf numFmtId="0" fontId="5" fillId="34" borderId="0" xfId="0" applyFont="1" applyFill="1" applyBorder="1" applyAlignment="1">
      <alignment vertical="center"/>
    </xf>
    <xf numFmtId="10" fontId="5" fillId="34" borderId="0" xfId="59" applyNumberFormat="1" applyFont="1" applyFill="1" applyBorder="1" applyAlignment="1">
      <alignment horizontal="right" vertical="center"/>
    </xf>
    <xf numFmtId="10" fontId="6" fillId="34" borderId="0" xfId="59" applyNumberFormat="1" applyFont="1" applyFill="1" applyBorder="1" applyAlignment="1">
      <alignment horizontal="right" vertical="center"/>
    </xf>
    <xf numFmtId="0" fontId="6" fillId="34" borderId="48" xfId="53" applyFont="1" applyFill="1" applyBorder="1" applyAlignment="1">
      <alignment horizontal="left" vertical="center" wrapText="1"/>
      <protection/>
    </xf>
    <xf numFmtId="0" fontId="6" fillId="34" borderId="49" xfId="53" applyFont="1" applyFill="1" applyBorder="1" applyAlignment="1">
      <alignment horizontal="left" vertical="center" wrapText="1"/>
      <protection/>
    </xf>
    <xf numFmtId="164" fontId="5" fillId="34" borderId="0" xfId="49" applyNumberFormat="1" applyFont="1" applyFill="1" applyBorder="1" applyAlignment="1">
      <alignment/>
    </xf>
    <xf numFmtId="10" fontId="5" fillId="34" borderId="0" xfId="59" applyNumberFormat="1" applyFont="1" applyFill="1" applyBorder="1" applyAlignment="1">
      <alignment horizontal="right"/>
    </xf>
    <xf numFmtId="10" fontId="5" fillId="34" borderId="38" xfId="59" applyNumberFormat="1" applyFont="1" applyFill="1" applyBorder="1" applyAlignment="1">
      <alignment horizontal="right" vertical="center"/>
    </xf>
    <xf numFmtId="0" fontId="5" fillId="34" borderId="50" xfId="0" applyFont="1" applyFill="1" applyBorder="1" applyAlignment="1">
      <alignment vertical="center"/>
    </xf>
    <xf numFmtId="0" fontId="6" fillId="34" borderId="11" xfId="0" applyFont="1" applyFill="1" applyBorder="1" applyAlignment="1">
      <alignment vertical="center"/>
    </xf>
    <xf numFmtId="0" fontId="5" fillId="34" borderId="51" xfId="0" applyFont="1" applyFill="1" applyBorder="1" applyAlignment="1">
      <alignment vertical="center"/>
    </xf>
    <xf numFmtId="10" fontId="5" fillId="34" borderId="15" xfId="59" applyNumberFormat="1" applyFont="1" applyFill="1" applyBorder="1" applyAlignment="1">
      <alignment horizontal="right" vertical="center"/>
    </xf>
    <xf numFmtId="10" fontId="6" fillId="34" borderId="52" xfId="59" applyNumberFormat="1" applyFont="1" applyFill="1" applyBorder="1" applyAlignment="1">
      <alignment horizontal="right" vertical="center"/>
    </xf>
    <xf numFmtId="10" fontId="6" fillId="34" borderId="38" xfId="59" applyNumberFormat="1" applyFont="1" applyFill="1" applyBorder="1" applyAlignment="1">
      <alignment horizontal="right" vertical="center" wrapText="1"/>
    </xf>
    <xf numFmtId="0" fontId="6" fillId="34" borderId="16" xfId="0" applyFont="1" applyFill="1" applyBorder="1" applyAlignment="1">
      <alignment vertical="center"/>
    </xf>
    <xf numFmtId="10" fontId="5" fillId="34" borderId="12" xfId="59" applyNumberFormat="1" applyFont="1" applyFill="1" applyBorder="1" applyAlignment="1">
      <alignment horizontal="right" vertical="center"/>
    </xf>
    <xf numFmtId="0" fontId="6" fillId="34" borderId="0" xfId="52" applyFont="1" applyFill="1" applyBorder="1" applyAlignment="1">
      <alignment horizontal="left"/>
      <protection/>
    </xf>
    <xf numFmtId="0" fontId="6" fillId="34" borderId="53" xfId="53" applyFont="1" applyFill="1" applyBorder="1" applyAlignment="1">
      <alignment horizontal="left" vertical="center" wrapText="1"/>
      <protection/>
    </xf>
    <xf numFmtId="0" fontId="5" fillId="34" borderId="14" xfId="52" applyFont="1" applyFill="1" applyBorder="1" applyAlignment="1">
      <alignment horizontal="left" vertical="center" wrapText="1"/>
      <protection/>
    </xf>
    <xf numFmtId="0" fontId="5" fillId="34" borderId="0" xfId="52" applyFont="1" applyFill="1" applyBorder="1">
      <alignment/>
      <protection/>
    </xf>
    <xf numFmtId="10" fontId="5" fillId="34" borderId="12" xfId="59" applyNumberFormat="1" applyFont="1" applyFill="1" applyBorder="1" applyAlignment="1">
      <alignment horizontal="right"/>
    </xf>
    <xf numFmtId="0" fontId="3" fillId="34" borderId="0" xfId="0" applyFont="1" applyFill="1" applyBorder="1" applyAlignment="1">
      <alignment/>
    </xf>
    <xf numFmtId="0" fontId="5" fillId="34" borderId="0" xfId="0" applyFont="1" applyFill="1" applyBorder="1" applyAlignment="1">
      <alignment vertical="center" wrapText="1"/>
    </xf>
    <xf numFmtId="0" fontId="4" fillId="34" borderId="0" xfId="0" applyFont="1" applyFill="1" applyBorder="1" applyAlignment="1">
      <alignment horizontal="left" vertical="center"/>
    </xf>
    <xf numFmtId="0" fontId="3" fillId="34" borderId="11" xfId="0" applyFont="1" applyFill="1" applyBorder="1" applyAlignment="1">
      <alignment/>
    </xf>
    <xf numFmtId="0" fontId="4" fillId="34" borderId="14" xfId="0" applyFont="1" applyFill="1" applyBorder="1" applyAlignment="1">
      <alignment vertical="center"/>
    </xf>
    <xf numFmtId="0" fontId="4" fillId="34" borderId="11" xfId="0" applyFont="1" applyFill="1" applyBorder="1" applyAlignment="1">
      <alignment vertical="center"/>
    </xf>
    <xf numFmtId="0" fontId="3" fillId="34" borderId="11" xfId="0" applyFont="1" applyFill="1" applyBorder="1" applyAlignment="1">
      <alignment horizontal="center" vertical="center" wrapText="1"/>
    </xf>
    <xf numFmtId="0" fontId="5" fillId="34" borderId="14" xfId="0" applyFont="1" applyFill="1" applyBorder="1" applyAlignment="1">
      <alignment vertical="center"/>
    </xf>
    <xf numFmtId="0" fontId="5" fillId="34" borderId="11" xfId="0" applyFont="1" applyFill="1" applyBorder="1" applyAlignment="1">
      <alignment vertical="center"/>
    </xf>
    <xf numFmtId="0" fontId="3" fillId="34" borderId="12" xfId="0" applyFont="1" applyFill="1" applyBorder="1" applyAlignment="1">
      <alignment/>
    </xf>
    <xf numFmtId="164" fontId="3" fillId="34" borderId="0" xfId="49" applyNumberFormat="1" applyFont="1" applyFill="1" applyBorder="1" applyAlignment="1">
      <alignment/>
    </xf>
    <xf numFmtId="164" fontId="3" fillId="34" borderId="0" xfId="49" applyNumberFormat="1" applyFont="1" applyFill="1" applyBorder="1" applyAlignment="1">
      <alignment vertical="center" wrapText="1"/>
    </xf>
    <xf numFmtId="164" fontId="3" fillId="34" borderId="0" xfId="49" applyNumberFormat="1" applyFont="1" applyFill="1" applyBorder="1" applyAlignment="1">
      <alignment vertical="center"/>
    </xf>
    <xf numFmtId="164" fontId="3" fillId="34" borderId="0" xfId="49" applyNumberFormat="1" applyFont="1" applyFill="1" applyBorder="1" applyAlignment="1">
      <alignment/>
    </xf>
    <xf numFmtId="0" fontId="3" fillId="34" borderId="11" xfId="0" applyFont="1" applyFill="1" applyBorder="1" applyAlignment="1">
      <alignment horizontal="center"/>
    </xf>
    <xf numFmtId="0" fontId="3" fillId="34" borderId="11" xfId="0" applyFont="1" applyFill="1" applyBorder="1" applyAlignment="1">
      <alignment vertical="center" wrapText="1"/>
    </xf>
    <xf numFmtId="164" fontId="3" fillId="34" borderId="12" xfId="49" applyNumberFormat="1" applyFont="1" applyFill="1" applyBorder="1" applyAlignment="1">
      <alignment/>
    </xf>
    <xf numFmtId="0" fontId="3" fillId="34" borderId="13" xfId="0" applyFont="1" applyFill="1" applyBorder="1" applyAlignment="1">
      <alignment/>
    </xf>
    <xf numFmtId="0" fontId="6" fillId="34" borderId="35" xfId="0" applyFont="1" applyFill="1" applyBorder="1" applyAlignment="1">
      <alignment horizontal="center"/>
    </xf>
    <xf numFmtId="0" fontId="3" fillId="34" borderId="11" xfId="54" applyFont="1" applyFill="1" applyBorder="1">
      <alignment/>
      <protection/>
    </xf>
    <xf numFmtId="0" fontId="5" fillId="34" borderId="17" xfId="54" applyFont="1" applyFill="1" applyBorder="1" applyAlignment="1" applyProtection="1">
      <alignment vertical="center"/>
      <protection/>
    </xf>
    <xf numFmtId="0" fontId="5" fillId="34" borderId="0" xfId="54" applyFont="1" applyFill="1" applyBorder="1" applyAlignment="1" applyProtection="1">
      <alignment vertical="center"/>
      <protection/>
    </xf>
    <xf numFmtId="0" fontId="5" fillId="34" borderId="17" xfId="54" applyNumberFormat="1" applyFont="1" applyFill="1" applyBorder="1" applyAlignment="1" applyProtection="1">
      <alignment vertical="center"/>
      <protection/>
    </xf>
    <xf numFmtId="0" fontId="5" fillId="34" borderId="0" xfId="54" applyNumberFormat="1" applyFont="1" applyFill="1" applyBorder="1" applyAlignment="1" applyProtection="1">
      <alignment vertical="center"/>
      <protection/>
    </xf>
    <xf numFmtId="0" fontId="11" fillId="34" borderId="0" xfId="54" applyFont="1" applyFill="1" applyBorder="1" applyAlignment="1">
      <alignment/>
      <protection/>
    </xf>
    <xf numFmtId="0" fontId="3" fillId="34" borderId="0" xfId="54" applyFont="1" applyFill="1" applyBorder="1" applyAlignment="1">
      <alignment wrapText="1"/>
      <protection/>
    </xf>
    <xf numFmtId="0" fontId="3" fillId="34" borderId="11" xfId="54" applyFont="1" applyFill="1" applyBorder="1" applyAlignment="1">
      <alignment vertical="center"/>
      <protection/>
    </xf>
    <xf numFmtId="0" fontId="3" fillId="34" borderId="14" xfId="54" applyFont="1" applyFill="1" applyBorder="1" applyAlignment="1">
      <alignment vertical="center"/>
      <protection/>
    </xf>
    <xf numFmtId="0" fontId="3" fillId="34" borderId="0" xfId="54" applyFont="1" applyFill="1" applyBorder="1" applyAlignment="1">
      <alignment horizontal="right"/>
      <protection/>
    </xf>
    <xf numFmtId="9" fontId="3" fillId="34" borderId="0" xfId="59" applyFont="1" applyFill="1" applyBorder="1" applyAlignment="1">
      <alignment vertical="center"/>
    </xf>
    <xf numFmtId="0" fontId="4" fillId="34" borderId="11" xfId="54" applyFont="1" applyFill="1" applyBorder="1" applyAlignment="1">
      <alignment horizontal="center" vertical="center" wrapText="1"/>
      <protection/>
    </xf>
    <xf numFmtId="0" fontId="4" fillId="34" borderId="11" xfId="55" applyFont="1" applyFill="1" applyBorder="1" applyAlignment="1">
      <alignment horizontal="left" vertical="center"/>
      <protection/>
    </xf>
    <xf numFmtId="0" fontId="6" fillId="34" borderId="0" xfId="55" applyFont="1" applyFill="1" applyBorder="1" applyAlignment="1">
      <alignment horizontal="centerContinuous" vertical="center"/>
      <protection/>
    </xf>
    <xf numFmtId="0" fontId="17" fillId="34" borderId="0" xfId="55" applyFont="1" applyFill="1" applyBorder="1" applyAlignment="1">
      <alignment horizontal="left" vertical="center" wrapText="1"/>
      <protection/>
    </xf>
    <xf numFmtId="0" fontId="9" fillId="34" borderId="0" xfId="55" applyFont="1" applyFill="1" applyBorder="1" applyAlignment="1">
      <alignment horizontal="left"/>
      <protection/>
    </xf>
    <xf numFmtId="164" fontId="6" fillId="34" borderId="0" xfId="49" applyNumberFormat="1" applyFont="1" applyFill="1" applyBorder="1" applyAlignment="1">
      <alignment horizontal="center" vertical="center"/>
    </xf>
    <xf numFmtId="164" fontId="6" fillId="34" borderId="0" xfId="49" applyNumberFormat="1" applyFont="1" applyFill="1" applyBorder="1" applyAlignment="1" quotePrefix="1">
      <alignment horizontal="center" vertical="center"/>
    </xf>
    <xf numFmtId="0" fontId="5" fillId="34" borderId="0" xfId="55" applyFont="1" applyFill="1" applyBorder="1" applyAlignment="1">
      <alignment horizontal="left" vertical="center" wrapText="1"/>
      <protection/>
    </xf>
    <xf numFmtId="0" fontId="5" fillId="34" borderId="40" xfId="55" applyFont="1" applyFill="1" applyBorder="1" applyAlignment="1">
      <alignment vertical="center" wrapText="1"/>
      <protection/>
    </xf>
    <xf numFmtId="7" fontId="5" fillId="34" borderId="54" xfId="49" applyNumberFormat="1" applyFont="1" applyFill="1" applyBorder="1" applyAlignment="1">
      <alignment vertical="center" wrapText="1"/>
    </xf>
    <xf numFmtId="166" fontId="5" fillId="34" borderId="42" xfId="59" applyNumberFormat="1" applyFont="1" applyFill="1" applyBorder="1" applyAlignment="1">
      <alignment vertical="center" wrapText="1"/>
    </xf>
    <xf numFmtId="0" fontId="5" fillId="34" borderId="55" xfId="55" applyFont="1" applyFill="1" applyBorder="1" applyAlignment="1">
      <alignment vertical="center" wrapText="1"/>
      <protection/>
    </xf>
    <xf numFmtId="7" fontId="5" fillId="34" borderId="56" xfId="49" applyNumberFormat="1" applyFont="1" applyFill="1" applyBorder="1" applyAlignment="1">
      <alignment vertical="center" wrapText="1"/>
    </xf>
    <xf numFmtId="166" fontId="5" fillId="34" borderId="57" xfId="59" applyNumberFormat="1" applyFont="1" applyFill="1" applyBorder="1" applyAlignment="1">
      <alignment vertical="center" wrapText="1"/>
    </xf>
    <xf numFmtId="0" fontId="5" fillId="34" borderId="26" xfId="55" applyFont="1" applyFill="1" applyBorder="1" applyAlignment="1">
      <alignment vertical="center" wrapText="1"/>
      <protection/>
    </xf>
    <xf numFmtId="7" fontId="5" fillId="34" borderId="58" xfId="49" applyNumberFormat="1" applyFont="1" applyFill="1" applyBorder="1" applyAlignment="1">
      <alignment vertical="center" wrapText="1"/>
    </xf>
    <xf numFmtId="166" fontId="5" fillId="34" borderId="28" xfId="59" applyNumberFormat="1" applyFont="1" applyFill="1" applyBorder="1" applyAlignment="1">
      <alignment vertical="center" wrapText="1"/>
    </xf>
    <xf numFmtId="0" fontId="3" fillId="34" borderId="14" xfId="55" applyFont="1" applyFill="1" applyBorder="1" applyAlignment="1">
      <alignment vertical="center" wrapText="1"/>
      <protection/>
    </xf>
    <xf numFmtId="0" fontId="3" fillId="34" borderId="0" xfId="55" applyFont="1" applyFill="1" applyBorder="1" applyAlignment="1">
      <alignment horizontal="left" vertical="center" wrapText="1"/>
      <protection/>
    </xf>
    <xf numFmtId="0" fontId="3" fillId="34" borderId="0" xfId="55" applyFont="1" applyFill="1" applyBorder="1" applyAlignment="1">
      <alignment vertical="center" wrapText="1"/>
      <protection/>
    </xf>
    <xf numFmtId="9" fontId="3" fillId="34" borderId="0" xfId="59" applyFont="1" applyFill="1" applyBorder="1" applyAlignment="1">
      <alignment vertical="center" wrapText="1"/>
    </xf>
    <xf numFmtId="0" fontId="3" fillId="34" borderId="11" xfId="55" applyFont="1" applyFill="1" applyBorder="1" applyAlignment="1">
      <alignment vertical="center" wrapText="1"/>
      <protection/>
    </xf>
    <xf numFmtId="0" fontId="3" fillId="33" borderId="0" xfId="55" applyFont="1" applyFill="1" applyBorder="1" applyAlignment="1">
      <alignment vertical="center"/>
      <protection/>
    </xf>
    <xf numFmtId="0" fontId="10" fillId="34" borderId="0" xfId="55" applyFont="1" applyFill="1" applyBorder="1" applyAlignment="1">
      <alignment horizontal="left" vertical="center" wrapText="1"/>
      <protection/>
    </xf>
    <xf numFmtId="0" fontId="3" fillId="33" borderId="0" xfId="56" applyFont="1" applyFill="1" applyBorder="1" applyAlignment="1">
      <alignment vertical="center"/>
      <protection/>
    </xf>
    <xf numFmtId="0" fontId="10" fillId="34" borderId="0" xfId="54" applyFont="1" applyFill="1" applyBorder="1" applyAlignment="1">
      <alignment horizontal="left" vertical="center"/>
      <protection/>
    </xf>
    <xf numFmtId="0" fontId="4" fillId="34" borderId="0" xfId="54" applyFont="1" applyFill="1" applyBorder="1" applyAlignment="1">
      <alignment vertical="center" wrapText="1"/>
      <protection/>
    </xf>
    <xf numFmtId="164" fontId="4" fillId="34" borderId="0" xfId="49" applyNumberFormat="1" applyFont="1" applyFill="1" applyBorder="1" applyAlignment="1">
      <alignment vertical="center"/>
    </xf>
    <xf numFmtId="9" fontId="4" fillId="34" borderId="0" xfId="59" applyFont="1" applyFill="1" applyBorder="1" applyAlignment="1">
      <alignment vertical="center"/>
    </xf>
    <xf numFmtId="0" fontId="3" fillId="33" borderId="0" xfId="56" applyFont="1" applyFill="1" applyAlignment="1">
      <alignment vertical="center"/>
      <protection/>
    </xf>
    <xf numFmtId="0" fontId="8" fillId="34" borderId="59" xfId="56" applyFont="1" applyFill="1" applyBorder="1" applyAlignment="1">
      <alignment horizontal="left" vertical="center" wrapText="1"/>
      <protection/>
    </xf>
    <xf numFmtId="0" fontId="6" fillId="34" borderId="60" xfId="54" applyFont="1" applyFill="1" applyBorder="1" applyAlignment="1">
      <alignment vertical="center" wrapText="1"/>
      <protection/>
    </xf>
    <xf numFmtId="7" fontId="6" fillId="34" borderId="61" xfId="49" applyNumberFormat="1" applyFont="1" applyFill="1" applyBorder="1" applyAlignment="1">
      <alignment vertical="center"/>
    </xf>
    <xf numFmtId="7" fontId="6" fillId="34" borderId="62" xfId="49" applyNumberFormat="1" applyFont="1" applyFill="1" applyBorder="1" applyAlignment="1">
      <alignment vertical="center"/>
    </xf>
    <xf numFmtId="166" fontId="6" fillId="34" borderId="63" xfId="59" applyNumberFormat="1" applyFont="1" applyFill="1" applyBorder="1" applyAlignment="1">
      <alignment vertical="center"/>
    </xf>
    <xf numFmtId="0" fontId="3" fillId="34" borderId="11" xfId="56" applyFont="1" applyFill="1" applyBorder="1" applyAlignment="1">
      <alignment horizontal="center" vertical="center" wrapText="1"/>
      <protection/>
    </xf>
    <xf numFmtId="0" fontId="3" fillId="34" borderId="0" xfId="56" applyFont="1" applyFill="1" applyBorder="1" applyAlignment="1">
      <alignment vertical="center" wrapText="1"/>
      <protection/>
    </xf>
    <xf numFmtId="0" fontId="10" fillId="34" borderId="0" xfId="56" applyFont="1" applyFill="1" applyBorder="1" applyAlignment="1">
      <alignment horizontal="left" vertical="center" wrapText="1"/>
      <protection/>
    </xf>
    <xf numFmtId="0" fontId="8" fillId="34" borderId="0" xfId="55" applyFont="1" applyFill="1" applyBorder="1" applyAlignment="1">
      <alignment horizontal="left" vertical="center" wrapText="1"/>
      <protection/>
    </xf>
    <xf numFmtId="0" fontId="11" fillId="34" borderId="11" xfId="55" applyFont="1" applyFill="1" applyBorder="1" applyAlignment="1">
      <alignment horizontal="left" vertical="center"/>
      <protection/>
    </xf>
    <xf numFmtId="0" fontId="10" fillId="33" borderId="0" xfId="55" applyFont="1" applyFill="1" applyAlignment="1">
      <alignment vertical="center" wrapText="1"/>
      <protection/>
    </xf>
    <xf numFmtId="0" fontId="5" fillId="34" borderId="35" xfId="55" applyFont="1" applyFill="1" applyBorder="1" applyAlignment="1">
      <alignment vertical="center" wrapText="1"/>
      <protection/>
    </xf>
    <xf numFmtId="7" fontId="5" fillId="34" borderId="37" xfId="49" applyNumberFormat="1" applyFont="1" applyFill="1" applyBorder="1" applyAlignment="1">
      <alignment vertical="center" wrapText="1"/>
    </xf>
    <xf numFmtId="166" fontId="5" fillId="34" borderId="38" xfId="59" applyNumberFormat="1" applyFont="1" applyFill="1" applyBorder="1" applyAlignment="1">
      <alignment vertical="center" wrapText="1"/>
    </xf>
    <xf numFmtId="0" fontId="8" fillId="34" borderId="55" xfId="55" applyFont="1" applyFill="1" applyBorder="1" applyAlignment="1">
      <alignment vertical="center" wrapText="1"/>
      <protection/>
    </xf>
    <xf numFmtId="7" fontId="8" fillId="34" borderId="56" xfId="49" applyNumberFormat="1" applyFont="1" applyFill="1" applyBorder="1" applyAlignment="1">
      <alignment vertical="center" wrapText="1"/>
    </xf>
    <xf numFmtId="166" fontId="8" fillId="34" borderId="57" xfId="59" applyNumberFormat="1" applyFont="1" applyFill="1" applyBorder="1" applyAlignment="1">
      <alignment vertical="center" wrapText="1"/>
    </xf>
    <xf numFmtId="0" fontId="8" fillId="34" borderId="26" xfId="55" applyFont="1" applyFill="1" applyBorder="1" applyAlignment="1">
      <alignment vertical="center" wrapText="1"/>
      <protection/>
    </xf>
    <xf numFmtId="7" fontId="8" fillId="34" borderId="58" xfId="49" applyNumberFormat="1" applyFont="1" applyFill="1" applyBorder="1" applyAlignment="1">
      <alignment vertical="center" wrapText="1"/>
    </xf>
    <xf numFmtId="166" fontId="8" fillId="34" borderId="28" xfId="59" applyNumberFormat="1" applyFont="1" applyFill="1" applyBorder="1" applyAlignment="1">
      <alignment vertical="center" wrapText="1"/>
    </xf>
    <xf numFmtId="0" fontId="3" fillId="34" borderId="0" xfId="55" applyFont="1" applyFill="1" applyAlignment="1">
      <alignment vertical="center" wrapText="1"/>
      <protection/>
    </xf>
    <xf numFmtId="0" fontId="3" fillId="34" borderId="14" xfId="54" applyFont="1" applyFill="1" applyBorder="1">
      <alignment/>
      <protection/>
    </xf>
    <xf numFmtId="0" fontId="3" fillId="34" borderId="0" xfId="58" applyFont="1" applyFill="1" applyBorder="1" applyAlignment="1">
      <alignment horizontal="left" vertical="center"/>
      <protection/>
    </xf>
    <xf numFmtId="0" fontId="3" fillId="34" borderId="0" xfId="58" applyFont="1" applyFill="1" applyBorder="1" applyAlignment="1">
      <alignment vertical="center" wrapText="1"/>
      <protection/>
    </xf>
    <xf numFmtId="9" fontId="3" fillId="34" borderId="0" xfId="59" applyFont="1" applyFill="1" applyBorder="1" applyAlignment="1">
      <alignment/>
    </xf>
    <xf numFmtId="0" fontId="3" fillId="33" borderId="0" xfId="54" applyFont="1" applyFill="1" applyAlignment="1">
      <alignment/>
      <protection/>
    </xf>
    <xf numFmtId="0" fontId="3" fillId="34" borderId="16" xfId="54" applyFont="1" applyFill="1" applyBorder="1">
      <alignment/>
      <protection/>
    </xf>
    <xf numFmtId="0" fontId="3" fillId="34" borderId="12" xfId="54" applyFont="1" applyFill="1" applyBorder="1">
      <alignment/>
      <protection/>
    </xf>
    <xf numFmtId="164" fontId="3" fillId="34" borderId="12" xfId="49" applyNumberFormat="1" applyFont="1" applyFill="1" applyBorder="1" applyAlignment="1">
      <alignment vertical="center"/>
    </xf>
    <xf numFmtId="9" fontId="3" fillId="34" borderId="12" xfId="59" applyFont="1" applyFill="1" applyBorder="1" applyAlignment="1">
      <alignment/>
    </xf>
    <xf numFmtId="0" fontId="3" fillId="34" borderId="13" xfId="55" applyFont="1" applyFill="1" applyBorder="1" applyAlignment="1">
      <alignment vertical="center" wrapText="1"/>
      <protection/>
    </xf>
    <xf numFmtId="0" fontId="5" fillId="34" borderId="0" xfId="52" applyFont="1" applyFill="1" applyBorder="1" applyAlignment="1">
      <alignment horizontal="center"/>
      <protection/>
    </xf>
    <xf numFmtId="0" fontId="0" fillId="4" borderId="0" xfId="0" applyFill="1" applyAlignment="1" applyProtection="1">
      <alignment/>
      <protection/>
    </xf>
    <xf numFmtId="0" fontId="5" fillId="35" borderId="0" xfId="52" applyFont="1" applyFill="1" applyBorder="1" applyAlignment="1">
      <alignment horizontal="center"/>
      <protection/>
    </xf>
    <xf numFmtId="0" fontId="0" fillId="35" borderId="0" xfId="0" applyFill="1" applyAlignment="1" applyProtection="1">
      <alignment/>
      <protection/>
    </xf>
    <xf numFmtId="7" fontId="5" fillId="34" borderId="35" xfId="49" applyNumberFormat="1" applyFont="1" applyFill="1" applyBorder="1" applyAlignment="1">
      <alignment vertical="center"/>
    </xf>
    <xf numFmtId="7" fontId="5" fillId="34" borderId="34" xfId="49" applyNumberFormat="1" applyFont="1" applyFill="1" applyBorder="1" applyAlignment="1">
      <alignment vertical="center"/>
    </xf>
    <xf numFmtId="7" fontId="5" fillId="34" borderId="32" xfId="49" applyNumberFormat="1" applyFont="1" applyFill="1" applyBorder="1" applyAlignment="1">
      <alignment vertical="center"/>
    </xf>
    <xf numFmtId="7" fontId="56" fillId="34" borderId="32" xfId="49" applyNumberFormat="1" applyFont="1" applyFill="1" applyBorder="1" applyAlignment="1">
      <alignment vertical="center"/>
    </xf>
    <xf numFmtId="7" fontId="5" fillId="34" borderId="64" xfId="49" applyNumberFormat="1" applyFont="1" applyFill="1" applyBorder="1" applyAlignment="1">
      <alignment vertical="center"/>
    </xf>
    <xf numFmtId="7" fontId="5" fillId="34" borderId="23" xfId="49" applyNumberFormat="1" applyFont="1" applyFill="1" applyBorder="1" applyAlignment="1">
      <alignment vertical="center"/>
    </xf>
    <xf numFmtId="7" fontId="5" fillId="34" borderId="65" xfId="49" applyNumberFormat="1" applyFont="1" applyFill="1" applyBorder="1" applyAlignment="1">
      <alignment vertical="center"/>
    </xf>
    <xf numFmtId="7" fontId="56" fillId="34" borderId="23" xfId="49" applyNumberFormat="1" applyFont="1" applyFill="1" applyBorder="1" applyAlignment="1">
      <alignment vertical="center"/>
    </xf>
    <xf numFmtId="0" fontId="5" fillId="34" borderId="66"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0" xfId="52" applyFont="1" applyFill="1">
      <alignment/>
      <protection/>
    </xf>
    <xf numFmtId="0" fontId="0" fillId="34" borderId="0" xfId="0" applyFill="1" applyAlignment="1" applyProtection="1">
      <alignment/>
      <protection/>
    </xf>
    <xf numFmtId="164" fontId="56" fillId="34" borderId="18" xfId="49" applyNumberFormat="1" applyFont="1" applyFill="1" applyBorder="1" applyAlignment="1">
      <alignment horizontal="right"/>
    </xf>
    <xf numFmtId="0" fontId="3" fillId="33" borderId="0" xfId="0" applyFont="1" applyFill="1" applyBorder="1" applyAlignment="1">
      <alignment horizontal="center" vertical="center"/>
    </xf>
    <xf numFmtId="0" fontId="5" fillId="34" borderId="64" xfId="0" applyFont="1" applyFill="1" applyBorder="1" applyAlignment="1">
      <alignment vertical="center" wrapText="1"/>
    </xf>
    <xf numFmtId="0" fontId="5" fillId="34" borderId="67" xfId="0" applyFont="1" applyFill="1" applyBorder="1" applyAlignment="1">
      <alignment vertical="center" wrapText="1"/>
    </xf>
    <xf numFmtId="0" fontId="6" fillId="34" borderId="0" xfId="0" applyFont="1" applyFill="1" applyBorder="1" applyAlignment="1">
      <alignment/>
    </xf>
    <xf numFmtId="0" fontId="5" fillId="34" borderId="0" xfId="0" applyFont="1" applyFill="1" applyBorder="1" applyAlignment="1" quotePrefix="1">
      <alignment/>
    </xf>
    <xf numFmtId="0" fontId="6" fillId="34" borderId="0" xfId="0" applyFont="1" applyFill="1" applyBorder="1" applyAlignment="1">
      <alignment vertical="center"/>
    </xf>
    <xf numFmtId="10" fontId="5" fillId="34" borderId="28" xfId="59" applyNumberFormat="1" applyFont="1" applyFill="1" applyBorder="1" applyAlignment="1">
      <alignment vertical="center"/>
    </xf>
    <xf numFmtId="10" fontId="5" fillId="34" borderId="57" xfId="59" applyNumberFormat="1" applyFont="1" applyFill="1" applyBorder="1" applyAlignment="1">
      <alignment vertical="center"/>
    </xf>
    <xf numFmtId="0" fontId="5" fillId="34" borderId="53" xfId="0" applyFont="1" applyFill="1" applyBorder="1" applyAlignment="1">
      <alignment vertical="center"/>
    </xf>
    <xf numFmtId="0" fontId="5" fillId="34" borderId="48" xfId="0" applyFont="1" applyFill="1" applyBorder="1" applyAlignment="1">
      <alignment vertical="center"/>
    </xf>
    <xf numFmtId="0" fontId="5" fillId="34" borderId="68" xfId="0" applyFont="1" applyFill="1" applyBorder="1" applyAlignment="1">
      <alignment vertical="center"/>
    </xf>
    <xf numFmtId="171" fontId="6" fillId="34" borderId="35" xfId="49" applyNumberFormat="1" applyFont="1" applyFill="1" applyBorder="1" applyAlignment="1">
      <alignment vertical="center"/>
    </xf>
    <xf numFmtId="171" fontId="6" fillId="34" borderId="69" xfId="49" applyNumberFormat="1" applyFont="1" applyFill="1" applyBorder="1" applyAlignment="1">
      <alignment vertical="center"/>
    </xf>
    <xf numFmtId="171" fontId="6" fillId="34" borderId="52" xfId="49" applyNumberFormat="1" applyFont="1" applyFill="1" applyBorder="1" applyAlignment="1">
      <alignment vertical="center"/>
    </xf>
    <xf numFmtId="171" fontId="6" fillId="34" borderId="35" xfId="49" applyNumberFormat="1" applyFont="1" applyFill="1" applyBorder="1" applyAlignment="1">
      <alignment vertical="center" wrapText="1"/>
    </xf>
    <xf numFmtId="171" fontId="6" fillId="34" borderId="69" xfId="49" applyNumberFormat="1" applyFont="1" applyFill="1" applyBorder="1" applyAlignment="1">
      <alignment vertical="center" wrapText="1"/>
    </xf>
    <xf numFmtId="171" fontId="6" fillId="34" borderId="37" xfId="49" applyNumberFormat="1" applyFont="1" applyFill="1" applyBorder="1" applyAlignment="1">
      <alignment vertical="center" wrapText="1"/>
    </xf>
    <xf numFmtId="171" fontId="6" fillId="34" borderId="38" xfId="49" applyNumberFormat="1" applyFont="1" applyFill="1" applyBorder="1" applyAlignment="1">
      <alignment vertical="center" wrapText="1"/>
    </xf>
    <xf numFmtId="171" fontId="6" fillId="34" borderId="46" xfId="49" applyNumberFormat="1" applyFont="1" applyFill="1" applyBorder="1" applyAlignment="1">
      <alignment vertical="center" wrapText="1"/>
    </xf>
    <xf numFmtId="171" fontId="6" fillId="34" borderId="47" xfId="49" applyNumberFormat="1" applyFont="1" applyFill="1" applyBorder="1" applyAlignment="1">
      <alignment vertical="center" wrapText="1"/>
    </xf>
    <xf numFmtId="171" fontId="5" fillId="27" borderId="50" xfId="49" applyNumberFormat="1" applyFont="1" applyFill="1" applyBorder="1" applyAlignment="1" applyProtection="1">
      <alignment vertical="center"/>
      <protection locked="0"/>
    </xf>
    <xf numFmtId="171" fontId="5" fillId="34" borderId="45" xfId="49" applyNumberFormat="1" applyFont="1" applyFill="1" applyBorder="1" applyAlignment="1" applyProtection="1">
      <alignment vertical="center"/>
      <protection locked="0"/>
    </xf>
    <xf numFmtId="171" fontId="5" fillId="27" borderId="45" xfId="49" applyNumberFormat="1" applyFont="1" applyFill="1" applyBorder="1" applyAlignment="1" applyProtection="1">
      <alignment vertical="center"/>
      <protection locked="0"/>
    </xf>
    <xf numFmtId="0" fontId="77" fillId="36" borderId="0" xfId="0" applyFont="1" applyFill="1" applyBorder="1" applyAlignment="1">
      <alignment vertical="center" wrapText="1"/>
    </xf>
    <xf numFmtId="0" fontId="77" fillId="36" borderId="0" xfId="0" applyFont="1" applyFill="1" applyBorder="1" applyAlignment="1">
      <alignment vertical="center"/>
    </xf>
    <xf numFmtId="0" fontId="5" fillId="34" borderId="0" xfId="0" applyFont="1" applyFill="1" applyBorder="1" applyAlignment="1">
      <alignment wrapText="1"/>
    </xf>
    <xf numFmtId="164" fontId="5" fillId="34" borderId="47" xfId="49" applyNumberFormat="1" applyFont="1" applyFill="1" applyBorder="1" applyAlignment="1">
      <alignment horizontal="center" vertical="center" wrapText="1"/>
    </xf>
    <xf numFmtId="0" fontId="5" fillId="34" borderId="41" xfId="0" applyFont="1" applyFill="1" applyBorder="1" applyAlignment="1">
      <alignment vertical="center" wrapText="1"/>
    </xf>
    <xf numFmtId="0" fontId="5" fillId="34" borderId="27" xfId="0" applyFont="1" applyFill="1" applyBorder="1" applyAlignment="1">
      <alignment vertical="center" wrapText="1"/>
    </xf>
    <xf numFmtId="0" fontId="6" fillId="34" borderId="55" xfId="0" applyFont="1" applyFill="1" applyBorder="1" applyAlignment="1">
      <alignment horizontal="center" vertical="center" wrapText="1"/>
    </xf>
    <xf numFmtId="0" fontId="5" fillId="34" borderId="70" xfId="0" applyFont="1" applyFill="1" applyBorder="1" applyAlignment="1">
      <alignment vertical="center" wrapText="1"/>
    </xf>
    <xf numFmtId="0" fontId="6" fillId="34" borderId="45" xfId="0" applyFont="1" applyFill="1" applyBorder="1" applyAlignment="1">
      <alignment vertical="center" wrapText="1"/>
    </xf>
    <xf numFmtId="0" fontId="5" fillId="34" borderId="70" xfId="0" applyFont="1" applyFill="1" applyBorder="1" applyAlignment="1">
      <alignment wrapText="1"/>
    </xf>
    <xf numFmtId="0" fontId="5" fillId="34" borderId="70" xfId="0" applyFont="1" applyFill="1" applyBorder="1" applyAlignment="1">
      <alignment horizontal="left" vertical="center" wrapText="1"/>
    </xf>
    <xf numFmtId="0" fontId="6" fillId="34" borderId="48" xfId="0" applyFont="1" applyFill="1" applyBorder="1" applyAlignment="1">
      <alignment vertical="center" wrapText="1"/>
    </xf>
    <xf numFmtId="0" fontId="5" fillId="34" borderId="41" xfId="0" applyFont="1" applyFill="1" applyBorder="1" applyAlignment="1">
      <alignment wrapText="1"/>
    </xf>
    <xf numFmtId="0" fontId="3" fillId="34" borderId="12" xfId="0" applyFont="1" applyFill="1" applyBorder="1" applyAlignment="1">
      <alignment wrapText="1"/>
    </xf>
    <xf numFmtId="7" fontId="5" fillId="34" borderId="35" xfId="49" applyNumberFormat="1" applyFont="1" applyFill="1" applyBorder="1" applyAlignment="1">
      <alignment/>
    </xf>
    <xf numFmtId="7" fontId="5" fillId="34" borderId="40" xfId="49" applyNumberFormat="1" applyFont="1" applyFill="1" applyBorder="1" applyAlignment="1">
      <alignment vertical="center"/>
    </xf>
    <xf numFmtId="0" fontId="0" fillId="0" borderId="0" xfId="0" applyFill="1" applyBorder="1" applyAlignment="1" applyProtection="1">
      <alignment/>
      <protection/>
    </xf>
    <xf numFmtId="0" fontId="0" fillId="2" borderId="0" xfId="0" applyFill="1" applyAlignment="1">
      <alignment/>
    </xf>
    <xf numFmtId="0" fontId="5" fillId="2" borderId="0" xfId="0" applyFont="1" applyFill="1" applyAlignment="1">
      <alignment/>
    </xf>
    <xf numFmtId="0" fontId="18" fillId="27" borderId="71" xfId="49" applyNumberFormat="1" applyFont="1" applyFill="1" applyBorder="1" applyAlignment="1" applyProtection="1">
      <alignment/>
      <protection locked="0"/>
    </xf>
    <xf numFmtId="7" fontId="18" fillId="27" borderId="71" xfId="49" applyNumberFormat="1" applyFont="1" applyFill="1" applyBorder="1" applyAlignment="1" applyProtection="1">
      <alignment/>
      <protection locked="0"/>
    </xf>
    <xf numFmtId="0" fontId="18" fillId="27" borderId="72" xfId="49" applyNumberFormat="1" applyFont="1" applyFill="1" applyBorder="1" applyAlignment="1" applyProtection="1">
      <alignment/>
      <protection locked="0"/>
    </xf>
    <xf numFmtId="7" fontId="18" fillId="27" borderId="72" xfId="49" applyNumberFormat="1" applyFont="1" applyFill="1" applyBorder="1" applyAlignment="1" applyProtection="1">
      <alignment/>
      <protection locked="0"/>
    </xf>
    <xf numFmtId="7" fontId="18" fillId="34" borderId="19" xfId="49" applyNumberFormat="1" applyFont="1" applyFill="1" applyBorder="1" applyAlignment="1" applyProtection="1">
      <alignment/>
      <protection locked="0"/>
    </xf>
    <xf numFmtId="7" fontId="18" fillId="34" borderId="72" xfId="49" applyNumberFormat="1" applyFont="1" applyFill="1" applyBorder="1" applyAlignment="1" applyProtection="1">
      <alignment/>
      <protection locked="0"/>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6" fillId="34" borderId="14" xfId="0" applyFont="1" applyFill="1" applyBorder="1" applyAlignment="1">
      <alignment/>
    </xf>
    <xf numFmtId="0" fontId="6" fillId="34" borderId="75" xfId="52" applyFont="1" applyFill="1" applyBorder="1">
      <alignment/>
      <protection/>
    </xf>
    <xf numFmtId="0" fontId="6" fillId="34" borderId="76" xfId="52" applyFont="1" applyFill="1" applyBorder="1">
      <alignment/>
      <protection/>
    </xf>
    <xf numFmtId="171" fontId="6" fillId="34" borderId="76" xfId="52" applyNumberFormat="1" applyFont="1" applyFill="1" applyBorder="1">
      <alignment/>
      <protection/>
    </xf>
    <xf numFmtId="171" fontId="6" fillId="34" borderId="77" xfId="52" applyNumberFormat="1" applyFont="1" applyFill="1" applyBorder="1">
      <alignment/>
      <protection/>
    </xf>
    <xf numFmtId="0" fontId="6" fillId="34" borderId="11" xfId="0" applyFont="1" applyFill="1" applyBorder="1" applyAlignment="1">
      <alignment/>
    </xf>
    <xf numFmtId="171" fontId="18" fillId="27" borderId="78" xfId="49" applyNumberFormat="1" applyFont="1" applyFill="1" applyBorder="1" applyAlignment="1" applyProtection="1">
      <alignment/>
      <protection locked="0"/>
    </xf>
    <xf numFmtId="171" fontId="5" fillId="34" borderId="79" xfId="0" applyNumberFormat="1" applyFont="1" applyFill="1" applyBorder="1" applyAlignment="1">
      <alignment/>
    </xf>
    <xf numFmtId="0" fontId="5" fillId="34" borderId="80" xfId="52" applyFont="1" applyFill="1" applyBorder="1">
      <alignment/>
      <protection/>
    </xf>
    <xf numFmtId="0" fontId="5" fillId="34" borderId="81" xfId="52" applyFont="1" applyFill="1" applyBorder="1">
      <alignment/>
      <protection/>
    </xf>
    <xf numFmtId="171" fontId="5" fillId="34" borderId="78" xfId="52" applyNumberFormat="1" applyFont="1" applyFill="1" applyBorder="1" applyAlignment="1">
      <alignment horizontal="left"/>
      <protection/>
    </xf>
    <xf numFmtId="171" fontId="5" fillId="34" borderId="78" xfId="0" applyNumberFormat="1" applyFont="1" applyFill="1" applyBorder="1" applyAlignment="1">
      <alignment/>
    </xf>
    <xf numFmtId="0" fontId="6" fillId="34" borderId="80" xfId="52" applyFont="1" applyFill="1" applyBorder="1">
      <alignment/>
      <protection/>
    </xf>
    <xf numFmtId="0" fontId="6" fillId="34" borderId="81" xfId="52" applyFont="1" applyFill="1" applyBorder="1">
      <alignment/>
      <protection/>
    </xf>
    <xf numFmtId="171" fontId="6" fillId="34" borderId="78" xfId="52" applyNumberFormat="1" applyFont="1" applyFill="1" applyBorder="1">
      <alignment/>
      <protection/>
    </xf>
    <xf numFmtId="171" fontId="6" fillId="34" borderId="79" xfId="0" applyNumberFormat="1" applyFont="1" applyFill="1" applyBorder="1" applyAlignment="1">
      <alignment/>
    </xf>
    <xf numFmtId="0" fontId="8" fillId="34" borderId="14" xfId="0" applyFont="1" applyFill="1" applyBorder="1" applyAlignment="1">
      <alignment/>
    </xf>
    <xf numFmtId="0" fontId="8" fillId="34" borderId="80" xfId="52" applyFont="1" applyFill="1" applyBorder="1">
      <alignment/>
      <protection/>
    </xf>
    <xf numFmtId="0" fontId="8" fillId="34" borderId="81" xfId="52" applyFont="1" applyFill="1" applyBorder="1" applyAlignment="1">
      <alignment horizontal="left"/>
      <protection/>
    </xf>
    <xf numFmtId="171" fontId="8" fillId="34" borderId="78" xfId="0" applyNumberFormat="1" applyFont="1" applyFill="1" applyBorder="1" applyAlignment="1">
      <alignment/>
    </xf>
    <xf numFmtId="171" fontId="8" fillId="34" borderId="79" xfId="0" applyNumberFormat="1" applyFont="1" applyFill="1" applyBorder="1" applyAlignment="1">
      <alignment/>
    </xf>
    <xf numFmtId="0" fontId="8" fillId="34" borderId="11" xfId="0" applyFont="1" applyFill="1" applyBorder="1" applyAlignment="1">
      <alignment/>
    </xf>
    <xf numFmtId="171" fontId="20" fillId="27" borderId="78" xfId="49" applyNumberFormat="1" applyFont="1" applyFill="1" applyBorder="1" applyAlignment="1" applyProtection="1">
      <alignment/>
      <protection locked="0"/>
    </xf>
    <xf numFmtId="0" fontId="8" fillId="34" borderId="81" xfId="52" applyFont="1" applyFill="1" applyBorder="1">
      <alignment/>
      <protection/>
    </xf>
    <xf numFmtId="171" fontId="8" fillId="34" borderId="78" xfId="52" applyNumberFormat="1" applyFont="1" applyFill="1" applyBorder="1" applyAlignment="1">
      <alignment horizontal="left"/>
      <protection/>
    </xf>
    <xf numFmtId="0" fontId="9" fillId="34" borderId="80" xfId="52" applyFont="1" applyFill="1" applyBorder="1">
      <alignment/>
      <protection/>
    </xf>
    <xf numFmtId="0" fontId="8" fillId="34" borderId="81" xfId="0" applyFont="1" applyFill="1" applyBorder="1" applyAlignment="1">
      <alignment/>
    </xf>
    <xf numFmtId="0" fontId="6" fillId="34" borderId="14" xfId="0" applyFont="1" applyFill="1" applyBorder="1" applyAlignment="1">
      <alignment vertical="center"/>
    </xf>
    <xf numFmtId="0" fontId="6" fillId="34" borderId="82" xfId="52" applyFont="1" applyFill="1" applyBorder="1" applyAlignment="1">
      <alignment vertical="center"/>
      <protection/>
    </xf>
    <xf numFmtId="0" fontId="6" fillId="34" borderId="83" xfId="52" applyFont="1" applyFill="1" applyBorder="1" applyAlignment="1">
      <alignment vertical="center"/>
      <protection/>
    </xf>
    <xf numFmtId="171" fontId="6" fillId="34" borderId="84" xfId="52" applyNumberFormat="1" applyFont="1" applyFill="1" applyBorder="1" applyAlignment="1">
      <alignment vertical="center"/>
      <protection/>
    </xf>
    <xf numFmtId="171" fontId="6" fillId="34" borderId="84" xfId="0" applyNumberFormat="1" applyFont="1" applyFill="1" applyBorder="1" applyAlignment="1">
      <alignment vertical="center"/>
    </xf>
    <xf numFmtId="171" fontId="6" fillId="34" borderId="85" xfId="0" applyNumberFormat="1" applyFont="1" applyFill="1" applyBorder="1" applyAlignment="1">
      <alignment vertical="center"/>
    </xf>
    <xf numFmtId="0" fontId="6" fillId="33" borderId="0" xfId="0" applyFont="1" applyFill="1" applyAlignment="1">
      <alignment vertical="center"/>
    </xf>
    <xf numFmtId="0" fontId="5" fillId="34" borderId="0" xfId="0" applyFont="1" applyFill="1" applyBorder="1" applyAlignment="1">
      <alignment horizontal="left"/>
    </xf>
    <xf numFmtId="0" fontId="6" fillId="34" borderId="0" xfId="0" applyFont="1" applyFill="1" applyBorder="1" applyAlignment="1">
      <alignment/>
    </xf>
    <xf numFmtId="0" fontId="5" fillId="34" borderId="86" xfId="0" applyFont="1" applyFill="1" applyBorder="1" applyAlignment="1">
      <alignment horizontal="center" vertical="center"/>
    </xf>
    <xf numFmtId="171" fontId="20" fillId="27" borderId="87" xfId="49" applyNumberFormat="1" applyFont="1" applyFill="1" applyBorder="1" applyAlignment="1" applyProtection="1">
      <alignment/>
      <protection locked="0"/>
    </xf>
    <xf numFmtId="171" fontId="6" fillId="34" borderId="86" xfId="0" applyNumberFormat="1" applyFont="1" applyFill="1" applyBorder="1" applyAlignment="1">
      <alignment/>
    </xf>
    <xf numFmtId="0" fontId="8" fillId="34" borderId="0" xfId="0" applyFont="1" applyFill="1" applyBorder="1" applyAlignment="1">
      <alignment/>
    </xf>
    <xf numFmtId="0" fontId="5" fillId="34" borderId="14"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5" fillId="34" borderId="0" xfId="0" applyFont="1" applyFill="1" applyBorder="1" applyAlignment="1">
      <alignment horizontal="center" vertical="center"/>
    </xf>
    <xf numFmtId="0" fontId="5" fillId="34" borderId="11" xfId="0" applyFont="1" applyFill="1" applyBorder="1" applyAlignment="1">
      <alignment horizontal="center" vertical="center"/>
    </xf>
    <xf numFmtId="0" fontId="5" fillId="33" borderId="0" xfId="0" applyFont="1" applyFill="1" applyAlignment="1">
      <alignment horizontal="center" vertical="center"/>
    </xf>
    <xf numFmtId="0" fontId="5" fillId="27" borderId="75" xfId="49" applyNumberFormat="1" applyFont="1" applyFill="1" applyBorder="1" applyAlignment="1" applyProtection="1">
      <alignment horizontal="center" vertical="center"/>
      <protection locked="0"/>
    </xf>
    <xf numFmtId="171" fontId="5" fillId="27" borderId="76" xfId="49" applyNumberFormat="1" applyFont="1" applyFill="1" applyBorder="1" applyAlignment="1" applyProtection="1">
      <alignment vertical="center"/>
      <protection locked="0"/>
    </xf>
    <xf numFmtId="171" fontId="5" fillId="27" borderId="77" xfId="49" applyNumberFormat="1" applyFont="1" applyFill="1" applyBorder="1" applyAlignment="1" applyProtection="1">
      <alignment vertical="center"/>
      <protection locked="0"/>
    </xf>
    <xf numFmtId="0" fontId="5" fillId="34" borderId="90" xfId="0" applyNumberFormat="1" applyFont="1" applyFill="1" applyBorder="1" applyAlignment="1">
      <alignment horizontal="center" vertical="center"/>
    </xf>
    <xf numFmtId="171" fontId="5" fillId="27" borderId="78" xfId="49" applyNumberFormat="1" applyFont="1" applyFill="1" applyBorder="1" applyAlignment="1" applyProtection="1">
      <alignment vertical="center"/>
      <protection locked="0"/>
    </xf>
    <xf numFmtId="171" fontId="5" fillId="27" borderId="79" xfId="49" applyNumberFormat="1" applyFont="1" applyFill="1" applyBorder="1" applyAlignment="1" applyProtection="1">
      <alignment vertical="center"/>
      <protection locked="0"/>
    </xf>
    <xf numFmtId="0" fontId="5" fillId="34" borderId="91" xfId="0" applyNumberFormat="1" applyFont="1" applyFill="1" applyBorder="1" applyAlignment="1">
      <alignment horizontal="center" vertical="center"/>
    </xf>
    <xf numFmtId="171" fontId="5" fillId="34" borderId="73" xfId="49" applyNumberFormat="1" applyFont="1" applyFill="1" applyBorder="1" applyAlignment="1" applyProtection="1">
      <alignment vertical="center"/>
      <protection locked="0"/>
    </xf>
    <xf numFmtId="171" fontId="5" fillId="34" borderId="92" xfId="49" applyNumberFormat="1" applyFont="1" applyFill="1" applyBorder="1" applyAlignment="1" applyProtection="1">
      <alignment vertical="center"/>
      <protection locked="0"/>
    </xf>
    <xf numFmtId="0" fontId="3" fillId="34" borderId="36" xfId="0" applyFont="1" applyFill="1" applyBorder="1" applyAlignment="1">
      <alignment/>
    </xf>
    <xf numFmtId="0" fontId="3" fillId="34" borderId="15" xfId="0" applyFont="1" applyFill="1" applyBorder="1" applyAlignment="1">
      <alignment/>
    </xf>
    <xf numFmtId="14" fontId="3" fillId="34" borderId="15" xfId="0" applyNumberFormat="1" applyFont="1" applyFill="1" applyBorder="1" applyAlignment="1">
      <alignment/>
    </xf>
    <xf numFmtId="10" fontId="3" fillId="34" borderId="15" xfId="59" applyNumberFormat="1" applyFont="1" applyFill="1" applyBorder="1" applyAlignment="1">
      <alignment/>
    </xf>
    <xf numFmtId="0" fontId="3" fillId="34" borderId="14" xfId="0" applyFont="1" applyFill="1" applyBorder="1" applyAlignment="1">
      <alignment/>
    </xf>
    <xf numFmtId="0" fontId="3" fillId="34" borderId="10" xfId="0" applyFont="1" applyFill="1" applyBorder="1" applyAlignment="1">
      <alignment/>
    </xf>
    <xf numFmtId="0" fontId="3" fillId="34" borderId="0" xfId="52" applyFont="1" applyFill="1" applyBorder="1" applyAlignment="1">
      <alignment horizontal="left"/>
      <protection/>
    </xf>
    <xf numFmtId="0" fontId="4" fillId="34" borderId="0" xfId="52" applyFont="1" applyFill="1" applyBorder="1" applyAlignment="1">
      <alignment horizontal="center"/>
      <protection/>
    </xf>
    <xf numFmtId="14" fontId="4" fillId="34" borderId="0" xfId="52" applyNumberFormat="1" applyFont="1" applyFill="1" applyBorder="1" applyAlignment="1">
      <alignment horizontal="center"/>
      <protection/>
    </xf>
    <xf numFmtId="10" fontId="4" fillId="34" borderId="0" xfId="59" applyNumberFormat="1" applyFont="1" applyFill="1" applyBorder="1" applyAlignment="1">
      <alignment horizontal="center"/>
    </xf>
    <xf numFmtId="14" fontId="3" fillId="34" borderId="0" xfId="0" applyNumberFormat="1" applyFont="1" applyFill="1" applyBorder="1" applyAlignment="1">
      <alignment/>
    </xf>
    <xf numFmtId="0" fontId="3" fillId="34" borderId="0" xfId="52" applyFont="1" applyFill="1" applyBorder="1">
      <alignment/>
      <protection/>
    </xf>
    <xf numFmtId="0" fontId="4" fillId="34" borderId="14" xfId="0" applyFont="1" applyFill="1" applyBorder="1" applyAlignment="1">
      <alignment horizontal="center" vertical="center"/>
    </xf>
    <xf numFmtId="0" fontId="4" fillId="34" borderId="11" xfId="0" applyFont="1" applyFill="1" applyBorder="1" applyAlignment="1">
      <alignment horizontal="center" vertical="center"/>
    </xf>
    <xf numFmtId="0" fontId="14" fillId="34" borderId="14" xfId="52" applyFont="1" applyFill="1" applyBorder="1" applyAlignment="1">
      <alignment horizontal="center" vertical="center"/>
      <protection/>
    </xf>
    <xf numFmtId="0" fontId="14" fillId="34" borderId="0" xfId="52" applyFont="1" applyFill="1" applyBorder="1" applyAlignment="1">
      <alignment horizontal="center" vertical="center"/>
      <protection/>
    </xf>
    <xf numFmtId="14" fontId="14" fillId="34" borderId="56" xfId="0" applyNumberFormat="1" applyFont="1" applyFill="1" applyBorder="1" applyAlignment="1">
      <alignment horizontal="center" vertical="center" wrapText="1"/>
    </xf>
    <xf numFmtId="0" fontId="14" fillId="34" borderId="57" xfId="0" applyFont="1" applyFill="1" applyBorder="1" applyAlignment="1">
      <alignment horizontal="center" vertical="center" wrapText="1"/>
    </xf>
    <xf numFmtId="0" fontId="3" fillId="34" borderId="14" xfId="0" applyFont="1" applyFill="1" applyBorder="1" applyAlignment="1">
      <alignment horizontal="center"/>
    </xf>
    <xf numFmtId="0" fontId="14" fillId="34" borderId="14" xfId="52" applyFont="1" applyFill="1" applyBorder="1" applyAlignment="1">
      <alignment horizontal="center"/>
      <protection/>
    </xf>
    <xf numFmtId="0" fontId="14" fillId="34" borderId="0" xfId="52" applyFont="1" applyFill="1" applyBorder="1" applyAlignment="1">
      <alignment horizontal="center"/>
      <protection/>
    </xf>
    <xf numFmtId="0" fontId="14" fillId="34" borderId="93" xfId="52" applyFont="1" applyFill="1" applyBorder="1" applyAlignment="1">
      <alignment horizontal="center"/>
      <protection/>
    </xf>
    <xf numFmtId="0" fontId="14" fillId="34" borderId="94" xfId="52" applyFont="1" applyFill="1" applyBorder="1" applyAlignment="1">
      <alignment horizontal="center"/>
      <protection/>
    </xf>
    <xf numFmtId="14" fontId="14" fillId="34" borderId="94" xfId="52" applyNumberFormat="1" applyFont="1" applyFill="1" applyBorder="1" applyAlignment="1">
      <alignment horizontal="center"/>
      <protection/>
    </xf>
    <xf numFmtId="0" fontId="14" fillId="34" borderId="94" xfId="52" applyNumberFormat="1" applyFont="1" applyFill="1" applyBorder="1" applyAlignment="1">
      <alignment horizontal="center"/>
      <protection/>
    </xf>
    <xf numFmtId="0" fontId="14" fillId="34" borderId="94" xfId="59" applyNumberFormat="1" applyFont="1" applyFill="1" applyBorder="1" applyAlignment="1">
      <alignment horizontal="center"/>
    </xf>
    <xf numFmtId="0" fontId="14" fillId="34" borderId="43" xfId="52" applyFont="1" applyFill="1" applyBorder="1" applyAlignment="1">
      <alignment horizontal="center"/>
      <protection/>
    </xf>
    <xf numFmtId="0" fontId="14" fillId="34" borderId="94" xfId="0" applyNumberFormat="1" applyFont="1" applyFill="1" applyBorder="1" applyAlignment="1">
      <alignment horizontal="center"/>
    </xf>
    <xf numFmtId="0" fontId="14" fillId="34" borderId="43" xfId="0" applyFont="1" applyFill="1" applyBorder="1" applyAlignment="1">
      <alignment horizontal="center"/>
    </xf>
    <xf numFmtId="0" fontId="4" fillId="34" borderId="14" xfId="0" applyFont="1" applyFill="1" applyBorder="1" applyAlignment="1">
      <alignment/>
    </xf>
    <xf numFmtId="171" fontId="4" fillId="34" borderId="76" xfId="52" applyNumberFormat="1" applyFont="1" applyFill="1" applyBorder="1">
      <alignment/>
      <protection/>
    </xf>
    <xf numFmtId="14" fontId="4" fillId="34" borderId="76" xfId="52" applyNumberFormat="1" applyFont="1" applyFill="1" applyBorder="1">
      <alignment/>
      <protection/>
    </xf>
    <xf numFmtId="10" fontId="4" fillId="34" borderId="76" xfId="59" applyNumberFormat="1" applyFont="1" applyFill="1" applyBorder="1" applyAlignment="1">
      <alignment/>
    </xf>
    <xf numFmtId="171" fontId="4" fillId="34" borderId="77" xfId="52" applyNumberFormat="1" applyFont="1" applyFill="1" applyBorder="1">
      <alignment/>
      <protection/>
    </xf>
    <xf numFmtId="0" fontId="4" fillId="34" borderId="11" xfId="0" applyFont="1" applyFill="1" applyBorder="1" applyAlignment="1">
      <alignment/>
    </xf>
    <xf numFmtId="171" fontId="3" fillId="27" borderId="78" xfId="49" applyNumberFormat="1" applyFont="1" applyFill="1" applyBorder="1" applyAlignment="1" applyProtection="1">
      <alignment/>
      <protection locked="0"/>
    </xf>
    <xf numFmtId="14" fontId="3" fillId="27" borderId="78" xfId="49" applyNumberFormat="1" applyFont="1" applyFill="1" applyBorder="1" applyAlignment="1" applyProtection="1">
      <alignment/>
      <protection locked="0"/>
    </xf>
    <xf numFmtId="10" fontId="3" fillId="27" borderId="78" xfId="59" applyNumberFormat="1" applyFont="1" applyFill="1" applyBorder="1" applyAlignment="1" applyProtection="1">
      <alignment/>
      <protection locked="0"/>
    </xf>
    <xf numFmtId="171" fontId="3" fillId="27" borderId="79" xfId="49" applyNumberFormat="1" applyFont="1" applyFill="1" applyBorder="1" applyAlignment="1" applyProtection="1">
      <alignment/>
      <protection locked="0"/>
    </xf>
    <xf numFmtId="171" fontId="3" fillId="34" borderId="78" xfId="0" applyNumberFormat="1" applyFont="1" applyFill="1" applyBorder="1" applyAlignment="1">
      <alignment/>
    </xf>
    <xf numFmtId="14" fontId="3" fillId="34" borderId="78" xfId="0" applyNumberFormat="1" applyFont="1" applyFill="1" applyBorder="1" applyAlignment="1">
      <alignment/>
    </xf>
    <xf numFmtId="10" fontId="3" fillId="34" borderId="78" xfId="59" applyNumberFormat="1" applyFont="1" applyFill="1" applyBorder="1" applyAlignment="1">
      <alignment/>
    </xf>
    <xf numFmtId="171" fontId="3" fillId="34" borderId="79" xfId="0" applyNumberFormat="1" applyFont="1" applyFill="1" applyBorder="1" applyAlignment="1">
      <alignment/>
    </xf>
    <xf numFmtId="171" fontId="4" fillId="34" borderId="78" xfId="52" applyNumberFormat="1" applyFont="1" applyFill="1" applyBorder="1">
      <alignment/>
      <protection/>
    </xf>
    <xf numFmtId="14" fontId="4" fillId="34" borderId="78" xfId="52" applyNumberFormat="1" applyFont="1" applyFill="1" applyBorder="1">
      <alignment/>
      <protection/>
    </xf>
    <xf numFmtId="10" fontId="4" fillId="34" borderId="78" xfId="59" applyNumberFormat="1" applyFont="1" applyFill="1" applyBorder="1" applyAlignment="1">
      <alignment/>
    </xf>
    <xf numFmtId="171" fontId="4" fillId="34" borderId="79" xfId="52" applyNumberFormat="1" applyFont="1" applyFill="1" applyBorder="1">
      <alignment/>
      <protection/>
    </xf>
    <xf numFmtId="0" fontId="10" fillId="34" borderId="14" xfId="0" applyFont="1" applyFill="1" applyBorder="1" applyAlignment="1">
      <alignment/>
    </xf>
    <xf numFmtId="171" fontId="10" fillId="34" borderId="78" xfId="0" applyNumberFormat="1" applyFont="1" applyFill="1" applyBorder="1" applyAlignment="1">
      <alignment/>
    </xf>
    <xf numFmtId="14" fontId="10" fillId="34" borderId="78" xfId="0" applyNumberFormat="1" applyFont="1" applyFill="1" applyBorder="1" applyAlignment="1">
      <alignment/>
    </xf>
    <xf numFmtId="10" fontId="10" fillId="34" borderId="78" xfId="59" applyNumberFormat="1" applyFont="1" applyFill="1" applyBorder="1" applyAlignment="1">
      <alignment/>
    </xf>
    <xf numFmtId="171" fontId="10" fillId="34" borderId="79" xfId="0" applyNumberFormat="1" applyFont="1" applyFill="1" applyBorder="1" applyAlignment="1">
      <alignment/>
    </xf>
    <xf numFmtId="0" fontId="10" fillId="34" borderId="11" xfId="0" applyFont="1" applyFill="1" applyBorder="1" applyAlignment="1">
      <alignment/>
    </xf>
    <xf numFmtId="171" fontId="10" fillId="27" borderId="78" xfId="49" applyNumberFormat="1" applyFont="1" applyFill="1" applyBorder="1" applyAlignment="1" applyProtection="1">
      <alignment/>
      <protection locked="0"/>
    </xf>
    <xf numFmtId="14" fontId="10" fillId="27" borderId="78" xfId="49" applyNumberFormat="1" applyFont="1" applyFill="1" applyBorder="1" applyAlignment="1" applyProtection="1">
      <alignment/>
      <protection locked="0"/>
    </xf>
    <xf numFmtId="10" fontId="10" fillId="27" borderId="78" xfId="59" applyNumberFormat="1" applyFont="1" applyFill="1" applyBorder="1" applyAlignment="1" applyProtection="1">
      <alignment/>
      <protection locked="0"/>
    </xf>
    <xf numFmtId="171" fontId="10" fillId="27" borderId="79" xfId="49" applyNumberFormat="1" applyFont="1" applyFill="1" applyBorder="1" applyAlignment="1" applyProtection="1">
      <alignment/>
      <protection locked="0"/>
    </xf>
    <xf numFmtId="171" fontId="10" fillId="34" borderId="73" xfId="0" applyNumberFormat="1" applyFont="1" applyFill="1" applyBorder="1" applyAlignment="1">
      <alignment/>
    </xf>
    <xf numFmtId="14" fontId="10" fillId="34" borderId="73" xfId="0" applyNumberFormat="1" applyFont="1" applyFill="1" applyBorder="1" applyAlignment="1">
      <alignment/>
    </xf>
    <xf numFmtId="10" fontId="10" fillId="34" borderId="73" xfId="59" applyNumberFormat="1" applyFont="1" applyFill="1" applyBorder="1" applyAlignment="1">
      <alignment/>
    </xf>
    <xf numFmtId="171" fontId="10" fillId="34" borderId="92" xfId="0" applyNumberFormat="1" applyFont="1" applyFill="1" applyBorder="1" applyAlignment="1">
      <alignment/>
    </xf>
    <xf numFmtId="0" fontId="4" fillId="34" borderId="82" xfId="52" applyFont="1" applyFill="1" applyBorder="1" applyAlignment="1">
      <alignment vertical="center"/>
      <protection/>
    </xf>
    <xf numFmtId="0" fontId="4" fillId="34" borderId="83" xfId="52" applyFont="1" applyFill="1" applyBorder="1" applyAlignment="1">
      <alignment vertical="center"/>
      <protection/>
    </xf>
    <xf numFmtId="171" fontId="4" fillId="34" borderId="84" xfId="0" applyNumberFormat="1" applyFont="1" applyFill="1" applyBorder="1" applyAlignment="1">
      <alignment vertical="center"/>
    </xf>
    <xf numFmtId="14" fontId="4" fillId="34" borderId="84" xfId="0" applyNumberFormat="1" applyFont="1" applyFill="1" applyBorder="1" applyAlignment="1">
      <alignment vertical="center"/>
    </xf>
    <xf numFmtId="10" fontId="4" fillId="34" borderId="84" xfId="59" applyNumberFormat="1" applyFont="1" applyFill="1" applyBorder="1" applyAlignment="1">
      <alignment vertical="center"/>
    </xf>
    <xf numFmtId="0" fontId="14" fillId="34" borderId="0" xfId="52" applyFont="1" applyFill="1" applyBorder="1">
      <alignment/>
      <protection/>
    </xf>
    <xf numFmtId="14" fontId="14" fillId="34" borderId="0" xfId="52" applyNumberFormat="1" applyFont="1" applyFill="1" applyBorder="1">
      <alignment/>
      <protection/>
    </xf>
    <xf numFmtId="10" fontId="14" fillId="34" borderId="0" xfId="59" applyNumberFormat="1" applyFont="1" applyFill="1" applyBorder="1" applyAlignment="1">
      <alignment/>
    </xf>
    <xf numFmtId="14" fontId="14" fillId="34" borderId="0" xfId="0" applyNumberFormat="1" applyFont="1" applyFill="1" applyBorder="1" applyAlignment="1">
      <alignment/>
    </xf>
    <xf numFmtId="0" fontId="14" fillId="34" borderId="0" xfId="0" applyFont="1" applyFill="1" applyBorder="1" applyAlignment="1">
      <alignment/>
    </xf>
    <xf numFmtId="0" fontId="10" fillId="34" borderId="0" xfId="0" applyFont="1" applyFill="1" applyBorder="1" applyAlignment="1">
      <alignment/>
    </xf>
    <xf numFmtId="0" fontId="3" fillId="34" borderId="16" xfId="0" applyFont="1" applyFill="1" applyBorder="1" applyAlignment="1">
      <alignment/>
    </xf>
    <xf numFmtId="0" fontId="14" fillId="34" borderId="12" xfId="0" applyFont="1" applyFill="1" applyBorder="1" applyAlignment="1">
      <alignment/>
    </xf>
    <xf numFmtId="14" fontId="14" fillId="34" borderId="12" xfId="0" applyNumberFormat="1" applyFont="1" applyFill="1" applyBorder="1" applyAlignment="1">
      <alignment/>
    </xf>
    <xf numFmtId="10" fontId="14" fillId="34" borderId="12" xfId="59" applyNumberFormat="1" applyFont="1" applyFill="1" applyBorder="1" applyAlignment="1">
      <alignment/>
    </xf>
    <xf numFmtId="14" fontId="14" fillId="33" borderId="0" xfId="0" applyNumberFormat="1" applyFont="1" applyFill="1" applyAlignment="1">
      <alignment/>
    </xf>
    <xf numFmtId="10" fontId="14" fillId="33" borderId="0" xfId="59" applyNumberFormat="1" applyFont="1" applyFill="1" applyAlignment="1">
      <alignment/>
    </xf>
    <xf numFmtId="14" fontId="3" fillId="33" borderId="0" xfId="0" applyNumberFormat="1" applyFont="1" applyFill="1" applyAlignment="1">
      <alignment/>
    </xf>
    <xf numFmtId="10" fontId="3" fillId="33" borderId="0" xfId="59" applyNumberFormat="1" applyFont="1" applyFill="1" applyAlignment="1">
      <alignment/>
    </xf>
    <xf numFmtId="171" fontId="3" fillId="34" borderId="15" xfId="0" applyNumberFormat="1" applyFont="1" applyFill="1" applyBorder="1" applyAlignment="1">
      <alignment/>
    </xf>
    <xf numFmtId="0" fontId="3" fillId="34" borderId="15" xfId="0" applyNumberFormat="1" applyFont="1" applyFill="1" applyBorder="1" applyAlignment="1">
      <alignment/>
    </xf>
    <xf numFmtId="171" fontId="4" fillId="34" borderId="0" xfId="52" applyNumberFormat="1" applyFont="1" applyFill="1" applyBorder="1" applyAlignment="1">
      <alignment horizontal="center"/>
      <protection/>
    </xf>
    <xf numFmtId="0" fontId="4" fillId="34" borderId="0" xfId="52" applyNumberFormat="1" applyFont="1" applyFill="1" applyBorder="1" applyAlignment="1">
      <alignment horizontal="center"/>
      <protection/>
    </xf>
    <xf numFmtId="171" fontId="3" fillId="34" borderId="0" xfId="0" applyNumberFormat="1" applyFont="1" applyFill="1" applyBorder="1" applyAlignment="1">
      <alignment/>
    </xf>
    <xf numFmtId="0" fontId="15" fillId="34" borderId="14" xfId="0" applyFont="1" applyFill="1" applyBorder="1" applyAlignment="1">
      <alignment horizontal="center" vertical="center"/>
    </xf>
    <xf numFmtId="0" fontId="15" fillId="34" borderId="11" xfId="0" applyFont="1" applyFill="1" applyBorder="1" applyAlignment="1">
      <alignment horizontal="center" vertical="center"/>
    </xf>
    <xf numFmtId="171" fontId="3" fillId="34" borderId="55" xfId="52" applyNumberFormat="1" applyFont="1" applyFill="1" applyBorder="1" applyAlignment="1">
      <alignment horizontal="center" vertical="center" wrapText="1"/>
      <protection/>
    </xf>
    <xf numFmtId="171" fontId="3" fillId="34" borderId="56" xfId="52" applyNumberFormat="1" applyFont="1" applyFill="1" applyBorder="1" applyAlignment="1">
      <alignment horizontal="center" vertical="center" wrapText="1"/>
      <protection/>
    </xf>
    <xf numFmtId="171" fontId="3" fillId="34" borderId="57" xfId="0" applyNumberFormat="1" applyFont="1" applyFill="1" applyBorder="1" applyAlignment="1">
      <alignment horizontal="center" vertical="center" wrapText="1"/>
    </xf>
    <xf numFmtId="0" fontId="3" fillId="34" borderId="14" xfId="0" applyNumberFormat="1" applyFont="1" applyFill="1" applyBorder="1" applyAlignment="1">
      <alignment horizontal="center"/>
    </xf>
    <xf numFmtId="0" fontId="3" fillId="34" borderId="93" xfId="52" applyNumberFormat="1" applyFont="1" applyFill="1" applyBorder="1" applyAlignment="1">
      <alignment horizontal="center"/>
      <protection/>
    </xf>
    <xf numFmtId="0" fontId="3" fillId="34" borderId="94" xfId="52" applyNumberFormat="1" applyFont="1" applyFill="1" applyBorder="1" applyAlignment="1">
      <alignment horizontal="center"/>
      <protection/>
    </xf>
    <xf numFmtId="0" fontId="3" fillId="34" borderId="94" xfId="59" applyNumberFormat="1" applyFont="1" applyFill="1" applyBorder="1" applyAlignment="1">
      <alignment horizontal="center"/>
    </xf>
    <xf numFmtId="0" fontId="3" fillId="34" borderId="43" xfId="0" applyNumberFormat="1" applyFont="1" applyFill="1" applyBorder="1" applyAlignment="1">
      <alignment horizontal="center"/>
    </xf>
    <xf numFmtId="0" fontId="3" fillId="34" borderId="11" xfId="0" applyNumberFormat="1" applyFont="1" applyFill="1" applyBorder="1" applyAlignment="1">
      <alignment horizontal="center"/>
    </xf>
    <xf numFmtId="0" fontId="3" fillId="33" borderId="0" xfId="0" applyNumberFormat="1" applyFont="1" applyFill="1" applyAlignment="1">
      <alignment horizontal="center"/>
    </xf>
    <xf numFmtId="0" fontId="4" fillId="34" borderId="76" xfId="52" applyNumberFormat="1" applyFont="1" applyFill="1" applyBorder="1">
      <alignment/>
      <protection/>
    </xf>
    <xf numFmtId="171" fontId="4" fillId="34" borderId="76" xfId="59" applyNumberFormat="1" applyFont="1" applyFill="1" applyBorder="1" applyAlignment="1">
      <alignment/>
    </xf>
    <xf numFmtId="0" fontId="3" fillId="27" borderId="78" xfId="49" applyNumberFormat="1" applyFont="1" applyFill="1" applyBorder="1" applyAlignment="1" applyProtection="1">
      <alignment/>
      <protection locked="0"/>
    </xf>
    <xf numFmtId="171" fontId="3" fillId="27" borderId="78" xfId="59" applyNumberFormat="1" applyFont="1" applyFill="1" applyBorder="1" applyAlignment="1" applyProtection="1">
      <alignment/>
      <protection locked="0"/>
    </xf>
    <xf numFmtId="0" fontId="3" fillId="34" borderId="78" xfId="0" applyNumberFormat="1" applyFont="1" applyFill="1" applyBorder="1" applyAlignment="1">
      <alignment/>
    </xf>
    <xf numFmtId="171" fontId="3" fillId="34" borderId="78" xfId="59" applyNumberFormat="1" applyFont="1" applyFill="1" applyBorder="1" applyAlignment="1">
      <alignment/>
    </xf>
    <xf numFmtId="0" fontId="4" fillId="34" borderId="78" xfId="52" applyNumberFormat="1" applyFont="1" applyFill="1" applyBorder="1">
      <alignment/>
      <protection/>
    </xf>
    <xf numFmtId="171" fontId="4" fillId="34" borderId="78" xfId="59" applyNumberFormat="1" applyFont="1" applyFill="1" applyBorder="1" applyAlignment="1">
      <alignment/>
    </xf>
    <xf numFmtId="0" fontId="10" fillId="34" borderId="78" xfId="0" applyNumberFormat="1" applyFont="1" applyFill="1" applyBorder="1" applyAlignment="1">
      <alignment/>
    </xf>
    <xf numFmtId="171" fontId="10" fillId="34" borderId="78" xfId="59" applyNumberFormat="1" applyFont="1" applyFill="1" applyBorder="1" applyAlignment="1">
      <alignment/>
    </xf>
    <xf numFmtId="0" fontId="10" fillId="27" borderId="78" xfId="49" applyNumberFormat="1" applyFont="1" applyFill="1" applyBorder="1" applyAlignment="1" applyProtection="1">
      <alignment/>
      <protection locked="0"/>
    </xf>
    <xf numFmtId="171" fontId="10" fillId="27" borderId="78" xfId="59" applyNumberFormat="1" applyFont="1" applyFill="1" applyBorder="1" applyAlignment="1" applyProtection="1">
      <alignment/>
      <protection locked="0"/>
    </xf>
    <xf numFmtId="0" fontId="10" fillId="34" borderId="73" xfId="0" applyNumberFormat="1" applyFont="1" applyFill="1" applyBorder="1" applyAlignment="1">
      <alignment/>
    </xf>
    <xf numFmtId="171" fontId="10" fillId="34" borderId="73" xfId="59" applyNumberFormat="1" applyFont="1" applyFill="1" applyBorder="1" applyAlignment="1">
      <alignment/>
    </xf>
    <xf numFmtId="0" fontId="4" fillId="34" borderId="84" xfId="0" applyNumberFormat="1" applyFont="1" applyFill="1" applyBorder="1" applyAlignment="1">
      <alignment vertical="center"/>
    </xf>
    <xf numFmtId="171" fontId="4" fillId="34" borderId="85" xfId="0" applyNumberFormat="1" applyFont="1" applyFill="1" applyBorder="1" applyAlignment="1">
      <alignment vertical="center"/>
    </xf>
    <xf numFmtId="171" fontId="3" fillId="34" borderId="0" xfId="52" applyNumberFormat="1" applyFont="1" applyFill="1" applyBorder="1">
      <alignment/>
      <protection/>
    </xf>
    <xf numFmtId="0" fontId="3" fillId="34" borderId="0" xfId="52" applyNumberFormat="1" applyFont="1" applyFill="1" applyBorder="1">
      <alignment/>
      <protection/>
    </xf>
    <xf numFmtId="10" fontId="3" fillId="34" borderId="0" xfId="59" applyNumberFormat="1" applyFont="1" applyFill="1" applyBorder="1" applyAlignment="1">
      <alignment/>
    </xf>
    <xf numFmtId="171" fontId="3" fillId="34" borderId="12" xfId="0" applyNumberFormat="1" applyFont="1" applyFill="1" applyBorder="1" applyAlignment="1">
      <alignment/>
    </xf>
    <xf numFmtId="0" fontId="3" fillId="34" borderId="12" xfId="0" applyNumberFormat="1" applyFont="1" applyFill="1" applyBorder="1" applyAlignment="1">
      <alignment/>
    </xf>
    <xf numFmtId="10" fontId="3" fillId="34" borderId="12" xfId="59" applyNumberFormat="1" applyFont="1" applyFill="1" applyBorder="1" applyAlignment="1">
      <alignment/>
    </xf>
    <xf numFmtId="171" fontId="3" fillId="33" borderId="0" xfId="0" applyNumberFormat="1" applyFont="1" applyFill="1" applyAlignment="1">
      <alignment/>
    </xf>
    <xf numFmtId="0" fontId="3" fillId="33" borderId="0" xfId="0" applyNumberFormat="1" applyFont="1" applyFill="1" applyAlignment="1">
      <alignment/>
    </xf>
    <xf numFmtId="14" fontId="5" fillId="34" borderId="15" xfId="0" applyNumberFormat="1" applyFont="1" applyFill="1" applyBorder="1" applyAlignment="1">
      <alignment/>
    </xf>
    <xf numFmtId="171" fontId="5" fillId="34" borderId="15" xfId="0" applyNumberFormat="1" applyFont="1" applyFill="1" applyBorder="1" applyAlignment="1">
      <alignment/>
    </xf>
    <xf numFmtId="14" fontId="5" fillId="34" borderId="0" xfId="52" applyNumberFormat="1" applyFont="1" applyFill="1" applyBorder="1">
      <alignment/>
      <protection/>
    </xf>
    <xf numFmtId="171" fontId="5" fillId="34" borderId="0" xfId="52" applyNumberFormat="1" applyFont="1" applyFill="1" applyBorder="1">
      <alignment/>
      <protection/>
    </xf>
    <xf numFmtId="0" fontId="6" fillId="34" borderId="36" xfId="52" applyFont="1" applyFill="1" applyBorder="1" applyAlignment="1">
      <alignment horizontal="center" vertical="center" wrapText="1"/>
      <protection/>
    </xf>
    <xf numFmtId="0" fontId="6" fillId="34" borderId="14" xfId="52" applyFont="1" applyFill="1" applyBorder="1" applyAlignment="1">
      <alignment horizontal="center" vertical="center" wrapText="1"/>
      <protection/>
    </xf>
    <xf numFmtId="0" fontId="5" fillId="34" borderId="14" xfId="52" applyFont="1" applyFill="1" applyBorder="1" applyAlignment="1">
      <alignment wrapText="1"/>
      <protection/>
    </xf>
    <xf numFmtId="0" fontId="6" fillId="34" borderId="95" xfId="52" applyFont="1" applyFill="1" applyBorder="1">
      <alignment/>
      <protection/>
    </xf>
    <xf numFmtId="0" fontId="6" fillId="34" borderId="96" xfId="52" applyFont="1" applyFill="1" applyBorder="1">
      <alignment/>
      <protection/>
    </xf>
    <xf numFmtId="171" fontId="3" fillId="34" borderId="78" xfId="52" applyNumberFormat="1" applyFont="1" applyFill="1" applyBorder="1">
      <alignment/>
      <protection/>
    </xf>
    <xf numFmtId="14" fontId="3" fillId="34" borderId="78" xfId="52" applyNumberFormat="1" applyFont="1" applyFill="1" applyBorder="1">
      <alignment/>
      <protection/>
    </xf>
    <xf numFmtId="171" fontId="3" fillId="34" borderId="79" xfId="52" applyNumberFormat="1" applyFont="1" applyFill="1" applyBorder="1">
      <alignment/>
      <protection/>
    </xf>
    <xf numFmtId="0" fontId="5" fillId="34" borderId="97" xfId="0" applyFont="1" applyFill="1" applyBorder="1" applyAlignment="1">
      <alignment/>
    </xf>
    <xf numFmtId="14" fontId="5" fillId="34" borderId="73" xfId="52" applyNumberFormat="1" applyFont="1" applyFill="1" applyBorder="1">
      <alignment/>
      <protection/>
    </xf>
    <xf numFmtId="171" fontId="5" fillId="34" borderId="73" xfId="52" applyNumberFormat="1" applyFont="1" applyFill="1" applyBorder="1">
      <alignment/>
      <protection/>
    </xf>
    <xf numFmtId="171" fontId="5" fillId="34" borderId="92" xfId="52" applyNumberFormat="1" applyFont="1" applyFill="1" applyBorder="1">
      <alignment/>
      <protection/>
    </xf>
    <xf numFmtId="14" fontId="5" fillId="34" borderId="0" xfId="0" applyNumberFormat="1" applyFont="1" applyFill="1" applyBorder="1" applyAlignment="1">
      <alignment/>
    </xf>
    <xf numFmtId="171" fontId="5" fillId="34" borderId="0" xfId="0" applyNumberFormat="1" applyFont="1" applyFill="1" applyBorder="1" applyAlignment="1">
      <alignment/>
    </xf>
    <xf numFmtId="14" fontId="5" fillId="34" borderId="12" xfId="0" applyNumberFormat="1" applyFont="1" applyFill="1" applyBorder="1" applyAlignment="1">
      <alignment/>
    </xf>
    <xf numFmtId="171" fontId="5" fillId="34" borderId="12" xfId="0" applyNumberFormat="1" applyFont="1" applyFill="1" applyBorder="1" applyAlignment="1">
      <alignment/>
    </xf>
    <xf numFmtId="14" fontId="5" fillId="33" borderId="0" xfId="0" applyNumberFormat="1" applyFont="1" applyFill="1" applyAlignment="1">
      <alignment/>
    </xf>
    <xf numFmtId="171" fontId="5" fillId="33" borderId="0" xfId="0" applyNumberFormat="1" applyFont="1" applyFill="1" applyAlignment="1">
      <alignment/>
    </xf>
    <xf numFmtId="0" fontId="5" fillId="34" borderId="15" xfId="0" applyFont="1" applyFill="1" applyBorder="1" applyAlignment="1">
      <alignment vertical="center"/>
    </xf>
    <xf numFmtId="0" fontId="6" fillId="34" borderId="0" xfId="0" applyFont="1" applyFill="1" applyBorder="1" applyAlignment="1">
      <alignment horizontal="center" vertical="center" wrapText="1"/>
    </xf>
    <xf numFmtId="0" fontId="5" fillId="34" borderId="14" xfId="0" applyFont="1" applyFill="1" applyBorder="1" applyAlignment="1">
      <alignment horizontal="center"/>
    </xf>
    <xf numFmtId="0" fontId="5" fillId="34" borderId="98"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5" fillId="34" borderId="11" xfId="0" applyFont="1" applyFill="1" applyBorder="1" applyAlignment="1">
      <alignment horizontal="center"/>
    </xf>
    <xf numFmtId="0" fontId="5" fillId="34" borderId="99" xfId="0" applyFont="1" applyFill="1" applyBorder="1" applyAlignment="1">
      <alignment horizontal="center" vertical="center" wrapText="1"/>
    </xf>
    <xf numFmtId="0" fontId="5" fillId="34" borderId="100" xfId="0" applyFont="1" applyFill="1" applyBorder="1" applyAlignment="1">
      <alignment vertical="center" wrapText="1"/>
    </xf>
    <xf numFmtId="1" fontId="3" fillId="27" borderId="54" xfId="49" applyNumberFormat="1" applyFont="1" applyFill="1" applyBorder="1" applyAlignment="1" applyProtection="1">
      <alignment horizontal="center"/>
      <protection locked="0"/>
    </xf>
    <xf numFmtId="1" fontId="3" fillId="27" borderId="42" xfId="49" applyNumberFormat="1" applyFont="1" applyFill="1" applyBorder="1" applyAlignment="1" applyProtection="1">
      <alignment horizontal="center"/>
      <protection locked="0"/>
    </xf>
    <xf numFmtId="0" fontId="5" fillId="34" borderId="17" xfId="0" applyFont="1" applyFill="1" applyBorder="1" applyAlignment="1">
      <alignment vertical="center" wrapText="1"/>
    </xf>
    <xf numFmtId="166" fontId="3" fillId="27" borderId="56" xfId="59" applyNumberFormat="1" applyFont="1" applyFill="1" applyBorder="1" applyAlignment="1" applyProtection="1">
      <alignment horizontal="center"/>
      <protection locked="0"/>
    </xf>
    <xf numFmtId="166" fontId="3" fillId="27" borderId="57" xfId="59" applyNumberFormat="1" applyFont="1" applyFill="1" applyBorder="1" applyAlignment="1" applyProtection="1">
      <alignment horizontal="center"/>
      <protection locked="0"/>
    </xf>
    <xf numFmtId="0" fontId="5" fillId="34" borderId="101" xfId="0" applyFont="1" applyFill="1" applyBorder="1" applyAlignment="1">
      <alignment vertical="center" wrapText="1"/>
    </xf>
    <xf numFmtId="171" fontId="3" fillId="27" borderId="56" xfId="49" applyNumberFormat="1" applyFont="1" applyFill="1" applyBorder="1" applyAlignment="1" applyProtection="1">
      <alignment/>
      <protection locked="0"/>
    </xf>
    <xf numFmtId="171" fontId="3" fillId="27" borderId="57" xfId="49" applyNumberFormat="1" applyFont="1" applyFill="1" applyBorder="1" applyAlignment="1" applyProtection="1">
      <alignment/>
      <protection locked="0"/>
    </xf>
    <xf numFmtId="0" fontId="5" fillId="34" borderId="102" xfId="0" applyFont="1" applyFill="1" applyBorder="1" applyAlignment="1">
      <alignment vertical="center" wrapText="1"/>
    </xf>
    <xf numFmtId="1" fontId="3" fillId="27" borderId="56" xfId="49" applyNumberFormat="1" applyFont="1" applyFill="1" applyBorder="1" applyAlignment="1" applyProtection="1">
      <alignment horizontal="center"/>
      <protection locked="0"/>
    </xf>
    <xf numFmtId="1" fontId="3" fillId="27" borderId="57" xfId="49" applyNumberFormat="1" applyFont="1" applyFill="1" applyBorder="1" applyAlignment="1" applyProtection="1">
      <alignment horizontal="center"/>
      <protection locked="0"/>
    </xf>
    <xf numFmtId="171" fontId="3" fillId="27" borderId="103" xfId="49" applyNumberFormat="1" applyFont="1" applyFill="1" applyBorder="1" applyAlignment="1" applyProtection="1">
      <alignment/>
      <protection locked="0"/>
    </xf>
    <xf numFmtId="171" fontId="3" fillId="27" borderId="104" xfId="49" applyNumberFormat="1" applyFont="1" applyFill="1" applyBorder="1" applyAlignment="1" applyProtection="1">
      <alignment/>
      <protection locked="0"/>
    </xf>
    <xf numFmtId="0" fontId="5" fillId="34" borderId="12" xfId="0" applyFont="1" applyFill="1" applyBorder="1" applyAlignment="1">
      <alignment vertical="center"/>
    </xf>
    <xf numFmtId="0" fontId="3" fillId="34" borderId="40"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26" xfId="0" applyFont="1" applyFill="1" applyBorder="1" applyAlignment="1">
      <alignment horizontal="center"/>
    </xf>
    <xf numFmtId="0" fontId="3" fillId="34" borderId="58" xfId="0" applyFont="1" applyFill="1" applyBorder="1" applyAlignment="1">
      <alignment horizontal="center"/>
    </xf>
    <xf numFmtId="0" fontId="3" fillId="34" borderId="28" xfId="0" applyFont="1" applyFill="1" applyBorder="1" applyAlignment="1">
      <alignment horizontal="center"/>
    </xf>
    <xf numFmtId="0" fontId="6" fillId="34" borderId="18" xfId="52" applyFont="1" applyFill="1" applyBorder="1">
      <alignment/>
      <protection/>
    </xf>
    <xf numFmtId="171" fontId="4" fillId="34" borderId="72" xfId="0" applyNumberFormat="1" applyFont="1" applyFill="1" applyBorder="1" applyAlignment="1">
      <alignment/>
    </xf>
    <xf numFmtId="0" fontId="4" fillId="34" borderId="72" xfId="0" applyNumberFormat="1" applyFont="1" applyFill="1" applyBorder="1" applyAlignment="1">
      <alignment/>
    </xf>
    <xf numFmtId="0" fontId="4" fillId="34" borderId="72" xfId="59" applyNumberFormat="1" applyFont="1" applyFill="1" applyBorder="1" applyAlignment="1">
      <alignment/>
    </xf>
    <xf numFmtId="14" fontId="4" fillId="34" borderId="72" xfId="59" applyNumberFormat="1" applyFont="1" applyFill="1" applyBorder="1" applyAlignment="1">
      <alignment/>
    </xf>
    <xf numFmtId="0" fontId="4" fillId="34" borderId="19" xfId="0" applyNumberFormat="1" applyFont="1" applyFill="1" applyBorder="1" applyAlignment="1">
      <alignment/>
    </xf>
    <xf numFmtId="0" fontId="18" fillId="27" borderId="18" xfId="49" applyNumberFormat="1" applyFont="1" applyFill="1" applyBorder="1" applyAlignment="1" applyProtection="1">
      <alignment/>
      <protection locked="0"/>
    </xf>
    <xf numFmtId="171" fontId="3" fillId="27" borderId="72" xfId="49" applyNumberFormat="1" applyFont="1" applyFill="1" applyBorder="1" applyAlignment="1" applyProtection="1">
      <alignment/>
      <protection locked="0"/>
    </xf>
    <xf numFmtId="0" fontId="3" fillId="27" borderId="72" xfId="49" applyNumberFormat="1" applyFont="1" applyFill="1" applyBorder="1" applyAlignment="1" applyProtection="1">
      <alignment/>
      <protection locked="0"/>
    </xf>
    <xf numFmtId="0" fontId="3" fillId="27" borderId="72" xfId="59" applyNumberFormat="1" applyFont="1" applyFill="1" applyBorder="1" applyAlignment="1" applyProtection="1">
      <alignment/>
      <protection locked="0"/>
    </xf>
    <xf numFmtId="14" fontId="3" fillId="27" borderId="72" xfId="59" applyNumberFormat="1" applyFont="1" applyFill="1" applyBorder="1" applyAlignment="1" applyProtection="1">
      <alignment/>
      <protection locked="0"/>
    </xf>
    <xf numFmtId="0" fontId="3" fillId="27" borderId="19" xfId="49" applyNumberFormat="1" applyFont="1" applyFill="1" applyBorder="1" applyAlignment="1" applyProtection="1">
      <alignment/>
      <protection locked="0"/>
    </xf>
    <xf numFmtId="0" fontId="5" fillId="34" borderId="18" xfId="52" applyFont="1" applyFill="1" applyBorder="1">
      <alignment/>
      <protection/>
    </xf>
    <xf numFmtId="171" fontId="3" fillId="34" borderId="72" xfId="0" applyNumberFormat="1" applyFont="1" applyFill="1" applyBorder="1" applyAlignment="1">
      <alignment/>
    </xf>
    <xf numFmtId="0" fontId="3" fillId="34" borderId="72" xfId="0" applyNumberFormat="1" applyFont="1" applyFill="1" applyBorder="1" applyAlignment="1">
      <alignment/>
    </xf>
    <xf numFmtId="0" fontId="3" fillId="34" borderId="72" xfId="59" applyNumberFormat="1" applyFont="1" applyFill="1" applyBorder="1" applyAlignment="1">
      <alignment/>
    </xf>
    <xf numFmtId="14" fontId="3" fillId="34" borderId="72" xfId="59" applyNumberFormat="1" applyFont="1" applyFill="1" applyBorder="1" applyAlignment="1">
      <alignment/>
    </xf>
    <xf numFmtId="0" fontId="3" fillId="34" borderId="19" xfId="0" applyNumberFormat="1" applyFont="1" applyFill="1" applyBorder="1" applyAlignment="1">
      <alignment/>
    </xf>
    <xf numFmtId="0" fontId="5" fillId="34" borderId="105" xfId="52" applyFont="1" applyFill="1" applyBorder="1">
      <alignment/>
      <protection/>
    </xf>
    <xf numFmtId="171" fontId="3" fillId="34" borderId="106" xfId="0" applyNumberFormat="1" applyFont="1" applyFill="1" applyBorder="1" applyAlignment="1">
      <alignment/>
    </xf>
    <xf numFmtId="0" fontId="3" fillId="34" borderId="106" xfId="0" applyNumberFormat="1" applyFont="1" applyFill="1" applyBorder="1" applyAlignment="1">
      <alignment/>
    </xf>
    <xf numFmtId="0" fontId="3" fillId="34" borderId="106" xfId="59" applyNumberFormat="1" applyFont="1" applyFill="1" applyBorder="1" applyAlignment="1">
      <alignment/>
    </xf>
    <xf numFmtId="14" fontId="3" fillId="34" borderId="106" xfId="59" applyNumberFormat="1" applyFont="1" applyFill="1" applyBorder="1" applyAlignment="1">
      <alignment/>
    </xf>
    <xf numFmtId="0" fontId="3" fillId="34" borderId="107" xfId="0" applyNumberFormat="1" applyFont="1" applyFill="1" applyBorder="1" applyAlignment="1">
      <alignment/>
    </xf>
    <xf numFmtId="0" fontId="4" fillId="34" borderId="35" xfId="0" applyFont="1" applyFill="1" applyBorder="1" applyAlignment="1">
      <alignment horizontal="center" vertical="center"/>
    </xf>
    <xf numFmtId="171" fontId="4" fillId="34" borderId="37" xfId="0" applyNumberFormat="1" applyFont="1" applyFill="1" applyBorder="1" applyAlignment="1">
      <alignment vertical="center"/>
    </xf>
    <xf numFmtId="0" fontId="4" fillId="34" borderId="39" xfId="0" applyNumberFormat="1" applyFont="1" applyFill="1" applyBorder="1" applyAlignment="1">
      <alignment vertical="center"/>
    </xf>
    <xf numFmtId="0" fontId="4" fillId="34" borderId="51" xfId="0" applyNumberFormat="1" applyFont="1" applyFill="1" applyBorder="1" applyAlignment="1">
      <alignment vertical="center"/>
    </xf>
    <xf numFmtId="0" fontId="4" fillId="34" borderId="69" xfId="0" applyNumberFormat="1" applyFont="1" applyFill="1" applyBorder="1" applyAlignment="1">
      <alignment vertical="center"/>
    </xf>
    <xf numFmtId="0" fontId="4" fillId="34" borderId="51" xfId="0" applyFont="1" applyFill="1" applyBorder="1" applyAlignment="1">
      <alignment vertical="center"/>
    </xf>
    <xf numFmtId="0" fontId="4" fillId="34" borderId="52" xfId="0" applyFont="1" applyFill="1" applyBorder="1" applyAlignment="1">
      <alignment vertical="center"/>
    </xf>
    <xf numFmtId="0" fontId="3" fillId="34" borderId="0" xfId="0" applyFont="1" applyFill="1" applyBorder="1" applyAlignment="1">
      <alignment horizontal="left"/>
    </xf>
    <xf numFmtId="0" fontId="3" fillId="34" borderId="108" xfId="0" applyFont="1" applyFill="1" applyBorder="1" applyAlignment="1">
      <alignment horizontal="center" vertical="center" wrapText="1"/>
    </xf>
    <xf numFmtId="0" fontId="3" fillId="34" borderId="109" xfId="0" applyFont="1" applyFill="1" applyBorder="1" applyAlignment="1">
      <alignment horizontal="center" vertical="center" wrapText="1"/>
    </xf>
    <xf numFmtId="165" fontId="3" fillId="34" borderId="109" xfId="0" applyNumberFormat="1" applyFont="1" applyFill="1" applyBorder="1" applyAlignment="1">
      <alignment horizontal="center" vertical="center" wrapText="1"/>
    </xf>
    <xf numFmtId="0" fontId="3" fillId="34" borderId="110" xfId="0" applyFont="1" applyFill="1" applyBorder="1" applyAlignment="1">
      <alignment horizontal="center" vertical="center" wrapText="1"/>
    </xf>
    <xf numFmtId="0" fontId="3" fillId="34" borderId="44" xfId="0" applyFont="1" applyFill="1" applyBorder="1" applyAlignment="1">
      <alignment horizontal="center"/>
    </xf>
    <xf numFmtId="0" fontId="3" fillId="34" borderId="111" xfId="0" applyFont="1" applyFill="1" applyBorder="1" applyAlignment="1">
      <alignment horizontal="center"/>
    </xf>
    <xf numFmtId="0" fontId="3" fillId="34" borderId="112" xfId="0" applyFont="1" applyFill="1" applyBorder="1" applyAlignment="1">
      <alignment horizontal="center"/>
    </xf>
    <xf numFmtId="0" fontId="3" fillId="34" borderId="113" xfId="0" applyFont="1" applyFill="1" applyBorder="1" applyAlignment="1">
      <alignment horizontal="center"/>
    </xf>
    <xf numFmtId="0" fontId="14" fillId="34" borderId="14" xfId="0" applyFont="1" applyFill="1" applyBorder="1" applyAlignment="1">
      <alignment/>
    </xf>
    <xf numFmtId="0" fontId="14" fillId="34" borderId="11" xfId="0" applyFont="1" applyFill="1" applyBorder="1" applyAlignment="1">
      <alignment/>
    </xf>
    <xf numFmtId="0" fontId="14" fillId="34" borderId="14" xfId="0" applyFont="1" applyFill="1" applyBorder="1" applyAlignment="1">
      <alignment horizontal="center"/>
    </xf>
    <xf numFmtId="0" fontId="14" fillId="34" borderId="11" xfId="0" applyFont="1" applyFill="1" applyBorder="1" applyAlignment="1">
      <alignment horizontal="center"/>
    </xf>
    <xf numFmtId="0" fontId="14" fillId="34" borderId="75" xfId="0" applyFont="1" applyFill="1" applyBorder="1" applyAlignment="1">
      <alignment horizontal="left" vertical="center"/>
    </xf>
    <xf numFmtId="0" fontId="14" fillId="34" borderId="76" xfId="0" applyFont="1" applyFill="1" applyBorder="1" applyAlignment="1">
      <alignment vertical="center"/>
    </xf>
    <xf numFmtId="0" fontId="14" fillId="34" borderId="77" xfId="0" applyFont="1" applyFill="1" applyBorder="1" applyAlignment="1">
      <alignment vertical="center"/>
    </xf>
    <xf numFmtId="0" fontId="14" fillId="34" borderId="90" xfId="0" applyFont="1" applyFill="1" applyBorder="1" applyAlignment="1">
      <alignment horizontal="left" vertical="center"/>
    </xf>
    <xf numFmtId="0" fontId="14" fillId="34" borderId="78" xfId="0" applyFont="1" applyFill="1" applyBorder="1" applyAlignment="1">
      <alignment vertical="center"/>
    </xf>
    <xf numFmtId="0" fontId="14" fillId="34" borderId="78" xfId="0" applyFont="1" applyFill="1" applyBorder="1" applyAlignment="1">
      <alignment horizontal="center" vertical="center"/>
    </xf>
    <xf numFmtId="171" fontId="14" fillId="34" borderId="78" xfId="0" applyNumberFormat="1" applyFont="1" applyFill="1" applyBorder="1" applyAlignment="1">
      <alignment vertical="center"/>
    </xf>
    <xf numFmtId="171" fontId="14" fillId="34" borderId="79" xfId="0" applyNumberFormat="1" applyFont="1" applyFill="1" applyBorder="1" applyAlignment="1">
      <alignment vertical="center"/>
    </xf>
    <xf numFmtId="0" fontId="14" fillId="27" borderId="114" xfId="49" applyNumberFormat="1" applyFont="1" applyFill="1" applyBorder="1" applyAlignment="1" applyProtection="1">
      <alignment horizontal="left"/>
      <protection locked="0"/>
    </xf>
    <xf numFmtId="14" fontId="14" fillId="27" borderId="72" xfId="49" applyNumberFormat="1" applyFont="1" applyFill="1" applyBorder="1" applyAlignment="1" applyProtection="1">
      <alignment/>
      <protection locked="0"/>
    </xf>
    <xf numFmtId="0" fontId="14" fillId="27" borderId="72" xfId="49" applyNumberFormat="1" applyFont="1" applyFill="1" applyBorder="1" applyAlignment="1" applyProtection="1">
      <alignment/>
      <protection locked="0"/>
    </xf>
    <xf numFmtId="2" fontId="14" fillId="27" borderId="72" xfId="59" applyNumberFormat="1" applyFont="1" applyFill="1" applyBorder="1" applyAlignment="1" applyProtection="1">
      <alignment horizontal="center" vertical="center"/>
      <protection locked="0"/>
    </xf>
    <xf numFmtId="0" fontId="14" fillId="27" borderId="72" xfId="59" applyNumberFormat="1" applyFont="1" applyFill="1" applyBorder="1" applyAlignment="1" applyProtection="1">
      <alignment horizontal="center" vertical="center"/>
      <protection locked="0"/>
    </xf>
    <xf numFmtId="0" fontId="14" fillId="27" borderId="72" xfId="59" applyNumberFormat="1" applyFont="1" applyFill="1" applyBorder="1" applyAlignment="1" applyProtection="1">
      <alignment/>
      <protection locked="0"/>
    </xf>
    <xf numFmtId="0" fontId="14" fillId="27" borderId="72" xfId="59" applyNumberFormat="1" applyFont="1" applyFill="1" applyBorder="1" applyAlignment="1" applyProtection="1">
      <alignment horizontal="center"/>
      <protection locked="0"/>
    </xf>
    <xf numFmtId="171" fontId="14" fillId="27" borderId="72" xfId="59" applyNumberFormat="1" applyFont="1" applyFill="1" applyBorder="1" applyAlignment="1" applyProtection="1">
      <alignment/>
      <protection locked="0"/>
    </xf>
    <xf numFmtId="14" fontId="14" fillId="27" borderId="72" xfId="59" applyNumberFormat="1" applyFont="1" applyFill="1" applyBorder="1" applyAlignment="1" applyProtection="1">
      <alignment horizontal="center"/>
      <protection locked="0"/>
    </xf>
    <xf numFmtId="171" fontId="14" fillId="27" borderId="115" xfId="59" applyNumberFormat="1" applyFont="1" applyFill="1" applyBorder="1" applyAlignment="1" applyProtection="1">
      <alignment/>
      <protection locked="0"/>
    </xf>
    <xf numFmtId="0" fontId="14" fillId="34" borderId="91" xfId="0" applyFont="1" applyFill="1" applyBorder="1" applyAlignment="1">
      <alignment horizontal="left" vertical="center"/>
    </xf>
    <xf numFmtId="0" fontId="14" fillId="34" borderId="73" xfId="0" applyFont="1" applyFill="1" applyBorder="1" applyAlignment="1">
      <alignment vertical="center"/>
    </xf>
    <xf numFmtId="0" fontId="14" fillId="34" borderId="73" xfId="0" applyFont="1" applyFill="1" applyBorder="1" applyAlignment="1">
      <alignment horizontal="center" vertical="center"/>
    </xf>
    <xf numFmtId="0" fontId="14" fillId="34" borderId="92" xfId="0" applyFont="1" applyFill="1" applyBorder="1" applyAlignment="1">
      <alignment vertical="center"/>
    </xf>
    <xf numFmtId="0" fontId="14" fillId="34" borderId="88" xfId="0" applyFont="1" applyFill="1" applyBorder="1" applyAlignment="1">
      <alignment horizontal="center" vertical="center"/>
    </xf>
    <xf numFmtId="0" fontId="14" fillId="34" borderId="84" xfId="0" applyFont="1" applyFill="1" applyBorder="1" applyAlignment="1">
      <alignment horizontal="center" vertical="center"/>
    </xf>
    <xf numFmtId="171" fontId="14" fillId="34" borderId="84" xfId="0" applyNumberFormat="1" applyFont="1" applyFill="1" applyBorder="1" applyAlignment="1">
      <alignment vertical="center"/>
    </xf>
    <xf numFmtId="171" fontId="14" fillId="34" borderId="85" xfId="0" applyNumberFormat="1" applyFont="1" applyFill="1" applyBorder="1" applyAlignment="1">
      <alignment vertical="center"/>
    </xf>
    <xf numFmtId="0" fontId="14" fillId="34" borderId="0" xfId="0" applyFont="1" applyFill="1" applyBorder="1" applyAlignment="1">
      <alignment vertical="center"/>
    </xf>
    <xf numFmtId="0" fontId="6" fillId="34" borderId="116" xfId="52" applyFont="1" applyFill="1" applyBorder="1" applyAlignment="1">
      <alignment horizontal="center" vertical="center" wrapText="1"/>
      <protection/>
    </xf>
    <xf numFmtId="0" fontId="6" fillId="34" borderId="117" xfId="52" applyFont="1" applyFill="1" applyBorder="1" applyAlignment="1">
      <alignment horizontal="center" vertical="center" wrapText="1"/>
      <protection/>
    </xf>
    <xf numFmtId="0" fontId="5" fillId="34" borderId="75" xfId="0" applyFont="1" applyFill="1" applyBorder="1" applyAlignment="1">
      <alignment/>
    </xf>
    <xf numFmtId="0" fontId="8" fillId="34" borderId="90" xfId="52" applyFont="1" applyFill="1" applyBorder="1" applyAlignment="1">
      <alignment wrapText="1"/>
      <protection/>
    </xf>
    <xf numFmtId="0" fontId="8" fillId="34" borderId="90" xfId="0" applyFont="1" applyFill="1" applyBorder="1" applyAlignment="1">
      <alignment/>
    </xf>
    <xf numFmtId="0" fontId="5" fillId="34" borderId="90" xfId="0" applyFont="1" applyFill="1" applyBorder="1" applyAlignment="1">
      <alignment/>
    </xf>
    <xf numFmtId="0" fontId="6" fillId="34" borderId="88" xfId="0" applyFont="1" applyFill="1" applyBorder="1" applyAlignment="1">
      <alignment vertical="center"/>
    </xf>
    <xf numFmtId="0" fontId="8" fillId="34" borderId="90" xfId="52" applyFont="1" applyFill="1" applyBorder="1" applyAlignment="1">
      <alignment vertical="center" wrapText="1"/>
      <protection/>
    </xf>
    <xf numFmtId="171" fontId="8" fillId="34" borderId="78" xfId="0" applyNumberFormat="1" applyFont="1" applyFill="1" applyBorder="1" applyAlignment="1">
      <alignment vertical="center"/>
    </xf>
    <xf numFmtId="171" fontId="8" fillId="34" borderId="79" xfId="0" applyNumberFormat="1" applyFont="1" applyFill="1" applyBorder="1" applyAlignment="1">
      <alignment vertical="center"/>
    </xf>
    <xf numFmtId="0" fontId="8" fillId="34" borderId="91" xfId="52" applyFont="1" applyFill="1" applyBorder="1" applyAlignment="1">
      <alignment vertical="center" wrapText="1"/>
      <protection/>
    </xf>
    <xf numFmtId="171" fontId="8" fillId="34" borderId="73" xfId="0" applyNumberFormat="1" applyFont="1" applyFill="1" applyBorder="1" applyAlignment="1">
      <alignment vertical="center"/>
    </xf>
    <xf numFmtId="171" fontId="8" fillId="34" borderId="92" xfId="0" applyNumberFormat="1" applyFont="1" applyFill="1" applyBorder="1" applyAlignment="1">
      <alignment vertical="center"/>
    </xf>
    <xf numFmtId="171" fontId="5" fillId="34" borderId="50" xfId="49" applyNumberFormat="1" applyFont="1" applyFill="1" applyBorder="1" applyAlignment="1">
      <alignment/>
    </xf>
    <xf numFmtId="171" fontId="5" fillId="34" borderId="46" xfId="49" applyNumberFormat="1" applyFont="1" applyFill="1" applyBorder="1" applyAlignment="1">
      <alignment/>
    </xf>
    <xf numFmtId="171" fontId="5" fillId="34" borderId="0" xfId="49" applyNumberFormat="1" applyFont="1" applyFill="1" applyBorder="1" applyAlignment="1">
      <alignment/>
    </xf>
    <xf numFmtId="171" fontId="5" fillId="34" borderId="0" xfId="49" applyNumberFormat="1" applyFont="1" applyFill="1" applyBorder="1" applyAlignment="1">
      <alignment/>
    </xf>
    <xf numFmtId="171" fontId="5" fillId="34" borderId="50" xfId="49" applyNumberFormat="1" applyFont="1" applyFill="1" applyBorder="1" applyAlignment="1">
      <alignment vertical="center" wrapText="1"/>
    </xf>
    <xf numFmtId="171" fontId="5" fillId="34" borderId="45" xfId="49" applyNumberFormat="1" applyFont="1" applyFill="1" applyBorder="1" applyAlignment="1">
      <alignment vertical="center" wrapText="1"/>
    </xf>
    <xf numFmtId="171" fontId="5" fillId="34" borderId="46" xfId="49" applyNumberFormat="1"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0" xfId="0" applyFont="1" applyFill="1" applyBorder="1" applyAlignment="1">
      <alignment horizontal="center" vertical="center"/>
    </xf>
    <xf numFmtId="0" fontId="6" fillId="34" borderId="0" xfId="0" applyFont="1" applyFill="1" applyBorder="1" applyAlignment="1">
      <alignment horizontal="left" vertical="center"/>
    </xf>
    <xf numFmtId="0" fontId="74" fillId="36"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14" fillId="34" borderId="116" xfId="0" applyFont="1" applyFill="1" applyBorder="1" applyAlignment="1">
      <alignment horizontal="center" vertical="center" wrapText="1"/>
    </xf>
    <xf numFmtId="164" fontId="6" fillId="34" borderId="50" xfId="49" applyNumberFormat="1" applyFont="1" applyFill="1" applyBorder="1" applyAlignment="1">
      <alignment horizontal="center" vertical="center" wrapText="1"/>
    </xf>
    <xf numFmtId="164" fontId="6" fillId="34" borderId="46" xfId="49" applyNumberFormat="1"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0" fillId="34" borderId="36" xfId="0" applyFill="1" applyBorder="1" applyAlignment="1">
      <alignment/>
    </xf>
    <xf numFmtId="0" fontId="56" fillId="34" borderId="15" xfId="0" applyFont="1" applyFill="1" applyBorder="1" applyAlignment="1">
      <alignment/>
    </xf>
    <xf numFmtId="0" fontId="0" fillId="34" borderId="15" xfId="0" applyFill="1" applyBorder="1" applyAlignment="1">
      <alignment/>
    </xf>
    <xf numFmtId="0" fontId="0" fillId="34" borderId="14" xfId="0" applyFill="1" applyBorder="1" applyAlignment="1">
      <alignment/>
    </xf>
    <xf numFmtId="0" fontId="0" fillId="34" borderId="0" xfId="0" applyFill="1" applyBorder="1" applyAlignment="1">
      <alignment/>
    </xf>
    <xf numFmtId="0" fontId="56" fillId="34" borderId="0" xfId="0" applyFont="1" applyFill="1" applyBorder="1" applyAlignment="1">
      <alignment vertical="center"/>
    </xf>
    <xf numFmtId="0" fontId="56" fillId="34" borderId="0" xfId="0" applyFont="1" applyFill="1" applyBorder="1" applyAlignment="1">
      <alignment horizontal="left" wrapText="1"/>
    </xf>
    <xf numFmtId="0" fontId="0" fillId="34" borderId="16" xfId="0" applyFill="1" applyBorder="1" applyAlignment="1">
      <alignment/>
    </xf>
    <xf numFmtId="0" fontId="3" fillId="33" borderId="0" xfId="56" applyFont="1" applyFill="1" applyBorder="1" applyAlignment="1">
      <alignment vertical="center" wrapText="1"/>
      <protection/>
    </xf>
    <xf numFmtId="0" fontId="3" fillId="34" borderId="36" xfId="54" applyFont="1" applyFill="1" applyBorder="1">
      <alignment/>
      <protection/>
    </xf>
    <xf numFmtId="0" fontId="3" fillId="34" borderId="15" xfId="54" applyFont="1" applyFill="1" applyBorder="1">
      <alignment/>
      <protection/>
    </xf>
    <xf numFmtId="164" fontId="3" fillId="34" borderId="15" xfId="49" applyNumberFormat="1" applyFont="1" applyFill="1" applyBorder="1" applyAlignment="1">
      <alignment/>
    </xf>
    <xf numFmtId="9" fontId="3" fillId="34" borderId="15" xfId="59" applyFont="1" applyFill="1" applyBorder="1" applyAlignment="1">
      <alignment/>
    </xf>
    <xf numFmtId="0" fontId="3" fillId="34" borderId="10" xfId="54" applyFont="1" applyFill="1" applyBorder="1">
      <alignment/>
      <protection/>
    </xf>
    <xf numFmtId="0" fontId="3" fillId="34" borderId="0" xfId="54" applyFont="1" applyFill="1" applyBorder="1">
      <alignment/>
      <protection/>
    </xf>
    <xf numFmtId="0" fontId="6" fillId="34" borderId="14" xfId="55" applyFont="1" applyFill="1" applyBorder="1" applyAlignment="1">
      <alignment horizontal="left" vertical="center"/>
      <protection/>
    </xf>
    <xf numFmtId="0" fontId="6" fillId="34" borderId="0" xfId="55" applyFont="1" applyFill="1" applyBorder="1" applyAlignment="1">
      <alignment horizontal="left" vertical="center"/>
      <protection/>
    </xf>
    <xf numFmtId="164" fontId="6" fillId="34" borderId="0" xfId="49" applyNumberFormat="1" applyFont="1" applyFill="1" applyBorder="1" applyAlignment="1" quotePrefix="1">
      <alignment horizontal="center"/>
    </xf>
    <xf numFmtId="9" fontId="6" fillId="34" borderId="0" xfId="59" applyFont="1" applyFill="1" applyBorder="1" applyAlignment="1" quotePrefix="1">
      <alignment horizontal="center"/>
    </xf>
    <xf numFmtId="0" fontId="5" fillId="34" borderId="14" xfId="55" applyFont="1" applyFill="1" applyBorder="1" applyAlignment="1">
      <alignment vertical="center" wrapText="1"/>
      <protection/>
    </xf>
    <xf numFmtId="0" fontId="5" fillId="34" borderId="0" xfId="62" applyFont="1" applyFill="1" applyBorder="1">
      <alignment/>
      <protection/>
    </xf>
    <xf numFmtId="0" fontId="5" fillId="34" borderId="11" xfId="55" applyFont="1" applyFill="1" applyBorder="1" applyAlignment="1">
      <alignment vertical="center" wrapText="1"/>
      <protection/>
    </xf>
    <xf numFmtId="0" fontId="8" fillId="34" borderId="14" xfId="55" applyFont="1" applyFill="1" applyBorder="1" applyAlignment="1">
      <alignment vertical="center" wrapText="1"/>
      <protection/>
    </xf>
    <xf numFmtId="164" fontId="3" fillId="33" borderId="0" xfId="49" applyNumberFormat="1" applyFont="1" applyFill="1" applyBorder="1" applyAlignment="1">
      <alignment vertical="center" wrapText="1"/>
    </xf>
    <xf numFmtId="9" fontId="3" fillId="33" borderId="0" xfId="59" applyFont="1" applyFill="1" applyBorder="1" applyAlignment="1">
      <alignment vertical="center" wrapText="1"/>
    </xf>
    <xf numFmtId="0" fontId="9" fillId="34" borderId="15" xfId="0" applyFont="1" applyFill="1" applyBorder="1" applyAlignment="1">
      <alignment horizontal="left" vertical="center"/>
    </xf>
    <xf numFmtId="0" fontId="6" fillId="34" borderId="15" xfId="0" applyFont="1" applyFill="1" applyBorder="1" applyAlignment="1">
      <alignment vertical="center" wrapText="1"/>
    </xf>
    <xf numFmtId="10" fontId="6" fillId="34" borderId="15" xfId="59" applyNumberFormat="1" applyFont="1" applyFill="1" applyBorder="1" applyAlignment="1">
      <alignment horizontal="right" vertical="center" wrapText="1"/>
    </xf>
    <xf numFmtId="0" fontId="6" fillId="34" borderId="10" xfId="0" applyFont="1" applyFill="1" applyBorder="1" applyAlignment="1">
      <alignment vertical="center"/>
    </xf>
    <xf numFmtId="0" fontId="6" fillId="34" borderId="0" xfId="52" applyFont="1" applyFill="1" applyBorder="1">
      <alignment/>
      <protection/>
    </xf>
    <xf numFmtId="0" fontId="8" fillId="34" borderId="0" xfId="52" applyFont="1" applyFill="1" applyBorder="1" applyAlignment="1">
      <alignment horizontal="left"/>
      <protection/>
    </xf>
    <xf numFmtId="0" fontId="8" fillId="34" borderId="0" xfId="52" applyFont="1" applyFill="1" applyBorder="1">
      <alignment/>
      <protection/>
    </xf>
    <xf numFmtId="171" fontId="3" fillId="27" borderId="81" xfId="49" applyNumberFormat="1" applyFont="1" applyFill="1" applyBorder="1" applyAlignment="1" applyProtection="1">
      <alignment/>
      <protection locked="0"/>
    </xf>
    <xf numFmtId="171" fontId="3" fillId="34" borderId="81" xfId="0" applyNumberFormat="1" applyFont="1" applyFill="1" applyBorder="1" applyAlignment="1">
      <alignment/>
    </xf>
    <xf numFmtId="171" fontId="4" fillId="34" borderId="81" xfId="52" applyNumberFormat="1" applyFont="1" applyFill="1" applyBorder="1">
      <alignment/>
      <protection/>
    </xf>
    <xf numFmtId="171" fontId="10" fillId="34" borderId="81" xfId="0" applyNumberFormat="1" applyFont="1" applyFill="1" applyBorder="1" applyAlignment="1">
      <alignment/>
    </xf>
    <xf numFmtId="171" fontId="10" fillId="27" borderId="81" xfId="49" applyNumberFormat="1" applyFont="1" applyFill="1" applyBorder="1" applyAlignment="1" applyProtection="1">
      <alignment/>
      <protection locked="0"/>
    </xf>
    <xf numFmtId="171" fontId="10" fillId="34" borderId="118" xfId="0" applyNumberFormat="1" applyFont="1" applyFill="1" applyBorder="1" applyAlignment="1">
      <alignment/>
    </xf>
    <xf numFmtId="0" fontId="16" fillId="34" borderId="119" xfId="52" applyFont="1" applyFill="1" applyBorder="1" applyAlignment="1">
      <alignment horizontal="center" wrapText="1"/>
      <protection/>
    </xf>
    <xf numFmtId="0" fontId="5" fillId="34" borderId="118" xfId="52" applyFont="1" applyFill="1" applyBorder="1">
      <alignment/>
      <protection/>
    </xf>
    <xf numFmtId="0" fontId="5" fillId="34" borderId="119" xfId="52" applyFont="1" applyFill="1" applyBorder="1">
      <alignment/>
      <protection/>
    </xf>
    <xf numFmtId="0" fontId="3" fillId="34" borderId="15" xfId="0" applyFont="1" applyFill="1" applyBorder="1" applyAlignment="1">
      <alignment wrapText="1"/>
    </xf>
    <xf numFmtId="0" fontId="5" fillId="34" borderId="100"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120" xfId="0" applyFont="1" applyFill="1" applyBorder="1" applyAlignment="1">
      <alignment vertical="center" wrapText="1"/>
    </xf>
    <xf numFmtId="171" fontId="3" fillId="27" borderId="121" xfId="49" applyNumberFormat="1" applyFont="1" applyFill="1" applyBorder="1" applyAlignment="1" applyProtection="1">
      <alignment/>
      <protection locked="0"/>
    </xf>
    <xf numFmtId="0" fontId="3" fillId="34" borderId="122" xfId="0" applyFont="1" applyFill="1" applyBorder="1" applyAlignment="1" applyProtection="1">
      <alignment vertical="center"/>
      <protection/>
    </xf>
    <xf numFmtId="0" fontId="3" fillId="34" borderId="123" xfId="0" applyFont="1" applyFill="1" applyBorder="1" applyAlignment="1" applyProtection="1">
      <alignment vertical="center"/>
      <protection/>
    </xf>
    <xf numFmtId="3" fontId="3" fillId="34" borderId="123" xfId="0" applyNumberFormat="1" applyFont="1" applyFill="1" applyBorder="1" applyAlignment="1" applyProtection="1">
      <alignment vertical="center" wrapText="1"/>
      <protection/>
    </xf>
    <xf numFmtId="49" fontId="3" fillId="34" borderId="123" xfId="0" applyNumberFormat="1" applyFont="1" applyFill="1" applyBorder="1" applyAlignment="1" applyProtection="1">
      <alignment vertical="center" wrapText="1"/>
      <protection/>
    </xf>
    <xf numFmtId="0" fontId="3" fillId="34" borderId="123" xfId="0" applyFont="1" applyFill="1" applyBorder="1" applyAlignment="1" applyProtection="1">
      <alignment vertical="center" wrapText="1"/>
      <protection/>
    </xf>
    <xf numFmtId="14" fontId="3" fillId="34" borderId="123" xfId="0" applyNumberFormat="1" applyFont="1" applyFill="1" applyBorder="1" applyAlignment="1" applyProtection="1">
      <alignment vertical="center" wrapText="1"/>
      <protection/>
    </xf>
    <xf numFmtId="3" fontId="3" fillId="34" borderId="124" xfId="0" applyNumberFormat="1" applyFont="1" applyFill="1" applyBorder="1" applyAlignment="1" applyProtection="1">
      <alignment vertical="center" wrapText="1"/>
      <protection/>
    </xf>
    <xf numFmtId="0" fontId="3" fillId="27" borderId="32" xfId="0" applyFont="1" applyFill="1" applyBorder="1" applyAlignment="1">
      <alignment vertical="center"/>
    </xf>
    <xf numFmtId="0" fontId="3" fillId="27" borderId="125" xfId="0" applyFont="1" applyFill="1" applyBorder="1" applyAlignment="1">
      <alignment vertical="center"/>
    </xf>
    <xf numFmtId="49" fontId="3" fillId="27" borderId="125" xfId="0" applyNumberFormat="1" applyFont="1" applyFill="1" applyBorder="1" applyAlignment="1">
      <alignment horizontal="center" vertical="center" wrapText="1"/>
    </xf>
    <xf numFmtId="0" fontId="3" fillId="27" borderId="125" xfId="0" applyFont="1" applyFill="1" applyBorder="1" applyAlignment="1">
      <alignment vertical="center" wrapText="1"/>
    </xf>
    <xf numFmtId="0" fontId="3" fillId="34" borderId="122" xfId="0" applyFont="1" applyFill="1" applyBorder="1" applyAlignment="1">
      <alignment vertical="center"/>
    </xf>
    <xf numFmtId="0" fontId="3" fillId="34" borderId="123" xfId="0" applyFont="1" applyFill="1" applyBorder="1" applyAlignment="1">
      <alignment vertical="center"/>
    </xf>
    <xf numFmtId="0" fontId="3" fillId="34" borderId="123" xfId="0" applyFont="1" applyFill="1" applyBorder="1" applyAlignment="1">
      <alignment vertical="center" wrapText="1"/>
    </xf>
    <xf numFmtId="0" fontId="3" fillId="34" borderId="124" xfId="0" applyFont="1" applyFill="1" applyBorder="1" applyAlignment="1">
      <alignment wrapText="1"/>
    </xf>
    <xf numFmtId="0" fontId="5" fillId="33" borderId="0" xfId="62" applyFont="1" applyFill="1" applyBorder="1" applyAlignment="1">
      <alignment vertical="center"/>
      <protection/>
    </xf>
    <xf numFmtId="164" fontId="5" fillId="33" borderId="0" xfId="49" applyNumberFormat="1" applyFont="1" applyFill="1" applyBorder="1" applyAlignment="1">
      <alignment vertical="center"/>
    </xf>
    <xf numFmtId="0" fontId="5" fillId="0" borderId="58" xfId="0" applyFont="1" applyBorder="1" applyAlignment="1">
      <alignment horizontal="center" vertical="center"/>
    </xf>
    <xf numFmtId="0" fontId="5" fillId="0" borderId="28" xfId="0" applyFont="1" applyBorder="1" applyAlignment="1">
      <alignment horizontal="center" vertical="center"/>
    </xf>
    <xf numFmtId="0" fontId="5" fillId="0" borderId="40" xfId="0" applyFont="1" applyBorder="1" applyAlignment="1">
      <alignment/>
    </xf>
    <xf numFmtId="0" fontId="5" fillId="0" borderId="54" xfId="0" applyFont="1" applyBorder="1" applyAlignment="1">
      <alignment/>
    </xf>
    <xf numFmtId="0" fontId="5" fillId="0" borderId="42" xfId="0" applyFont="1" applyBorder="1" applyAlignment="1">
      <alignment/>
    </xf>
    <xf numFmtId="0" fontId="5" fillId="0" borderId="55" xfId="0" applyFont="1" applyBorder="1" applyAlignment="1">
      <alignment/>
    </xf>
    <xf numFmtId="0" fontId="5" fillId="0" borderId="56" xfId="0" applyFont="1" applyBorder="1" applyAlignment="1">
      <alignment/>
    </xf>
    <xf numFmtId="0" fontId="5" fillId="0" borderId="57" xfId="0" applyFont="1" applyBorder="1" applyAlignment="1">
      <alignment/>
    </xf>
    <xf numFmtId="0" fontId="5" fillId="0" borderId="93" xfId="0" applyFont="1" applyBorder="1" applyAlignment="1">
      <alignment/>
    </xf>
    <xf numFmtId="0" fontId="5" fillId="0" borderId="94" xfId="0" applyFont="1" applyBorder="1" applyAlignment="1">
      <alignment/>
    </xf>
    <xf numFmtId="0" fontId="5" fillId="0" borderId="43" xfId="0" applyFont="1" applyBorder="1" applyAlignment="1">
      <alignment/>
    </xf>
    <xf numFmtId="164" fontId="6" fillId="0" borderId="35" xfId="49" applyNumberFormat="1" applyFont="1" applyBorder="1" applyAlignment="1">
      <alignment horizontal="center" vertical="center"/>
    </xf>
    <xf numFmtId="164" fontId="6" fillId="36" borderId="37" xfId="49" applyNumberFormat="1" applyFont="1" applyFill="1" applyBorder="1" applyAlignment="1">
      <alignment vertical="center"/>
    </xf>
    <xf numFmtId="164" fontId="6" fillId="0" borderId="37" xfId="49" applyNumberFormat="1" applyFont="1" applyBorder="1" applyAlignment="1">
      <alignment vertical="center"/>
    </xf>
    <xf numFmtId="164" fontId="6" fillId="0" borderId="38" xfId="49" applyNumberFormat="1" applyFont="1" applyBorder="1" applyAlignment="1">
      <alignment vertical="center"/>
    </xf>
    <xf numFmtId="0" fontId="5" fillId="0" borderId="56" xfId="0" applyFont="1" applyBorder="1" applyAlignment="1">
      <alignment horizontal="left" indent="1"/>
    </xf>
    <xf numFmtId="0" fontId="5" fillId="0" borderId="94" xfId="0" applyFont="1" applyBorder="1" applyAlignment="1">
      <alignment horizontal="left" indent="1"/>
    </xf>
    <xf numFmtId="0" fontId="3" fillId="34" borderId="0" xfId="0" applyFont="1" applyFill="1" applyBorder="1" applyAlignment="1">
      <alignment horizontal="center" vertical="center" wrapText="1"/>
    </xf>
    <xf numFmtId="0" fontId="6" fillId="34" borderId="0" xfId="0" applyFont="1" applyFill="1" applyBorder="1" applyAlignment="1">
      <alignment horizontal="left" vertical="center"/>
    </xf>
    <xf numFmtId="0" fontId="5" fillId="34" borderId="0" xfId="0" applyFont="1" applyFill="1" applyBorder="1" applyAlignment="1">
      <alignment horizontal="center" vertical="center" wrapText="1"/>
    </xf>
    <xf numFmtId="0" fontId="3" fillId="27" borderId="34" xfId="0" applyFont="1" applyFill="1" applyBorder="1" applyAlignment="1" applyProtection="1" quotePrefix="1">
      <alignment vertical="center"/>
      <protection locked="0"/>
    </xf>
    <xf numFmtId="0" fontId="3" fillId="27" borderId="126" xfId="0" applyFont="1" applyFill="1" applyBorder="1" applyAlignment="1" applyProtection="1">
      <alignment vertical="center"/>
      <protection locked="0"/>
    </xf>
    <xf numFmtId="49" fontId="3" fillId="27" borderId="126" xfId="0" applyNumberFormat="1" applyFont="1" applyFill="1" applyBorder="1" applyAlignment="1" applyProtection="1">
      <alignment horizontal="center" vertical="center" wrapText="1"/>
      <protection locked="0"/>
    </xf>
    <xf numFmtId="0" fontId="3" fillId="27" borderId="126" xfId="0" applyNumberFormat="1" applyFont="1" applyFill="1" applyBorder="1" applyAlignment="1" applyProtection="1">
      <alignment vertical="center" wrapText="1"/>
      <protection locked="0"/>
    </xf>
    <xf numFmtId="3" fontId="3" fillId="27" borderId="126" xfId="0" applyNumberFormat="1" applyFont="1" applyFill="1" applyBorder="1" applyAlignment="1" applyProtection="1">
      <alignment vertical="center" wrapText="1"/>
      <protection locked="0"/>
    </xf>
    <xf numFmtId="0" fontId="3" fillId="34" borderId="35" xfId="0" applyFont="1" applyFill="1" applyBorder="1" applyAlignment="1" applyProtection="1">
      <alignment horizontal="center" vertical="center" wrapText="1"/>
      <protection/>
    </xf>
    <xf numFmtId="0" fontId="3" fillId="34" borderId="69"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0" fontId="3" fillId="34" borderId="38" xfId="0" applyFont="1" applyFill="1" applyBorder="1" applyAlignment="1" applyProtection="1">
      <alignment horizontal="center" vertical="center" wrapText="1"/>
      <protection/>
    </xf>
    <xf numFmtId="0" fontId="3" fillId="34" borderId="35" xfId="0" applyFont="1" applyFill="1" applyBorder="1" applyAlignment="1">
      <alignment horizontal="center" vertical="center" wrapText="1"/>
    </xf>
    <xf numFmtId="0" fontId="3" fillId="34" borderId="69" xfId="0" applyFont="1" applyFill="1" applyBorder="1" applyAlignment="1">
      <alignment horizontal="center" vertical="center"/>
    </xf>
    <xf numFmtId="0" fontId="3" fillId="34" borderId="3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5" fillId="34" borderId="0" xfId="0" applyFont="1" applyFill="1" applyBorder="1" applyAlignment="1">
      <alignment horizontal="left" vertical="center"/>
    </xf>
    <xf numFmtId="0" fontId="3" fillId="27" borderId="25" xfId="0" applyFont="1" applyFill="1" applyBorder="1" applyAlignment="1">
      <alignment vertical="center" wrapText="1"/>
    </xf>
    <xf numFmtId="0" fontId="56" fillId="0" borderId="0" xfId="0" applyFont="1" applyAlignment="1">
      <alignment/>
    </xf>
    <xf numFmtId="0" fontId="0" fillId="34" borderId="14" xfId="0" applyFill="1" applyBorder="1" applyAlignment="1">
      <alignment vertical="center"/>
    </xf>
    <xf numFmtId="0" fontId="0" fillId="34" borderId="11" xfId="0" applyFill="1" applyBorder="1" applyAlignment="1">
      <alignment vertical="center"/>
    </xf>
    <xf numFmtId="0" fontId="0" fillId="0" borderId="0" xfId="0" applyAlignment="1">
      <alignment vertical="center"/>
    </xf>
    <xf numFmtId="0" fontId="8" fillId="34" borderId="55" xfId="55" applyFont="1" applyFill="1" applyBorder="1" applyAlignment="1">
      <alignment horizontal="left" vertical="center" wrapText="1" indent="1"/>
      <protection/>
    </xf>
    <xf numFmtId="0" fontId="5" fillId="34" borderId="70" xfId="54" applyFont="1" applyFill="1" applyBorder="1" applyAlignment="1" applyProtection="1">
      <alignment horizontal="left" vertical="center"/>
      <protection/>
    </xf>
    <xf numFmtId="0" fontId="5" fillId="34" borderId="127" xfId="54" applyFont="1" applyFill="1" applyBorder="1" applyAlignment="1" applyProtection="1">
      <alignment horizontal="left" vertical="center"/>
      <protection/>
    </xf>
    <xf numFmtId="0" fontId="5" fillId="34" borderId="128" xfId="54" applyFont="1" applyFill="1" applyBorder="1" applyAlignment="1" applyProtection="1">
      <alignment horizontal="left" vertical="center"/>
      <protection/>
    </xf>
    <xf numFmtId="171" fontId="5" fillId="34" borderId="35" xfId="49" applyNumberFormat="1" applyFont="1" applyFill="1" applyBorder="1" applyAlignment="1">
      <alignment vertical="center"/>
    </xf>
    <xf numFmtId="171" fontId="5" fillId="34" borderId="37" xfId="49" applyNumberFormat="1" applyFont="1" applyFill="1" applyBorder="1" applyAlignment="1">
      <alignment vertical="center"/>
    </xf>
    <xf numFmtId="171" fontId="5" fillId="34" borderId="18" xfId="49" applyNumberFormat="1" applyFont="1" applyFill="1" applyBorder="1" applyAlignment="1">
      <alignment/>
    </xf>
    <xf numFmtId="171" fontId="5" fillId="34" borderId="72" xfId="49" applyNumberFormat="1" applyFont="1" applyFill="1" applyBorder="1" applyAlignment="1">
      <alignment/>
    </xf>
    <xf numFmtId="171" fontId="5" fillId="34" borderId="34" xfId="49" applyNumberFormat="1" applyFont="1" applyFill="1" applyBorder="1" applyAlignment="1">
      <alignment vertical="center"/>
    </xf>
    <xf numFmtId="171" fontId="5" fillId="34" borderId="126" xfId="49" applyNumberFormat="1" applyFont="1" applyFill="1" applyBorder="1" applyAlignment="1">
      <alignment vertical="center"/>
    </xf>
    <xf numFmtId="171" fontId="5" fillId="34" borderId="32" xfId="49" applyNumberFormat="1" applyFont="1" applyFill="1" applyBorder="1" applyAlignment="1">
      <alignment vertical="center"/>
    </xf>
    <xf numFmtId="171" fontId="5" fillId="34" borderId="125" xfId="49" applyNumberFormat="1" applyFont="1" applyFill="1" applyBorder="1" applyAlignment="1">
      <alignment vertical="center"/>
    </xf>
    <xf numFmtId="171" fontId="56" fillId="34" borderId="32" xfId="49" applyNumberFormat="1" applyFont="1" applyFill="1" applyBorder="1" applyAlignment="1">
      <alignment vertical="center"/>
    </xf>
    <xf numFmtId="171" fontId="56" fillId="34" borderId="125" xfId="49" applyNumberFormat="1" applyFont="1" applyFill="1" applyBorder="1" applyAlignment="1">
      <alignment vertical="center"/>
    </xf>
    <xf numFmtId="171" fontId="5" fillId="34" borderId="26" xfId="49" applyNumberFormat="1" applyFont="1" applyFill="1" applyBorder="1" applyAlignment="1">
      <alignment vertical="center"/>
    </xf>
    <xf numFmtId="171" fontId="5" fillId="34" borderId="58" xfId="49" applyNumberFormat="1" applyFont="1" applyFill="1" applyBorder="1" applyAlignment="1">
      <alignment vertical="center"/>
    </xf>
    <xf numFmtId="171" fontId="5" fillId="34" borderId="40" xfId="49" applyNumberFormat="1" applyFont="1" applyFill="1" applyBorder="1" applyAlignment="1">
      <alignment vertical="center"/>
    </xf>
    <xf numFmtId="171" fontId="5" fillId="34" borderId="54" xfId="49" applyNumberFormat="1" applyFont="1" applyFill="1" applyBorder="1" applyAlignment="1">
      <alignment vertical="center"/>
    </xf>
    <xf numFmtId="171" fontId="5" fillId="34" borderId="64" xfId="49" applyNumberFormat="1" applyFont="1" applyFill="1" applyBorder="1" applyAlignment="1">
      <alignment vertical="center"/>
    </xf>
    <xf numFmtId="171" fontId="5" fillId="34" borderId="129" xfId="49" applyNumberFormat="1" applyFont="1" applyFill="1" applyBorder="1" applyAlignment="1">
      <alignment vertical="center"/>
    </xf>
    <xf numFmtId="171" fontId="5" fillId="34" borderId="23" xfId="49" applyNumberFormat="1" applyFont="1" applyFill="1" applyBorder="1" applyAlignment="1">
      <alignment vertical="center"/>
    </xf>
    <xf numFmtId="171" fontId="5" fillId="34" borderId="65" xfId="49" applyNumberFormat="1" applyFont="1" applyFill="1" applyBorder="1" applyAlignment="1">
      <alignment vertical="center"/>
    </xf>
    <xf numFmtId="171" fontId="5" fillId="34" borderId="130" xfId="49" applyNumberFormat="1" applyFont="1" applyFill="1" applyBorder="1" applyAlignment="1">
      <alignment vertical="center"/>
    </xf>
    <xf numFmtId="171" fontId="56" fillId="34" borderId="23" xfId="49" applyNumberFormat="1" applyFont="1" applyFill="1" applyBorder="1" applyAlignment="1">
      <alignment vertical="center"/>
    </xf>
    <xf numFmtId="171" fontId="56" fillId="34" borderId="123" xfId="49" applyNumberFormat="1" applyFont="1" applyFill="1" applyBorder="1" applyAlignment="1">
      <alignment vertical="center"/>
    </xf>
    <xf numFmtId="171" fontId="5" fillId="34" borderId="35" xfId="49" applyNumberFormat="1" applyFont="1" applyFill="1" applyBorder="1" applyAlignment="1">
      <alignment/>
    </xf>
    <xf numFmtId="171" fontId="5" fillId="34" borderId="37" xfId="49" applyNumberFormat="1" applyFont="1" applyFill="1" applyBorder="1" applyAlignment="1">
      <alignment/>
    </xf>
    <xf numFmtId="171" fontId="5" fillId="34" borderId="38" xfId="49" applyNumberFormat="1" applyFont="1" applyFill="1" applyBorder="1" applyAlignment="1">
      <alignment vertical="center"/>
    </xf>
    <xf numFmtId="171" fontId="5" fillId="34" borderId="12" xfId="49" applyNumberFormat="1" applyFont="1" applyFill="1" applyBorder="1" applyAlignment="1">
      <alignment vertical="center"/>
    </xf>
    <xf numFmtId="171" fontId="5" fillId="27" borderId="40" xfId="49" applyNumberFormat="1" applyFont="1" applyFill="1" applyBorder="1" applyAlignment="1" applyProtection="1">
      <alignment vertical="center"/>
      <protection locked="0"/>
    </xf>
    <xf numFmtId="171" fontId="5" fillId="27" borderId="54" xfId="49" applyNumberFormat="1" applyFont="1" applyFill="1" applyBorder="1" applyAlignment="1" applyProtection="1">
      <alignment vertical="center"/>
      <protection locked="0"/>
    </xf>
    <xf numFmtId="171" fontId="5" fillId="34" borderId="42" xfId="49" applyNumberFormat="1" applyFont="1" applyFill="1" applyBorder="1" applyAlignment="1">
      <alignment vertical="center"/>
    </xf>
    <xf numFmtId="171" fontId="5" fillId="27" borderId="26" xfId="49" applyNumberFormat="1" applyFont="1" applyFill="1" applyBorder="1" applyAlignment="1" applyProtection="1">
      <alignment vertical="center"/>
      <protection locked="0"/>
    </xf>
    <xf numFmtId="171" fontId="5" fillId="27" borderId="58" xfId="49" applyNumberFormat="1" applyFont="1" applyFill="1" applyBorder="1" applyAlignment="1" applyProtection="1">
      <alignment vertical="center"/>
      <protection locked="0"/>
    </xf>
    <xf numFmtId="171" fontId="5" fillId="34" borderId="28" xfId="49" applyNumberFormat="1" applyFont="1" applyFill="1" applyBorder="1" applyAlignment="1">
      <alignment vertical="center"/>
    </xf>
    <xf numFmtId="171" fontId="5" fillId="34" borderId="0" xfId="49" applyNumberFormat="1" applyFont="1" applyFill="1" applyBorder="1" applyAlignment="1">
      <alignment vertical="center"/>
    </xf>
    <xf numFmtId="171" fontId="5" fillId="34" borderId="55" xfId="49" applyNumberFormat="1" applyFont="1" applyFill="1" applyBorder="1" applyAlignment="1">
      <alignment vertical="center"/>
    </xf>
    <xf numFmtId="171" fontId="5" fillId="34" borderId="56" xfId="49" applyNumberFormat="1" applyFont="1" applyFill="1" applyBorder="1" applyAlignment="1">
      <alignment vertical="center"/>
    </xf>
    <xf numFmtId="171" fontId="5" fillId="34" borderId="57" xfId="49" applyNumberFormat="1" applyFont="1" applyFill="1" applyBorder="1" applyAlignment="1">
      <alignment vertical="center"/>
    </xf>
    <xf numFmtId="171" fontId="6" fillId="34" borderId="0" xfId="49" applyNumberFormat="1" applyFont="1" applyFill="1" applyBorder="1" applyAlignment="1">
      <alignment vertical="center"/>
    </xf>
    <xf numFmtId="171" fontId="9" fillId="34" borderId="0" xfId="49" applyNumberFormat="1" applyFont="1" applyFill="1" applyBorder="1" applyAlignment="1">
      <alignment horizontal="left" vertical="center"/>
    </xf>
    <xf numFmtId="171" fontId="6" fillId="34" borderId="0" xfId="49" applyNumberFormat="1" applyFont="1" applyFill="1" applyBorder="1" applyAlignment="1">
      <alignment horizontal="left"/>
    </xf>
    <xf numFmtId="171" fontId="6" fillId="34" borderId="0" xfId="49" applyNumberFormat="1" applyFont="1" applyFill="1" applyBorder="1" applyAlignment="1">
      <alignment horizontal="center" vertical="center" wrapText="1"/>
    </xf>
    <xf numFmtId="171" fontId="6" fillId="34" borderId="0" xfId="49" applyNumberFormat="1" applyFont="1" applyFill="1" applyBorder="1" applyAlignment="1">
      <alignment/>
    </xf>
    <xf numFmtId="171" fontId="7" fillId="34" borderId="0" xfId="49" applyNumberFormat="1" applyFont="1" applyFill="1" applyBorder="1" applyAlignment="1">
      <alignment/>
    </xf>
    <xf numFmtId="171" fontId="7" fillId="34" borderId="0" xfId="49" applyNumberFormat="1" applyFont="1" applyFill="1" applyBorder="1" applyAlignment="1">
      <alignment/>
    </xf>
    <xf numFmtId="0" fontId="3" fillId="34" borderId="0" xfId="0" applyFont="1" applyFill="1" applyBorder="1" applyAlignment="1" applyProtection="1">
      <alignment/>
      <protection/>
    </xf>
    <xf numFmtId="0" fontId="5" fillId="0" borderId="56" xfId="0" applyFont="1" applyFill="1" applyBorder="1" applyAlignment="1">
      <alignment horizontal="center" vertical="center" wrapText="1"/>
    </xf>
    <xf numFmtId="7" fontId="0" fillId="0" borderId="0" xfId="0" applyNumberFormat="1" applyAlignment="1" applyProtection="1">
      <alignment/>
      <protection/>
    </xf>
    <xf numFmtId="171" fontId="5" fillId="34" borderId="14" xfId="0" applyNumberFormat="1" applyFont="1" applyFill="1" applyBorder="1" applyAlignment="1">
      <alignment/>
    </xf>
    <xf numFmtId="171" fontId="5" fillId="34" borderId="11" xfId="0" applyNumberFormat="1" applyFont="1" applyFill="1" applyBorder="1" applyAlignment="1">
      <alignment/>
    </xf>
    <xf numFmtId="0" fontId="14" fillId="34" borderId="93" xfId="52" applyNumberFormat="1" applyFont="1" applyFill="1" applyBorder="1" applyAlignment="1">
      <alignment horizontal="center"/>
      <protection/>
    </xf>
    <xf numFmtId="0" fontId="14" fillId="34" borderId="0" xfId="52" applyNumberFormat="1" applyFont="1" applyFill="1" applyBorder="1">
      <alignment/>
      <protection/>
    </xf>
    <xf numFmtId="0" fontId="14" fillId="34" borderId="0" xfId="0" applyNumberFormat="1" applyFont="1" applyFill="1" applyBorder="1" applyAlignment="1">
      <alignment/>
    </xf>
    <xf numFmtId="0" fontId="14" fillId="34" borderId="12" xfId="0" applyNumberFormat="1" applyFont="1" applyFill="1" applyBorder="1" applyAlignment="1">
      <alignment/>
    </xf>
    <xf numFmtId="0" fontId="14" fillId="33" borderId="0" xfId="0" applyNumberFormat="1" applyFont="1" applyFill="1" applyAlignment="1">
      <alignment/>
    </xf>
    <xf numFmtId="171" fontId="5" fillId="34" borderId="76" xfId="0" applyNumberFormat="1" applyFont="1" applyFill="1" applyBorder="1" applyAlignment="1">
      <alignment/>
    </xf>
    <xf numFmtId="171" fontId="5" fillId="34" borderId="77" xfId="0" applyNumberFormat="1" applyFont="1" applyFill="1" applyBorder="1" applyAlignment="1">
      <alignment/>
    </xf>
    <xf numFmtId="171" fontId="8" fillId="27" borderId="78" xfId="59" applyNumberFormat="1" applyFont="1" applyFill="1" applyBorder="1" applyAlignment="1" applyProtection="1">
      <alignment/>
      <protection locked="0"/>
    </xf>
    <xf numFmtId="171" fontId="8" fillId="34" borderId="79" xfId="0" applyNumberFormat="1" applyFont="1" applyFill="1" applyBorder="1" applyAlignment="1">
      <alignment/>
    </xf>
    <xf numFmtId="0" fontId="8" fillId="34" borderId="78" xfId="0" applyFont="1" applyFill="1" applyBorder="1" applyAlignment="1">
      <alignment/>
    </xf>
    <xf numFmtId="171" fontId="5" fillId="34" borderId="78" xfId="0" applyNumberFormat="1" applyFont="1" applyFill="1" applyBorder="1" applyAlignment="1">
      <alignment/>
    </xf>
    <xf numFmtId="171" fontId="5" fillId="34" borderId="79" xfId="0" applyNumberFormat="1" applyFont="1" applyFill="1" applyBorder="1" applyAlignment="1">
      <alignment/>
    </xf>
    <xf numFmtId="0" fontId="5" fillId="34" borderId="78" xfId="0" applyFont="1" applyFill="1" applyBorder="1" applyAlignment="1">
      <alignment/>
    </xf>
    <xf numFmtId="44" fontId="58" fillId="34" borderId="0" xfId="49" applyFont="1" applyFill="1" applyAlignment="1">
      <alignment/>
    </xf>
    <xf numFmtId="0" fontId="58" fillId="34" borderId="0" xfId="49" applyNumberFormat="1" applyFont="1" applyFill="1" applyAlignment="1">
      <alignment/>
    </xf>
    <xf numFmtId="44" fontId="58" fillId="34" borderId="11" xfId="49" applyFont="1" applyFill="1" applyBorder="1" applyAlignment="1">
      <alignment/>
    </xf>
    <xf numFmtId="44" fontId="58" fillId="0" borderId="0" xfId="49" applyFont="1" applyAlignment="1">
      <alignment/>
    </xf>
    <xf numFmtId="0" fontId="77" fillId="34" borderId="0" xfId="49" applyNumberFormat="1" applyFont="1" applyFill="1" applyAlignment="1">
      <alignment horizontal="center" vertical="center"/>
    </xf>
    <xf numFmtId="44" fontId="58" fillId="0" borderId="0" xfId="49" applyFont="1" applyFill="1" applyAlignment="1">
      <alignment/>
    </xf>
    <xf numFmtId="44" fontId="78" fillId="34" borderId="0" xfId="49" applyFont="1" applyFill="1" applyAlignment="1">
      <alignment vertical="center"/>
    </xf>
    <xf numFmtId="0" fontId="6" fillId="34" borderId="99" xfId="49" applyNumberFormat="1" applyFont="1" applyFill="1" applyBorder="1" applyAlignment="1">
      <alignment horizontal="center" vertical="center" wrapText="1"/>
    </xf>
    <xf numFmtId="44" fontId="6" fillId="34" borderId="98" xfId="49" applyFont="1" applyFill="1" applyBorder="1" applyAlignment="1">
      <alignment horizontal="center" vertical="center" wrapText="1"/>
    </xf>
    <xf numFmtId="44" fontId="6" fillId="34" borderId="131" xfId="49" applyFont="1" applyFill="1" applyBorder="1" applyAlignment="1">
      <alignment horizontal="center" vertical="center" wrapText="1"/>
    </xf>
    <xf numFmtId="44" fontId="6" fillId="34" borderId="71" xfId="49" applyFont="1" applyFill="1" applyBorder="1" applyAlignment="1">
      <alignment horizontal="center" vertical="center" wrapText="1"/>
    </xf>
    <xf numFmtId="44" fontId="78" fillId="34" borderId="11" xfId="49" applyFont="1" applyFill="1" applyBorder="1" applyAlignment="1">
      <alignment vertical="center"/>
    </xf>
    <xf numFmtId="44" fontId="78" fillId="0" borderId="0" xfId="49" applyFont="1" applyAlignment="1">
      <alignment vertical="center"/>
    </xf>
    <xf numFmtId="44" fontId="58" fillId="34" borderId="0" xfId="49" applyFont="1" applyFill="1" applyAlignment="1">
      <alignment horizontal="left" vertical="center"/>
    </xf>
    <xf numFmtId="0" fontId="6" fillId="34" borderId="40" xfId="49" applyNumberFormat="1" applyFont="1" applyFill="1" applyBorder="1" applyAlignment="1">
      <alignment horizontal="left" vertical="center" wrapText="1"/>
    </xf>
    <xf numFmtId="44" fontId="5" fillId="34" borderId="42" xfId="49" applyFont="1" applyFill="1" applyBorder="1" applyAlignment="1">
      <alignment horizontal="left" vertical="center" wrapText="1"/>
    </xf>
    <xf numFmtId="7" fontId="5" fillId="34" borderId="42" xfId="49" applyNumberFormat="1" applyFont="1" applyFill="1" applyBorder="1" applyAlignment="1">
      <alignment vertical="center"/>
    </xf>
    <xf numFmtId="44" fontId="58" fillId="34" borderId="11" xfId="49" applyFont="1" applyFill="1" applyBorder="1" applyAlignment="1">
      <alignment horizontal="left" vertical="center"/>
    </xf>
    <xf numFmtId="44" fontId="58" fillId="0" borderId="0" xfId="49" applyFont="1" applyAlignment="1">
      <alignment horizontal="left" vertical="center"/>
    </xf>
    <xf numFmtId="0" fontId="6" fillId="34" borderId="55" xfId="49" applyNumberFormat="1" applyFont="1" applyFill="1" applyBorder="1" applyAlignment="1">
      <alignment horizontal="left" vertical="center" wrapText="1"/>
    </xf>
    <xf numFmtId="44" fontId="5" fillId="34" borderId="57" xfId="49" applyFont="1" applyFill="1" applyBorder="1" applyAlignment="1">
      <alignment horizontal="left" vertical="center" wrapText="1"/>
    </xf>
    <xf numFmtId="7" fontId="5" fillId="34" borderId="57" xfId="49" applyNumberFormat="1" applyFont="1" applyFill="1" applyBorder="1" applyAlignment="1">
      <alignment vertical="center"/>
    </xf>
    <xf numFmtId="0" fontId="6" fillId="34" borderId="26" xfId="49" applyNumberFormat="1" applyFont="1" applyFill="1" applyBorder="1" applyAlignment="1">
      <alignment horizontal="left" vertical="center" wrapText="1"/>
    </xf>
    <xf numFmtId="44" fontId="5" fillId="34" borderId="28" xfId="49" applyFont="1" applyFill="1" applyBorder="1" applyAlignment="1">
      <alignment horizontal="left" vertical="center" wrapText="1"/>
    </xf>
    <xf numFmtId="7" fontId="5" fillId="34" borderId="28" xfId="49" applyNumberFormat="1" applyFont="1" applyFill="1" applyBorder="1" applyAlignment="1">
      <alignment vertical="center"/>
    </xf>
    <xf numFmtId="0" fontId="6" fillId="34" borderId="0" xfId="49" applyNumberFormat="1" applyFont="1" applyFill="1" applyBorder="1" applyAlignment="1">
      <alignment horizontal="left" vertical="center" wrapText="1"/>
    </xf>
    <xf numFmtId="44" fontId="5" fillId="34" borderId="0" xfId="49" applyFont="1" applyFill="1" applyBorder="1" applyAlignment="1">
      <alignment horizontal="left" vertical="center" wrapText="1"/>
    </xf>
    <xf numFmtId="44" fontId="5" fillId="34" borderId="0" xfId="49" applyFont="1" applyFill="1" applyBorder="1" applyAlignment="1">
      <alignment horizontal="left" vertical="center"/>
    </xf>
    <xf numFmtId="0" fontId="3" fillId="34" borderId="0" xfId="49" applyNumberFormat="1" applyFont="1" applyFill="1" applyBorder="1" applyAlignment="1">
      <alignment/>
    </xf>
    <xf numFmtId="44" fontId="58" fillId="34" borderId="12" xfId="49" applyFont="1" applyFill="1" applyBorder="1" applyAlignment="1">
      <alignment horizontal="left" vertical="center"/>
    </xf>
    <xf numFmtId="0" fontId="78" fillId="34" borderId="12" xfId="49" applyNumberFormat="1" applyFont="1" applyFill="1" applyBorder="1" applyAlignment="1">
      <alignment horizontal="left" vertical="center" wrapText="1"/>
    </xf>
    <xf numFmtId="44" fontId="58" fillId="34" borderId="12" xfId="49" applyFont="1" applyFill="1" applyBorder="1" applyAlignment="1">
      <alignment horizontal="left" vertical="center" wrapText="1"/>
    </xf>
    <xf numFmtId="44" fontId="58" fillId="34" borderId="13" xfId="49" applyFont="1" applyFill="1" applyBorder="1" applyAlignment="1">
      <alignment horizontal="left" vertical="center"/>
    </xf>
    <xf numFmtId="0" fontId="78" fillId="33" borderId="0" xfId="49" applyNumberFormat="1" applyFont="1" applyFill="1" applyBorder="1" applyAlignment="1">
      <alignment horizontal="left" vertical="center" wrapText="1"/>
    </xf>
    <xf numFmtId="44" fontId="58" fillId="33" borderId="0" xfId="49" applyFont="1" applyFill="1" applyBorder="1" applyAlignment="1">
      <alignment horizontal="left" vertical="center" wrapText="1"/>
    </xf>
    <xf numFmtId="44" fontId="58" fillId="0" borderId="0" xfId="49" applyFont="1" applyBorder="1" applyAlignment="1">
      <alignment horizontal="left" vertical="center"/>
    </xf>
    <xf numFmtId="0" fontId="79" fillId="33" borderId="0" xfId="49" applyNumberFormat="1" applyFont="1" applyFill="1" applyBorder="1" applyAlignment="1">
      <alignment/>
    </xf>
    <xf numFmtId="0" fontId="58" fillId="0" borderId="0" xfId="49" applyNumberFormat="1" applyFont="1" applyAlignment="1">
      <alignment/>
    </xf>
    <xf numFmtId="171" fontId="5" fillId="27" borderId="50" xfId="49" applyNumberFormat="1" applyFont="1" applyFill="1" applyBorder="1" applyAlignment="1" applyProtection="1">
      <alignment/>
      <protection locked="0"/>
    </xf>
    <xf numFmtId="171" fontId="5" fillId="27" borderId="46" xfId="49" applyNumberFormat="1" applyFont="1" applyFill="1" applyBorder="1" applyAlignment="1" applyProtection="1">
      <alignment/>
      <protection locked="0"/>
    </xf>
    <xf numFmtId="171" fontId="5" fillId="27" borderId="46" xfId="49" applyNumberFormat="1" applyFont="1" applyFill="1" applyBorder="1" applyAlignment="1" applyProtection="1">
      <alignment/>
      <protection locked="0"/>
    </xf>
    <xf numFmtId="171" fontId="5" fillId="27" borderId="50" xfId="49" applyNumberFormat="1" applyFont="1" applyFill="1" applyBorder="1" applyAlignment="1" applyProtection="1">
      <alignment vertical="center" wrapText="1"/>
      <protection locked="0"/>
    </xf>
    <xf numFmtId="171" fontId="5" fillId="27" borderId="45" xfId="49" applyNumberFormat="1" applyFont="1" applyFill="1" applyBorder="1" applyAlignment="1" applyProtection="1">
      <alignment vertical="center" wrapText="1"/>
      <protection locked="0"/>
    </xf>
    <xf numFmtId="171" fontId="6" fillId="27" borderId="46" xfId="49" applyNumberFormat="1" applyFont="1" applyFill="1" applyBorder="1" applyAlignment="1" applyProtection="1">
      <alignment vertical="center" wrapText="1"/>
      <protection locked="0"/>
    </xf>
    <xf numFmtId="171" fontId="5" fillId="27" borderId="46" xfId="49" applyNumberFormat="1" applyFont="1" applyFill="1" applyBorder="1" applyAlignment="1" applyProtection="1">
      <alignment vertical="center" wrapText="1"/>
      <protection locked="0"/>
    </xf>
    <xf numFmtId="0" fontId="18" fillId="34" borderId="14" xfId="0" applyFont="1" applyFill="1" applyBorder="1" applyAlignment="1" applyProtection="1">
      <alignment/>
      <protection/>
    </xf>
    <xf numFmtId="0" fontId="18" fillId="34" borderId="15" xfId="0" applyFont="1" applyFill="1" applyBorder="1" applyAlignment="1" applyProtection="1">
      <alignment vertical="center" wrapText="1"/>
      <protection/>
    </xf>
    <xf numFmtId="0" fontId="18" fillId="34" borderId="15" xfId="0" applyFont="1" applyFill="1" applyBorder="1" applyAlignment="1" applyProtection="1">
      <alignment/>
      <protection/>
    </xf>
    <xf numFmtId="0" fontId="18" fillId="34" borderId="0" xfId="0" applyFont="1" applyFill="1" applyBorder="1" applyAlignment="1" applyProtection="1">
      <alignment/>
      <protection/>
    </xf>
    <xf numFmtId="0" fontId="18" fillId="34" borderId="11" xfId="0" applyFont="1" applyFill="1" applyBorder="1" applyAlignment="1" applyProtection="1">
      <alignment/>
      <protection/>
    </xf>
    <xf numFmtId="0" fontId="18" fillId="33" borderId="0" xfId="0" applyFont="1" applyFill="1" applyAlignment="1" applyProtection="1">
      <alignment/>
      <protection/>
    </xf>
    <xf numFmtId="0" fontId="18" fillId="34" borderId="0" xfId="0" applyFont="1" applyFill="1" applyBorder="1" applyAlignment="1" applyProtection="1">
      <alignment vertical="center" wrapText="1"/>
      <protection/>
    </xf>
    <xf numFmtId="0" fontId="18"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left" vertical="center"/>
      <protection/>
    </xf>
    <xf numFmtId="0" fontId="18" fillId="34" borderId="36" xfId="0" applyFont="1" applyFill="1" applyBorder="1" applyAlignment="1" applyProtection="1">
      <alignment/>
      <protection/>
    </xf>
    <xf numFmtId="0" fontId="19" fillId="34" borderId="14" xfId="0" applyFont="1" applyFill="1" applyBorder="1" applyAlignment="1" applyProtection="1">
      <alignment vertical="center"/>
      <protection/>
    </xf>
    <xf numFmtId="0" fontId="18" fillId="34" borderId="16" xfId="0" applyFont="1" applyFill="1" applyBorder="1" applyAlignment="1" applyProtection="1">
      <alignment/>
      <protection/>
    </xf>
    <xf numFmtId="0" fontId="18" fillId="34" borderId="10" xfId="0" applyFont="1" applyFill="1" applyBorder="1" applyAlignment="1" applyProtection="1">
      <alignment/>
      <protection/>
    </xf>
    <xf numFmtId="0" fontId="19" fillId="34" borderId="0" xfId="0" applyFont="1" applyFill="1" applyBorder="1" applyAlignment="1" applyProtection="1">
      <alignment horizontal="left" vertical="center"/>
      <protection/>
    </xf>
    <xf numFmtId="0" fontId="18" fillId="34" borderId="35" xfId="0" applyFont="1" applyFill="1" applyBorder="1" applyAlignment="1" applyProtection="1">
      <alignment horizontal="center" vertical="center" wrapText="1"/>
      <protection/>
    </xf>
    <xf numFmtId="0" fontId="18" fillId="34" borderId="37" xfId="0" applyFont="1" applyFill="1" applyBorder="1" applyAlignment="1" applyProtection="1">
      <alignment horizontal="center" vertical="center" wrapText="1"/>
      <protection/>
    </xf>
    <xf numFmtId="0" fontId="18" fillId="34" borderId="69" xfId="0" applyFont="1" applyFill="1" applyBorder="1" applyAlignment="1" applyProtection="1">
      <alignment horizontal="center" vertical="center" wrapText="1"/>
      <protection/>
    </xf>
    <xf numFmtId="0" fontId="18" fillId="34" borderId="38" xfId="0" applyFont="1" applyFill="1" applyBorder="1" applyAlignment="1" applyProtection="1">
      <alignment horizontal="center" vertical="center" wrapText="1"/>
      <protection/>
    </xf>
    <xf numFmtId="0" fontId="18" fillId="34" borderId="0" xfId="0" applyFont="1" applyFill="1" applyBorder="1" applyAlignment="1" applyProtection="1" quotePrefix="1">
      <alignment horizontal="center" vertical="center" wrapText="1"/>
      <protection/>
    </xf>
    <xf numFmtId="0" fontId="18" fillId="34" borderId="0" xfId="0" applyFont="1" applyFill="1" applyBorder="1" applyAlignment="1" applyProtection="1">
      <alignment horizontal="center" vertical="center" wrapText="1"/>
      <protection/>
    </xf>
    <xf numFmtId="0" fontId="19" fillId="34" borderId="0" xfId="0" applyFont="1" applyFill="1" applyBorder="1" applyAlignment="1" applyProtection="1">
      <alignment vertical="center"/>
      <protection/>
    </xf>
    <xf numFmtId="0" fontId="19" fillId="34" borderId="11" xfId="0" applyFont="1" applyFill="1" applyBorder="1" applyAlignment="1" applyProtection="1">
      <alignment vertical="center"/>
      <protection/>
    </xf>
    <xf numFmtId="0" fontId="19" fillId="33" borderId="0" xfId="0" applyFont="1" applyFill="1" applyBorder="1" applyAlignment="1" applyProtection="1">
      <alignment vertical="center"/>
      <protection/>
    </xf>
    <xf numFmtId="0" fontId="18" fillId="34" borderId="37" xfId="0" applyFont="1" applyFill="1" applyBorder="1" applyAlignment="1" applyProtection="1">
      <alignment horizontal="left"/>
      <protection/>
    </xf>
    <xf numFmtId="0" fontId="18" fillId="34" borderId="37" xfId="0" applyFont="1" applyFill="1" applyBorder="1" applyAlignment="1" applyProtection="1">
      <alignment horizontal="center"/>
      <protection/>
    </xf>
    <xf numFmtId="0" fontId="18" fillId="34" borderId="37" xfId="0" applyFont="1" applyFill="1" applyBorder="1" applyAlignment="1" applyProtection="1">
      <alignment/>
      <protection/>
    </xf>
    <xf numFmtId="171" fontId="18" fillId="34" borderId="37" xfId="0" applyNumberFormat="1" applyFont="1" applyFill="1" applyBorder="1" applyAlignment="1" applyProtection="1">
      <alignment/>
      <protection/>
    </xf>
    <xf numFmtId="171" fontId="18" fillId="34" borderId="38" xfId="0" applyNumberFormat="1" applyFont="1" applyFill="1" applyBorder="1" applyAlignment="1" applyProtection="1">
      <alignment/>
      <protection/>
    </xf>
    <xf numFmtId="0" fontId="19" fillId="34" borderId="0" xfId="0" applyFont="1" applyFill="1" applyBorder="1" applyAlignment="1" applyProtection="1">
      <alignment vertical="top" wrapText="1"/>
      <protection/>
    </xf>
    <xf numFmtId="0" fontId="18" fillId="33" borderId="0" xfId="0" applyFont="1" applyFill="1" applyBorder="1" applyAlignment="1" applyProtection="1">
      <alignment/>
      <protection/>
    </xf>
    <xf numFmtId="0" fontId="19" fillId="34" borderId="0" xfId="0" applyFont="1" applyFill="1" applyBorder="1" applyAlignment="1" applyProtection="1">
      <alignment/>
      <protection/>
    </xf>
    <xf numFmtId="0" fontId="19" fillId="34" borderId="0" xfId="0" applyFont="1" applyFill="1" applyBorder="1" applyAlignment="1" applyProtection="1">
      <alignment horizontal="center" vertical="center" wrapText="1"/>
      <protection/>
    </xf>
    <xf numFmtId="0" fontId="18" fillId="34" borderId="11" xfId="0" applyFont="1" applyFill="1" applyBorder="1" applyAlignment="1" applyProtection="1">
      <alignment horizontal="center" vertical="center" wrapText="1"/>
      <protection/>
    </xf>
    <xf numFmtId="0" fontId="18" fillId="34" borderId="12" xfId="0" applyFont="1" applyFill="1" applyBorder="1" applyAlignment="1" applyProtection="1">
      <alignment vertical="center" wrapText="1"/>
      <protection/>
    </xf>
    <xf numFmtId="0" fontId="18" fillId="34" borderId="12" xfId="0" applyFont="1" applyFill="1" applyBorder="1" applyAlignment="1" applyProtection="1">
      <alignment/>
      <protection/>
    </xf>
    <xf numFmtId="0" fontId="18" fillId="34" borderId="13" xfId="0" applyFont="1" applyFill="1" applyBorder="1" applyAlignment="1" applyProtection="1">
      <alignment/>
      <protection/>
    </xf>
    <xf numFmtId="0" fontId="18" fillId="33" borderId="0" xfId="0" applyFont="1" applyFill="1" applyAlignment="1" applyProtection="1">
      <alignment vertical="center" wrapText="1"/>
      <protection/>
    </xf>
    <xf numFmtId="7" fontId="18" fillId="34" borderId="71" xfId="49" applyNumberFormat="1" applyFont="1" applyFill="1" applyBorder="1" applyAlignment="1" applyProtection="1">
      <alignment/>
      <protection/>
    </xf>
    <xf numFmtId="7" fontId="18" fillId="34" borderId="98" xfId="49" applyNumberFormat="1" applyFont="1" applyFill="1" applyBorder="1" applyAlignment="1" applyProtection="1">
      <alignment/>
      <protection/>
    </xf>
    <xf numFmtId="7" fontId="18" fillId="34" borderId="19" xfId="49" applyNumberFormat="1" applyFont="1" applyFill="1" applyBorder="1" applyAlignment="1" applyProtection="1">
      <alignment/>
      <protection/>
    </xf>
    <xf numFmtId="0" fontId="5" fillId="0" borderId="0" xfId="0" applyFont="1" applyAlignment="1" quotePrefix="1">
      <alignment/>
    </xf>
    <xf numFmtId="0" fontId="5" fillId="0" borderId="58" xfId="0" applyFont="1" applyBorder="1" applyAlignment="1">
      <alignment horizontal="center" vertical="center" wrapText="1"/>
    </xf>
    <xf numFmtId="9" fontId="5" fillId="0" borderId="132" xfId="59" applyFont="1" applyBorder="1" applyAlignment="1">
      <alignment/>
    </xf>
    <xf numFmtId="9" fontId="5" fillId="0" borderId="56" xfId="59" applyFont="1" applyBorder="1" applyAlignment="1">
      <alignment/>
    </xf>
    <xf numFmtId="9" fontId="5" fillId="0" borderId="58" xfId="59" applyFont="1" applyBorder="1" applyAlignment="1">
      <alignment/>
    </xf>
    <xf numFmtId="9" fontId="5" fillId="0" borderId="37" xfId="59" applyFont="1" applyBorder="1" applyAlignment="1">
      <alignment/>
    </xf>
    <xf numFmtId="0" fontId="5" fillId="33" borderId="51" xfId="0" applyFont="1" applyFill="1" applyBorder="1" applyAlignment="1">
      <alignment/>
    </xf>
    <xf numFmtId="9" fontId="5" fillId="0" borderId="106" xfId="59" applyFont="1" applyBorder="1" applyAlignment="1">
      <alignment/>
    </xf>
    <xf numFmtId="0" fontId="5" fillId="34" borderId="14" xfId="55" applyFont="1" applyFill="1" applyBorder="1" applyAlignment="1" applyProtection="1">
      <alignment vertical="center" wrapText="1"/>
      <protection/>
    </xf>
    <xf numFmtId="0" fontId="5" fillId="34" borderId="0" xfId="55" applyFont="1" applyFill="1" applyBorder="1" applyAlignment="1" applyProtection="1">
      <alignment horizontal="left" vertical="center" wrapText="1"/>
      <protection/>
    </xf>
    <xf numFmtId="0" fontId="5" fillId="34" borderId="55" xfId="55" applyFont="1" applyFill="1" applyBorder="1" applyAlignment="1" applyProtection="1">
      <alignment vertical="center" wrapText="1"/>
      <protection/>
    </xf>
    <xf numFmtId="7" fontId="5" fillId="34" borderId="56" xfId="49" applyNumberFormat="1" applyFont="1" applyFill="1" applyBorder="1" applyAlignment="1" applyProtection="1">
      <alignment vertical="center" wrapText="1"/>
      <protection/>
    </xf>
    <xf numFmtId="166" fontId="5" fillId="34" borderId="57" xfId="59" applyNumberFormat="1" applyFont="1" applyFill="1" applyBorder="1" applyAlignment="1" applyProtection="1">
      <alignment vertical="center" wrapText="1"/>
      <protection/>
    </xf>
    <xf numFmtId="0" fontId="4" fillId="34" borderId="11" xfId="55" applyFont="1" applyFill="1" applyBorder="1" applyAlignment="1" applyProtection="1">
      <alignment horizontal="left" vertical="center"/>
      <protection/>
    </xf>
    <xf numFmtId="0" fontId="3" fillId="33" borderId="0" xfId="55" applyFont="1" applyFill="1" applyAlignment="1" applyProtection="1">
      <alignment vertical="center" wrapText="1"/>
      <protection/>
    </xf>
    <xf numFmtId="171" fontId="5" fillId="34" borderId="35" xfId="49" applyNumberFormat="1" applyFont="1" applyFill="1" applyBorder="1" applyAlignment="1">
      <alignment horizontal="right" vertical="center"/>
    </xf>
    <xf numFmtId="171" fontId="5" fillId="34" borderId="69" xfId="49" applyNumberFormat="1" applyFont="1" applyFill="1" applyBorder="1" applyAlignment="1">
      <alignment horizontal="right" vertical="center"/>
    </xf>
    <xf numFmtId="171" fontId="5" fillId="34" borderId="37" xfId="49" applyNumberFormat="1" applyFont="1" applyFill="1" applyBorder="1" applyAlignment="1">
      <alignment horizontal="right" vertical="center"/>
    </xf>
    <xf numFmtId="171" fontId="5" fillId="34" borderId="38" xfId="49" applyNumberFormat="1" applyFont="1" applyFill="1" applyBorder="1" applyAlignment="1">
      <alignment horizontal="right" vertical="center"/>
    </xf>
    <xf numFmtId="171" fontId="6" fillId="34" borderId="15" xfId="49" applyNumberFormat="1" applyFont="1" applyFill="1" applyBorder="1" applyAlignment="1">
      <alignment vertical="center"/>
    </xf>
    <xf numFmtId="171" fontId="6" fillId="34" borderId="0" xfId="0" applyNumberFormat="1" applyFont="1" applyFill="1" applyBorder="1" applyAlignment="1">
      <alignment horizontal="center" vertical="center"/>
    </xf>
    <xf numFmtId="171" fontId="6" fillId="34" borderId="43" xfId="49" applyNumberFormat="1" applyFont="1" applyFill="1" applyBorder="1" applyAlignment="1">
      <alignment horizontal="center" vertical="center" wrapText="1"/>
    </xf>
    <xf numFmtId="171" fontId="5" fillId="34" borderId="51" xfId="49" applyNumberFormat="1" applyFont="1" applyFill="1" applyBorder="1" applyAlignment="1">
      <alignment vertical="center"/>
    </xf>
    <xf numFmtId="171" fontId="5" fillId="34" borderId="12" xfId="49" applyNumberFormat="1" applyFont="1" applyFill="1" applyBorder="1" applyAlignment="1">
      <alignment/>
    </xf>
    <xf numFmtId="171" fontId="5" fillId="33" borderId="0" xfId="49" applyNumberFormat="1" applyFont="1" applyFill="1" applyAlignment="1">
      <alignment/>
    </xf>
    <xf numFmtId="171" fontId="9" fillId="34" borderId="15" xfId="49" applyNumberFormat="1" applyFont="1" applyFill="1" applyBorder="1" applyAlignment="1">
      <alignment horizontal="left" vertical="center"/>
    </xf>
    <xf numFmtId="171" fontId="6" fillId="34" borderId="94" xfId="49" applyNumberFormat="1" applyFont="1" applyFill="1" applyBorder="1" applyAlignment="1">
      <alignment horizontal="center" vertical="center" wrapText="1"/>
    </xf>
    <xf numFmtId="171" fontId="5" fillId="34" borderId="15" xfId="49" applyNumberFormat="1" applyFont="1" applyFill="1" applyBorder="1" applyAlignment="1">
      <alignment vertical="center"/>
    </xf>
    <xf numFmtId="171" fontId="6" fillId="34" borderId="93" xfId="49" applyNumberFormat="1" applyFont="1" applyFill="1" applyBorder="1" applyAlignment="1">
      <alignment horizontal="center" vertical="center" wrapText="1"/>
    </xf>
    <xf numFmtId="171" fontId="6" fillId="34" borderId="133" xfId="49" applyNumberFormat="1" applyFont="1" applyFill="1" applyBorder="1" applyAlignment="1">
      <alignment horizontal="center" vertical="center" wrapText="1"/>
    </xf>
    <xf numFmtId="171" fontId="5" fillId="27" borderId="55" xfId="49" applyNumberFormat="1" applyFont="1" applyFill="1" applyBorder="1" applyAlignment="1" applyProtection="1">
      <alignment vertical="center"/>
      <protection locked="0"/>
    </xf>
    <xf numFmtId="171" fontId="5" fillId="27" borderId="56" xfId="49" applyNumberFormat="1" applyFont="1" applyFill="1" applyBorder="1" applyAlignment="1" applyProtection="1">
      <alignment vertical="center"/>
      <protection locked="0"/>
    </xf>
    <xf numFmtId="171" fontId="5" fillId="34" borderId="69" xfId="49" applyNumberFormat="1" applyFont="1" applyFill="1" applyBorder="1" applyAlignment="1">
      <alignment vertical="center"/>
    </xf>
    <xf numFmtId="0" fontId="56" fillId="34" borderId="0" xfId="0" applyFont="1" applyFill="1" applyBorder="1" applyAlignment="1" quotePrefix="1">
      <alignment horizontal="left" wrapText="1"/>
    </xf>
    <xf numFmtId="49" fontId="56" fillId="34" borderId="0" xfId="0" applyNumberFormat="1" applyFont="1" applyFill="1" applyBorder="1" applyAlignment="1" quotePrefix="1">
      <alignment horizontal="left" wrapText="1"/>
    </xf>
    <xf numFmtId="49" fontId="80" fillId="36" borderId="0" xfId="0" applyNumberFormat="1" applyFont="1" applyFill="1" applyBorder="1" applyAlignment="1" applyProtection="1">
      <alignment vertical="center"/>
      <protection/>
    </xf>
    <xf numFmtId="49" fontId="80" fillId="36" borderId="0" xfId="0" applyNumberFormat="1" applyFont="1" applyFill="1" applyBorder="1" applyAlignment="1">
      <alignment/>
    </xf>
    <xf numFmtId="49" fontId="81" fillId="36" borderId="0" xfId="0" applyNumberFormat="1" applyFont="1" applyFill="1" applyBorder="1" applyAlignment="1">
      <alignment/>
    </xf>
    <xf numFmtId="49" fontId="81" fillId="34" borderId="0" xfId="0" applyNumberFormat="1" applyFont="1" applyFill="1" applyBorder="1" applyAlignment="1">
      <alignment/>
    </xf>
    <xf numFmtId="49" fontId="24" fillId="34" borderId="0" xfId="0" applyNumberFormat="1" applyFont="1" applyFill="1" applyBorder="1" applyAlignment="1" applyProtection="1">
      <alignment vertical="center"/>
      <protection/>
    </xf>
    <xf numFmtId="49" fontId="5" fillId="34" borderId="0" xfId="0" applyNumberFormat="1" applyFont="1" applyFill="1" applyBorder="1" applyAlignment="1" applyProtection="1">
      <alignment horizontal="left" vertical="center" wrapText="1"/>
      <protection/>
    </xf>
    <xf numFmtId="49" fontId="5" fillId="34" borderId="0" xfId="0" applyNumberFormat="1" applyFont="1" applyFill="1" applyBorder="1" applyAlignment="1" applyProtection="1">
      <alignment vertical="center" wrapText="1"/>
      <protection/>
    </xf>
    <xf numFmtId="49" fontId="5" fillId="34" borderId="0" xfId="0" applyNumberFormat="1" applyFont="1" applyFill="1" applyBorder="1" applyAlignment="1" applyProtection="1">
      <alignment vertical="center"/>
      <protection/>
    </xf>
    <xf numFmtId="49" fontId="5" fillId="34" borderId="0" xfId="0" applyNumberFormat="1" applyFont="1" applyFill="1" applyBorder="1" applyAlignment="1" applyProtection="1">
      <alignment horizontal="left" vertical="center" indent="2"/>
      <protection/>
    </xf>
    <xf numFmtId="49" fontId="56" fillId="34" borderId="0" xfId="0" applyNumberFormat="1" applyFont="1" applyFill="1" applyBorder="1" applyAlignment="1" quotePrefix="1">
      <alignment/>
    </xf>
    <xf numFmtId="49" fontId="56" fillId="34" borderId="0" xfId="0" applyNumberFormat="1" applyFont="1" applyFill="1" applyBorder="1" applyAlignment="1">
      <alignment/>
    </xf>
    <xf numFmtId="0" fontId="0" fillId="0" borderId="49" xfId="0" applyBorder="1" applyAlignment="1">
      <alignment/>
    </xf>
    <xf numFmtId="0" fontId="56" fillId="0" borderId="51" xfId="0" applyFont="1" applyBorder="1" applyAlignment="1">
      <alignment/>
    </xf>
    <xf numFmtId="0" fontId="0" fillId="0" borderId="51" xfId="0" applyBorder="1" applyAlignment="1">
      <alignment/>
    </xf>
    <xf numFmtId="0" fontId="56" fillId="34" borderId="0" xfId="0" applyFont="1" applyFill="1" applyBorder="1" applyAlignment="1" quotePrefix="1">
      <alignment horizontal="left" wrapText="1"/>
    </xf>
    <xf numFmtId="0" fontId="77" fillId="36" borderId="49" xfId="0" applyFont="1" applyFill="1" applyBorder="1" applyAlignment="1" applyProtection="1">
      <alignment horizontal="center" vertical="center" wrapText="1"/>
      <protection/>
    </xf>
    <xf numFmtId="0" fontId="77" fillId="36" borderId="51" xfId="0" applyFont="1" applyFill="1" applyBorder="1" applyAlignment="1" applyProtection="1">
      <alignment horizontal="center" vertical="center" wrapText="1"/>
      <protection/>
    </xf>
    <xf numFmtId="0" fontId="77" fillId="36" borderId="52" xfId="0" applyFont="1" applyFill="1" applyBorder="1" applyAlignment="1" applyProtection="1">
      <alignment horizontal="center" vertical="center" wrapText="1"/>
      <protection/>
    </xf>
    <xf numFmtId="49" fontId="56" fillId="34" borderId="0" xfId="0" applyNumberFormat="1" applyFont="1" applyFill="1" applyBorder="1" applyAlignment="1" quotePrefix="1">
      <alignment horizontal="left" vertical="center" wrapText="1"/>
    </xf>
    <xf numFmtId="0" fontId="74" fillId="36" borderId="0" xfId="0" applyFont="1" applyFill="1" applyBorder="1" applyAlignment="1" applyProtection="1">
      <alignment horizontal="left" vertical="center"/>
      <protection/>
    </xf>
    <xf numFmtId="0" fontId="56" fillId="34" borderId="0" xfId="0" applyFont="1" applyFill="1" applyBorder="1" applyAlignment="1">
      <alignment horizontal="left" wrapText="1"/>
    </xf>
    <xf numFmtId="0" fontId="56" fillId="34" borderId="0" xfId="0" applyFont="1" applyFill="1" applyBorder="1" applyAlignment="1">
      <alignment horizontal="left" vertical="center" wrapText="1"/>
    </xf>
    <xf numFmtId="49" fontId="5" fillId="34" borderId="0" xfId="0" applyNumberFormat="1" applyFont="1" applyFill="1" applyBorder="1" applyAlignment="1" applyProtection="1">
      <alignment horizontal="left" vertical="center" wrapText="1"/>
      <protection/>
    </xf>
    <xf numFmtId="49" fontId="25" fillId="34" borderId="0" xfId="0" applyNumberFormat="1" applyFont="1" applyFill="1" applyBorder="1" applyAlignment="1" applyProtection="1">
      <alignment horizontal="left" vertical="center" wrapText="1"/>
      <protection/>
    </xf>
    <xf numFmtId="49" fontId="80" fillId="36" borderId="0" xfId="0" applyNumberFormat="1" applyFont="1" applyFill="1" applyBorder="1" applyAlignment="1" applyProtection="1">
      <alignment horizontal="left" vertical="center"/>
      <protection/>
    </xf>
    <xf numFmtId="49" fontId="56" fillId="34" borderId="0" xfId="0" applyNumberFormat="1" applyFont="1" applyFill="1" applyBorder="1" applyAlignment="1" quotePrefix="1">
      <alignment horizontal="left" wrapText="1"/>
    </xf>
    <xf numFmtId="49" fontId="56" fillId="34" borderId="0" xfId="0" applyNumberFormat="1" applyFont="1" applyFill="1" applyAlignment="1">
      <alignment horizontal="left" wrapText="1"/>
    </xf>
    <xf numFmtId="49" fontId="5" fillId="34" borderId="0" xfId="0" applyNumberFormat="1" applyFont="1" applyFill="1" applyBorder="1" applyAlignment="1" applyProtection="1">
      <alignment horizontal="left" vertical="center" wrapText="1" indent="2"/>
      <protection/>
    </xf>
    <xf numFmtId="49" fontId="56" fillId="34" borderId="0" xfId="0" applyNumberFormat="1" applyFont="1" applyFill="1" applyBorder="1" applyAlignment="1">
      <alignment horizontal="left" wrapText="1"/>
    </xf>
    <xf numFmtId="0" fontId="77" fillId="36" borderId="70" xfId="0" applyFont="1" applyFill="1" applyBorder="1" applyAlignment="1">
      <alignment horizontal="center" vertical="center" wrapText="1"/>
    </xf>
    <xf numFmtId="0" fontId="77" fillId="36" borderId="127" xfId="0" applyFont="1" applyFill="1" applyBorder="1" applyAlignment="1">
      <alignment horizontal="center" vertical="center" wrapText="1"/>
    </xf>
    <xf numFmtId="0" fontId="77" fillId="36" borderId="128"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77" fillId="36" borderId="0" xfId="0" applyFont="1" applyFill="1" applyBorder="1" applyAlignment="1" applyProtection="1">
      <alignment horizontal="center" vertical="center"/>
      <protection/>
    </xf>
    <xf numFmtId="0" fontId="77" fillId="36" borderId="0" xfId="54" applyFont="1" applyFill="1" applyBorder="1" applyAlignment="1">
      <alignment horizontal="center" vertical="center" wrapText="1"/>
      <protection/>
    </xf>
    <xf numFmtId="0" fontId="82" fillId="34" borderId="56" xfId="54" applyFont="1" applyFill="1" applyBorder="1" applyAlignment="1" applyProtection="1">
      <alignment horizontal="left" vertical="center" indent="1"/>
      <protection/>
    </xf>
    <xf numFmtId="0" fontId="5" fillId="34" borderId="70" xfId="54" applyFont="1" applyFill="1" applyBorder="1" applyAlignment="1" applyProtection="1">
      <alignment horizontal="left" vertical="center"/>
      <protection/>
    </xf>
    <xf numFmtId="0" fontId="5" fillId="34" borderId="127" xfId="54" applyFont="1" applyFill="1" applyBorder="1" applyAlignment="1" applyProtection="1">
      <alignment horizontal="left" vertical="center"/>
      <protection/>
    </xf>
    <xf numFmtId="0" fontId="5" fillId="34" borderId="128" xfId="54" applyFont="1" applyFill="1" applyBorder="1" applyAlignment="1" applyProtection="1">
      <alignment horizontal="left" vertical="center"/>
      <protection/>
    </xf>
    <xf numFmtId="0" fontId="5" fillId="34" borderId="70" xfId="54" applyNumberFormat="1" applyFont="1" applyFill="1" applyBorder="1" applyAlignment="1" applyProtection="1">
      <alignment horizontal="left" vertical="center"/>
      <protection/>
    </xf>
    <xf numFmtId="0" fontId="5" fillId="34" borderId="127" xfId="54" applyNumberFormat="1" applyFont="1" applyFill="1" applyBorder="1" applyAlignment="1" applyProtection="1">
      <alignment horizontal="left" vertical="center"/>
      <protection/>
    </xf>
    <xf numFmtId="0" fontId="5" fillId="34" borderId="128" xfId="54" applyNumberFormat="1" applyFont="1" applyFill="1" applyBorder="1" applyAlignment="1" applyProtection="1">
      <alignment horizontal="left" vertical="center"/>
      <protection/>
    </xf>
    <xf numFmtId="164" fontId="6" fillId="34" borderId="99" xfId="49" applyNumberFormat="1" applyFont="1" applyFill="1" applyBorder="1" applyAlignment="1">
      <alignment horizontal="center" vertical="center" wrapText="1"/>
    </xf>
    <xf numFmtId="164" fontId="6" fillId="34" borderId="18" xfId="49" applyNumberFormat="1" applyFont="1" applyFill="1" applyBorder="1" applyAlignment="1">
      <alignment horizontal="center" vertical="center" wrapText="1"/>
    </xf>
    <xf numFmtId="164" fontId="6" fillId="34" borderId="105" xfId="49" applyNumberFormat="1" applyFont="1" applyFill="1" applyBorder="1" applyAlignment="1">
      <alignment horizontal="center" vertical="center" wrapText="1"/>
    </xf>
    <xf numFmtId="164" fontId="6" fillId="34" borderId="41" xfId="49" applyNumberFormat="1" applyFont="1" applyFill="1" applyBorder="1" applyAlignment="1">
      <alignment horizontal="center"/>
    </xf>
    <xf numFmtId="164" fontId="6" fillId="34" borderId="134" xfId="49" applyNumberFormat="1" applyFont="1" applyFill="1" applyBorder="1" applyAlignment="1">
      <alignment horizontal="center"/>
    </xf>
    <xf numFmtId="164" fontId="6" fillId="34" borderId="135" xfId="49" applyNumberFormat="1" applyFont="1" applyFill="1" applyBorder="1" applyAlignment="1">
      <alignment horizontal="center"/>
    </xf>
    <xf numFmtId="0" fontId="6" fillId="34" borderId="54" xfId="54" applyFont="1" applyFill="1" applyBorder="1" applyAlignment="1">
      <alignment horizontal="center" vertical="center"/>
      <protection/>
    </xf>
    <xf numFmtId="0" fontId="6" fillId="34" borderId="42" xfId="54" applyFont="1" applyFill="1" applyBorder="1" applyAlignment="1">
      <alignment horizontal="center" vertical="center"/>
      <protection/>
    </xf>
    <xf numFmtId="164" fontId="6" fillId="34" borderId="56" xfId="49" applyNumberFormat="1" applyFont="1" applyFill="1" applyBorder="1" applyAlignment="1">
      <alignment horizontal="center" vertical="center" wrapText="1"/>
    </xf>
    <xf numFmtId="164" fontId="6" fillId="34" borderId="58" xfId="49" applyNumberFormat="1" applyFont="1" applyFill="1" applyBorder="1" applyAlignment="1">
      <alignment horizontal="center" vertical="center" wrapText="1"/>
    </xf>
    <xf numFmtId="164" fontId="6" fillId="34" borderId="57" xfId="49" applyNumberFormat="1" applyFont="1" applyFill="1" applyBorder="1" applyAlignment="1">
      <alignment horizontal="center" vertical="center" wrapText="1"/>
    </xf>
    <xf numFmtId="164" fontId="6" fillId="34" borderId="28" xfId="49" applyNumberFormat="1" applyFont="1" applyFill="1" applyBorder="1" applyAlignment="1">
      <alignment horizontal="center" vertical="center" wrapText="1"/>
    </xf>
    <xf numFmtId="0" fontId="21" fillId="34" borderId="56" xfId="54" applyFont="1" applyFill="1" applyBorder="1" applyAlignment="1" applyProtection="1">
      <alignment horizontal="left" vertical="center" indent="1"/>
      <protection/>
    </xf>
    <xf numFmtId="0" fontId="21" fillId="34" borderId="70" xfId="54" applyFont="1" applyFill="1" applyBorder="1" applyAlignment="1" applyProtection="1">
      <alignment horizontal="left" vertical="center" indent="1"/>
      <protection/>
    </xf>
    <xf numFmtId="0" fontId="21" fillId="34" borderId="128" xfId="54" applyFont="1" applyFill="1" applyBorder="1" applyAlignment="1" applyProtection="1">
      <alignment horizontal="left" vertical="center" indent="1"/>
      <protection/>
    </xf>
    <xf numFmtId="0" fontId="6" fillId="34" borderId="35" xfId="0" applyFont="1" applyFill="1" applyBorder="1" applyAlignment="1">
      <alignment horizontal="center"/>
    </xf>
    <xf numFmtId="0" fontId="6" fillId="34" borderId="39" xfId="0" applyFont="1" applyFill="1" applyBorder="1" applyAlignment="1">
      <alignment horizontal="center"/>
    </xf>
    <xf numFmtId="0" fontId="74" fillId="36" borderId="49" xfId="0" applyFont="1" applyFill="1" applyBorder="1" applyAlignment="1">
      <alignment horizontal="center" vertical="center"/>
    </xf>
    <xf numFmtId="0" fontId="74" fillId="36" borderId="51" xfId="0" applyFont="1" applyFill="1" applyBorder="1" applyAlignment="1">
      <alignment horizontal="center" vertical="center"/>
    </xf>
    <xf numFmtId="0" fontId="74" fillId="36" borderId="52" xfId="0" applyFont="1" applyFill="1" applyBorder="1" applyAlignment="1">
      <alignment horizontal="center" vertical="center"/>
    </xf>
    <xf numFmtId="0" fontId="6" fillId="34" borderId="134" xfId="54" applyFont="1" applyFill="1" applyBorder="1" applyAlignment="1">
      <alignment horizontal="center" vertical="center"/>
      <protection/>
    </xf>
    <xf numFmtId="0" fontId="6" fillId="34" borderId="136" xfId="54" applyFont="1" applyFill="1" applyBorder="1" applyAlignment="1">
      <alignment horizontal="center" vertical="center"/>
      <protection/>
    </xf>
    <xf numFmtId="0" fontId="6" fillId="34" borderId="0" xfId="0" applyFont="1" applyFill="1" applyBorder="1" applyAlignment="1">
      <alignment horizontal="center" vertical="center"/>
    </xf>
    <xf numFmtId="0" fontId="6" fillId="34" borderId="11" xfId="0" applyFont="1" applyFill="1" applyBorder="1" applyAlignment="1">
      <alignment horizontal="center" vertical="center"/>
    </xf>
    <xf numFmtId="171" fontId="6" fillId="34" borderId="53" xfId="49" applyNumberFormat="1" applyFont="1" applyFill="1" applyBorder="1" applyAlignment="1">
      <alignment horizontal="center"/>
    </xf>
    <xf numFmtId="171" fontId="6" fillId="34" borderId="134" xfId="49" applyNumberFormat="1" applyFont="1" applyFill="1" applyBorder="1" applyAlignment="1">
      <alignment horizontal="center"/>
    </xf>
    <xf numFmtId="171" fontId="6" fillId="34" borderId="136" xfId="49" applyNumberFormat="1" applyFont="1" applyFill="1" applyBorder="1" applyAlignment="1">
      <alignment horizontal="center"/>
    </xf>
    <xf numFmtId="0" fontId="77" fillId="36" borderId="0" xfId="0" applyFont="1" applyFill="1" applyBorder="1" applyAlignment="1">
      <alignment horizontal="center" vertical="center"/>
    </xf>
    <xf numFmtId="0" fontId="6" fillId="34" borderId="0" xfId="0" applyFont="1" applyFill="1" applyBorder="1" applyAlignment="1">
      <alignment horizontal="left" vertical="center"/>
    </xf>
    <xf numFmtId="0" fontId="77" fillId="36" borderId="0" xfId="62" applyFont="1" applyFill="1" applyBorder="1" applyAlignment="1">
      <alignment horizontal="center" vertical="center"/>
      <protection/>
    </xf>
    <xf numFmtId="0" fontId="5" fillId="0" borderId="9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06" xfId="0" applyFont="1" applyBorder="1" applyAlignment="1">
      <alignment horizontal="center" vertical="center"/>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41" xfId="62" applyFont="1" applyBorder="1" applyAlignment="1">
      <alignment horizontal="center" vertical="center" wrapText="1"/>
      <protection/>
    </xf>
    <xf numFmtId="0" fontId="5" fillId="0" borderId="134" xfId="62" applyFont="1" applyBorder="1" applyAlignment="1">
      <alignment horizontal="center" vertical="center" wrapText="1"/>
      <protection/>
    </xf>
    <xf numFmtId="0" fontId="5" fillId="0" borderId="135" xfId="62" applyFont="1" applyBorder="1" applyAlignment="1">
      <alignment horizontal="center" vertical="center" wrapText="1"/>
      <protection/>
    </xf>
    <xf numFmtId="0" fontId="5" fillId="0" borderId="10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28" xfId="0" applyFont="1" applyBorder="1" applyAlignment="1">
      <alignment horizontal="center" vertical="center" wrapText="1"/>
    </xf>
    <xf numFmtId="0" fontId="18" fillId="34" borderId="35" xfId="0" applyFont="1" applyFill="1" applyBorder="1" applyAlignment="1" applyProtection="1">
      <alignment horizontal="left" wrapText="1"/>
      <protection/>
    </xf>
    <xf numFmtId="0" fontId="18" fillId="34" borderId="37" xfId="0" applyFont="1" applyFill="1" applyBorder="1" applyAlignment="1" applyProtection="1">
      <alignment horizontal="left" wrapText="1"/>
      <protection/>
    </xf>
    <xf numFmtId="0" fontId="18" fillId="27" borderId="99" xfId="49" applyNumberFormat="1" applyFont="1" applyFill="1" applyBorder="1" applyAlignment="1" applyProtection="1">
      <alignment horizontal="left"/>
      <protection locked="0"/>
    </xf>
    <xf numFmtId="0" fontId="18" fillId="27" borderId="71" xfId="49" applyNumberFormat="1" applyFont="1" applyFill="1" applyBorder="1" applyAlignment="1" applyProtection="1">
      <alignment horizontal="left"/>
      <protection locked="0"/>
    </xf>
    <xf numFmtId="0" fontId="18" fillId="27" borderId="18" xfId="49" applyNumberFormat="1" applyFont="1" applyFill="1" applyBorder="1" applyAlignment="1" applyProtection="1">
      <alignment horizontal="left"/>
      <protection locked="0"/>
    </xf>
    <xf numFmtId="0" fontId="18" fillId="27" borderId="72" xfId="49" applyNumberFormat="1" applyFont="1" applyFill="1" applyBorder="1" applyAlignment="1" applyProtection="1">
      <alignment horizontal="left"/>
      <protection locked="0"/>
    </xf>
    <xf numFmtId="0" fontId="18" fillId="34" borderId="49" xfId="0" applyFont="1" applyFill="1" applyBorder="1" applyAlignment="1" applyProtection="1">
      <alignment horizontal="left" wrapText="1"/>
      <protection/>
    </xf>
    <xf numFmtId="0" fontId="18" fillId="34" borderId="69" xfId="0" applyFont="1" applyFill="1" applyBorder="1" applyAlignment="1" applyProtection="1">
      <alignment horizontal="left" wrapText="1"/>
      <protection/>
    </xf>
    <xf numFmtId="0" fontId="6" fillId="34" borderId="0" xfId="0" applyFont="1" applyFill="1" applyBorder="1" applyAlignment="1">
      <alignment horizontal="center"/>
    </xf>
    <xf numFmtId="0" fontId="5" fillId="34" borderId="82" xfId="0" applyFont="1" applyFill="1" applyBorder="1" applyAlignment="1">
      <alignment horizontal="center" vertical="center"/>
    </xf>
    <xf numFmtId="0" fontId="5" fillId="34" borderId="138" xfId="0" applyFont="1" applyFill="1" applyBorder="1" applyAlignment="1">
      <alignment horizontal="center" vertical="center" wrapText="1"/>
    </xf>
    <xf numFmtId="0" fontId="5" fillId="34" borderId="139" xfId="0" applyFont="1" applyFill="1" applyBorder="1" applyAlignment="1">
      <alignment horizontal="center" vertical="center" wrapText="1"/>
    </xf>
    <xf numFmtId="0" fontId="5" fillId="34" borderId="140" xfId="0" applyFont="1" applyFill="1" applyBorder="1" applyAlignment="1">
      <alignment horizontal="center" vertical="center"/>
    </xf>
    <xf numFmtId="0" fontId="5" fillId="34" borderId="141" xfId="0" applyFont="1" applyFill="1" applyBorder="1" applyAlignment="1">
      <alignment horizontal="center" vertical="center"/>
    </xf>
    <xf numFmtId="0" fontId="18" fillId="27" borderId="80" xfId="49" applyNumberFormat="1" applyFont="1" applyFill="1" applyBorder="1" applyAlignment="1" applyProtection="1">
      <alignment horizontal="left"/>
      <protection locked="0"/>
    </xf>
    <xf numFmtId="0" fontId="18" fillId="27" borderId="81" xfId="49" applyNumberFormat="1" applyFont="1" applyFill="1" applyBorder="1" applyAlignment="1" applyProtection="1">
      <alignment horizontal="left"/>
      <protection locked="0"/>
    </xf>
    <xf numFmtId="0" fontId="20" fillId="27" borderId="80" xfId="49" applyNumberFormat="1" applyFont="1" applyFill="1" applyBorder="1" applyAlignment="1" applyProtection="1">
      <alignment horizontal="left"/>
      <protection locked="0"/>
    </xf>
    <xf numFmtId="0" fontId="20" fillId="27" borderId="81" xfId="49" applyNumberFormat="1" applyFont="1" applyFill="1" applyBorder="1" applyAlignment="1" applyProtection="1">
      <alignment horizontal="left"/>
      <protection locked="0"/>
    </xf>
    <xf numFmtId="171" fontId="6" fillId="34" borderId="82" xfId="0" applyNumberFormat="1" applyFont="1" applyFill="1" applyBorder="1" applyAlignment="1">
      <alignment horizontal="center"/>
    </xf>
    <xf numFmtId="171" fontId="20" fillId="27" borderId="80" xfId="49" applyNumberFormat="1" applyFont="1" applyFill="1" applyBorder="1" applyAlignment="1" applyProtection="1">
      <alignment horizontal="left"/>
      <protection locked="0"/>
    </xf>
    <xf numFmtId="171" fontId="20" fillId="27" borderId="81" xfId="49" applyNumberFormat="1" applyFont="1" applyFill="1" applyBorder="1" applyAlignment="1" applyProtection="1">
      <alignment horizontal="left"/>
      <protection locked="0"/>
    </xf>
    <xf numFmtId="0" fontId="4" fillId="34" borderId="36" xfId="52" applyFont="1" applyFill="1" applyBorder="1" applyAlignment="1">
      <alignment horizontal="center" vertical="center"/>
      <protection/>
    </xf>
    <xf numFmtId="0" fontId="4" fillId="34" borderId="15" xfId="52" applyFont="1" applyFill="1" applyBorder="1" applyAlignment="1">
      <alignment horizontal="center" vertical="center"/>
      <protection/>
    </xf>
    <xf numFmtId="0" fontId="4" fillId="34" borderId="14" xfId="52" applyFont="1" applyFill="1" applyBorder="1" applyAlignment="1">
      <alignment horizontal="center" vertical="center"/>
      <protection/>
    </xf>
    <xf numFmtId="0" fontId="4" fillId="34" borderId="0" xfId="52" applyFont="1" applyFill="1" applyBorder="1" applyAlignment="1">
      <alignment horizontal="center" vertical="center"/>
      <protection/>
    </xf>
    <xf numFmtId="0" fontId="4" fillId="34" borderId="99" xfId="52" applyFont="1" applyFill="1" applyBorder="1" applyAlignment="1">
      <alignment horizontal="center" vertical="center"/>
      <protection/>
    </xf>
    <xf numFmtId="0" fontId="4" fillId="34" borderId="71" xfId="52" applyFont="1" applyFill="1" applyBorder="1" applyAlignment="1">
      <alignment horizontal="center" vertical="center"/>
      <protection/>
    </xf>
    <xf numFmtId="0" fontId="4" fillId="34" borderId="98" xfId="52" applyFont="1" applyFill="1" applyBorder="1" applyAlignment="1">
      <alignment horizontal="center" vertical="center"/>
      <protection/>
    </xf>
    <xf numFmtId="0" fontId="4" fillId="34" borderId="99" xfId="0" applyFont="1" applyFill="1" applyBorder="1" applyAlignment="1">
      <alignment horizontal="center" vertical="center" wrapText="1"/>
    </xf>
    <xf numFmtId="0" fontId="4" fillId="34" borderId="71" xfId="0" applyFont="1" applyFill="1" applyBorder="1" applyAlignment="1">
      <alignment horizontal="center" vertical="center" wrapText="1"/>
    </xf>
    <xf numFmtId="0" fontId="4" fillId="34" borderId="98" xfId="0" applyFont="1" applyFill="1" applyBorder="1" applyAlignment="1">
      <alignment horizontal="center" vertical="center" wrapText="1"/>
    </xf>
    <xf numFmtId="0" fontId="14" fillId="34" borderId="40" xfId="52" applyNumberFormat="1" applyFont="1" applyFill="1" applyBorder="1" applyAlignment="1">
      <alignment horizontal="center" vertical="center" wrapText="1"/>
      <protection/>
    </xf>
    <xf numFmtId="0" fontId="14" fillId="34" borderId="55" xfId="52" applyNumberFormat="1" applyFont="1" applyFill="1" applyBorder="1" applyAlignment="1">
      <alignment horizontal="center" vertical="center" wrapText="1"/>
      <protection/>
    </xf>
    <xf numFmtId="0" fontId="14" fillId="34" borderId="54" xfId="52" applyFont="1" applyFill="1" applyBorder="1" applyAlignment="1">
      <alignment horizontal="center" vertical="center" wrapText="1"/>
      <protection/>
    </xf>
    <xf numFmtId="0" fontId="14" fillId="34" borderId="56" xfId="52" applyFont="1" applyFill="1" applyBorder="1" applyAlignment="1">
      <alignment horizontal="center" vertical="center" wrapText="1"/>
      <protection/>
    </xf>
    <xf numFmtId="0" fontId="14" fillId="34" borderId="42" xfId="52" applyFont="1" applyFill="1" applyBorder="1" applyAlignment="1">
      <alignment horizontal="center" vertical="center" wrapText="1"/>
      <protection/>
    </xf>
    <xf numFmtId="0" fontId="14" fillId="34" borderId="57" xfId="52" applyFont="1" applyFill="1" applyBorder="1" applyAlignment="1">
      <alignment horizontal="center" vertical="center" wrapText="1"/>
      <protection/>
    </xf>
    <xf numFmtId="0" fontId="14" fillId="34" borderId="40" xfId="52" applyFont="1" applyFill="1" applyBorder="1" applyAlignment="1">
      <alignment horizontal="center" vertical="center" wrapText="1"/>
      <protection/>
    </xf>
    <xf numFmtId="0" fontId="14" fillId="34" borderId="55" xfId="52" applyFont="1" applyFill="1" applyBorder="1" applyAlignment="1">
      <alignment horizontal="center" vertical="center" wrapText="1"/>
      <protection/>
    </xf>
    <xf numFmtId="0" fontId="14" fillId="34" borderId="54" xfId="0" applyFont="1" applyFill="1" applyBorder="1" applyAlignment="1">
      <alignment horizontal="center" vertical="center"/>
    </xf>
    <xf numFmtId="0" fontId="14" fillId="34" borderId="42" xfId="0" applyFont="1" applyFill="1" applyBorder="1" applyAlignment="1">
      <alignment horizontal="center" vertical="center"/>
    </xf>
    <xf numFmtId="10" fontId="14" fillId="34" borderId="54" xfId="59" applyNumberFormat="1" applyFont="1" applyFill="1" applyBorder="1" applyAlignment="1">
      <alignment horizontal="center" vertical="center" wrapText="1"/>
    </xf>
    <xf numFmtId="10" fontId="14" fillId="34" borderId="56" xfId="59" applyNumberFormat="1" applyFont="1" applyFill="1" applyBorder="1" applyAlignment="1">
      <alignment horizontal="center" vertical="center" wrapText="1"/>
    </xf>
    <xf numFmtId="14" fontId="14" fillId="34" borderId="54" xfId="52" applyNumberFormat="1" applyFont="1" applyFill="1" applyBorder="1" applyAlignment="1">
      <alignment horizontal="center" vertical="center" wrapText="1"/>
      <protection/>
    </xf>
    <xf numFmtId="14" fontId="14" fillId="34" borderId="56" xfId="52" applyNumberFormat="1" applyFont="1" applyFill="1" applyBorder="1" applyAlignment="1">
      <alignment horizontal="center" vertical="center" wrapText="1"/>
      <protection/>
    </xf>
    <xf numFmtId="0" fontId="4" fillId="34" borderId="10" xfId="52" applyFont="1" applyFill="1" applyBorder="1" applyAlignment="1">
      <alignment horizontal="center" vertical="center"/>
      <protection/>
    </xf>
    <xf numFmtId="0" fontId="4" fillId="34" borderId="11" xfId="52" applyFont="1" applyFill="1" applyBorder="1" applyAlignment="1">
      <alignment horizontal="center" vertical="center"/>
      <protection/>
    </xf>
    <xf numFmtId="0" fontId="4" fillId="34" borderId="40" xfId="52" applyFont="1" applyFill="1" applyBorder="1" applyAlignment="1">
      <alignment horizontal="center" vertical="center"/>
      <protection/>
    </xf>
    <xf numFmtId="0" fontId="4" fillId="34" borderId="54" xfId="52" applyFont="1" applyFill="1" applyBorder="1" applyAlignment="1">
      <alignment horizontal="center" vertical="center"/>
      <protection/>
    </xf>
    <xf numFmtId="0" fontId="4" fillId="34" borderId="42" xfId="52" applyFont="1" applyFill="1" applyBorder="1" applyAlignment="1">
      <alignment horizontal="center" vertical="center"/>
      <protection/>
    </xf>
    <xf numFmtId="0" fontId="3" fillId="34" borderId="55" xfId="52" applyFont="1" applyFill="1" applyBorder="1" applyAlignment="1">
      <alignment horizontal="center" vertical="center" wrapText="1"/>
      <protection/>
    </xf>
    <xf numFmtId="0" fontId="3" fillId="34" borderId="56" xfId="52" applyFont="1" applyFill="1" applyBorder="1" applyAlignment="1">
      <alignment horizontal="center" vertical="center" wrapText="1"/>
      <protection/>
    </xf>
    <xf numFmtId="0" fontId="3" fillId="34" borderId="56" xfId="52" applyNumberFormat="1" applyFont="1" applyFill="1" applyBorder="1" applyAlignment="1">
      <alignment horizontal="center" vertical="center" wrapText="1"/>
      <protection/>
    </xf>
    <xf numFmtId="10" fontId="3" fillId="34" borderId="56" xfId="59" applyNumberFormat="1" applyFont="1" applyFill="1" applyBorder="1" applyAlignment="1">
      <alignment horizontal="center" vertical="center" wrapText="1"/>
    </xf>
    <xf numFmtId="171" fontId="3" fillId="34" borderId="56" xfId="52" applyNumberFormat="1" applyFont="1" applyFill="1" applyBorder="1" applyAlignment="1">
      <alignment horizontal="center" vertical="center" wrapText="1"/>
      <protection/>
    </xf>
    <xf numFmtId="171" fontId="3" fillId="34" borderId="57" xfId="52" applyNumberFormat="1" applyFont="1" applyFill="1" applyBorder="1" applyAlignment="1">
      <alignment horizontal="center" vertical="center" wrapText="1"/>
      <protection/>
    </xf>
    <xf numFmtId="0" fontId="18" fillId="27" borderId="0" xfId="49" applyNumberFormat="1" applyFont="1" applyFill="1" applyBorder="1" applyAlignment="1" applyProtection="1">
      <alignment horizontal="left"/>
      <protection locked="0"/>
    </xf>
    <xf numFmtId="0" fontId="20" fillId="27" borderId="0" xfId="49" applyNumberFormat="1" applyFont="1" applyFill="1" applyBorder="1" applyAlignment="1" applyProtection="1">
      <alignment horizontal="left"/>
      <protection locked="0"/>
    </xf>
    <xf numFmtId="49" fontId="3" fillId="34" borderId="0" xfId="52" applyNumberFormat="1" applyFont="1" applyFill="1" applyBorder="1" applyAlignment="1">
      <alignment horizontal="left" wrapText="1"/>
      <protection/>
    </xf>
    <xf numFmtId="0" fontId="3" fillId="34" borderId="0" xfId="52" applyFont="1" applyFill="1" applyBorder="1" applyAlignment="1">
      <alignment horizontal="left" wrapText="1"/>
      <protection/>
    </xf>
    <xf numFmtId="0" fontId="6" fillId="34" borderId="0" xfId="52" applyFont="1" applyFill="1" applyBorder="1" applyAlignment="1">
      <alignment horizontal="center" wrapText="1"/>
      <protection/>
    </xf>
    <xf numFmtId="0" fontId="6" fillId="34" borderId="0" xfId="52" applyFont="1" applyFill="1" applyBorder="1" applyAlignment="1">
      <alignment horizontal="center"/>
      <protection/>
    </xf>
    <xf numFmtId="0" fontId="6" fillId="34" borderId="131" xfId="52" applyFont="1" applyFill="1" applyBorder="1" applyAlignment="1">
      <alignment horizontal="center" vertical="center" wrapText="1"/>
      <protection/>
    </xf>
    <xf numFmtId="0" fontId="6" fillId="34" borderId="66" xfId="52" applyFont="1" applyFill="1" applyBorder="1" applyAlignment="1">
      <alignment horizontal="center" vertical="center" wrapText="1"/>
      <protection/>
    </xf>
    <xf numFmtId="14" fontId="5" fillId="34" borderId="71" xfId="52" applyNumberFormat="1" applyFont="1" applyFill="1" applyBorder="1" applyAlignment="1">
      <alignment horizontal="center" vertical="center" wrapText="1"/>
      <protection/>
    </xf>
    <xf numFmtId="14" fontId="5" fillId="34" borderId="72" xfId="52" applyNumberFormat="1" applyFont="1" applyFill="1" applyBorder="1" applyAlignment="1">
      <alignment horizontal="center" vertical="center" wrapText="1"/>
      <protection/>
    </xf>
    <xf numFmtId="14" fontId="5" fillId="34" borderId="142" xfId="52" applyNumberFormat="1" applyFont="1" applyFill="1" applyBorder="1" applyAlignment="1">
      <alignment horizontal="center" vertical="center" wrapText="1"/>
      <protection/>
    </xf>
    <xf numFmtId="0" fontId="5" fillId="34" borderId="71" xfId="52" applyFont="1" applyFill="1" applyBorder="1" applyAlignment="1">
      <alignment horizontal="center" vertical="center" wrapText="1"/>
      <protection/>
    </xf>
    <xf numFmtId="0" fontId="5" fillId="34" borderId="72" xfId="52" applyFont="1" applyFill="1" applyBorder="1" applyAlignment="1">
      <alignment horizontal="center" vertical="center" wrapText="1"/>
      <protection/>
    </xf>
    <xf numFmtId="0" fontId="5" fillId="34" borderId="142" xfId="52" applyFont="1" applyFill="1" applyBorder="1" applyAlignment="1">
      <alignment horizontal="center" vertical="center" wrapText="1"/>
      <protection/>
    </xf>
    <xf numFmtId="171" fontId="5" fillId="34" borderId="94" xfId="52" applyNumberFormat="1" applyFont="1" applyFill="1" applyBorder="1" applyAlignment="1">
      <alignment horizontal="center" vertical="center" wrapText="1"/>
      <protection/>
    </xf>
    <xf numFmtId="171" fontId="5" fillId="34" borderId="142" xfId="52" applyNumberFormat="1" applyFont="1" applyFill="1" applyBorder="1" applyAlignment="1">
      <alignment horizontal="center" vertical="center" wrapText="1"/>
      <protection/>
    </xf>
    <xf numFmtId="0" fontId="5" fillId="34" borderId="94" xfId="52" applyFont="1" applyFill="1" applyBorder="1" applyAlignment="1">
      <alignment horizontal="center" vertical="center" wrapText="1"/>
      <protection/>
    </xf>
    <xf numFmtId="0" fontId="5" fillId="34" borderId="54" xfId="52" applyFont="1" applyFill="1" applyBorder="1" applyAlignment="1">
      <alignment horizontal="center" vertical="center" wrapText="1"/>
      <protection/>
    </xf>
    <xf numFmtId="171" fontId="5" fillId="34" borderId="98" xfId="52" applyNumberFormat="1" applyFont="1" applyFill="1" applyBorder="1" applyAlignment="1">
      <alignment horizontal="center" vertical="center" wrapText="1"/>
      <protection/>
    </xf>
    <xf numFmtId="171" fontId="5" fillId="34" borderId="19" xfId="52" applyNumberFormat="1" applyFont="1" applyFill="1" applyBorder="1" applyAlignment="1">
      <alignment horizontal="center" vertical="center" wrapText="1"/>
      <protection/>
    </xf>
    <xf numFmtId="171" fontId="5" fillId="34" borderId="143" xfId="52" applyNumberFormat="1" applyFont="1" applyFill="1" applyBorder="1" applyAlignment="1">
      <alignment horizontal="center" vertical="center" wrapText="1"/>
      <protection/>
    </xf>
    <xf numFmtId="171" fontId="5" fillId="34" borderId="71" xfId="52" applyNumberFormat="1" applyFont="1" applyFill="1" applyBorder="1" applyAlignment="1">
      <alignment horizontal="center" vertical="center" wrapText="1"/>
      <protection/>
    </xf>
    <xf numFmtId="171" fontId="5" fillId="34" borderId="72" xfId="52" applyNumberFormat="1" applyFont="1" applyFill="1" applyBorder="1" applyAlignment="1">
      <alignment horizontal="center" vertical="center" wrapText="1"/>
      <protection/>
    </xf>
    <xf numFmtId="0" fontId="5" fillId="34" borderId="93"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44" xfId="0" applyFont="1" applyFill="1" applyBorder="1" applyAlignment="1">
      <alignment horizontal="center" vertical="center" wrapText="1"/>
    </xf>
    <xf numFmtId="0" fontId="5" fillId="34" borderId="105" xfId="0" applyFont="1" applyFill="1" applyBorder="1" applyAlignment="1">
      <alignment horizontal="center" vertical="center" wrapText="1"/>
    </xf>
    <xf numFmtId="0" fontId="77" fillId="36"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5" fillId="34" borderId="99" xfId="0" applyFont="1" applyFill="1" applyBorder="1" applyAlignment="1">
      <alignment horizontal="center" vertical="center" wrapText="1"/>
    </xf>
    <xf numFmtId="0" fontId="3" fillId="34" borderId="108" xfId="0" applyFont="1" applyFill="1" applyBorder="1" applyAlignment="1">
      <alignment horizontal="center"/>
    </xf>
    <xf numFmtId="0" fontId="3" fillId="34" borderId="109" xfId="0" applyFont="1" applyFill="1" applyBorder="1" applyAlignment="1">
      <alignment horizontal="center"/>
    </xf>
    <xf numFmtId="0" fontId="3" fillId="34" borderId="109" xfId="0" applyFont="1" applyFill="1" applyBorder="1" applyAlignment="1">
      <alignment horizontal="center" vertical="center" wrapText="1"/>
    </xf>
    <xf numFmtId="0" fontId="3" fillId="34" borderId="110" xfId="0" applyFont="1" applyFill="1" applyBorder="1" applyAlignment="1">
      <alignment horizontal="center"/>
    </xf>
    <xf numFmtId="0" fontId="4" fillId="34" borderId="0" xfId="0" applyFont="1" applyFill="1" applyBorder="1" applyAlignment="1">
      <alignment horizontal="left" wrapText="1"/>
    </xf>
    <xf numFmtId="0" fontId="3" fillId="34" borderId="36" xfId="0" applyFont="1" applyFill="1" applyBorder="1" applyAlignment="1">
      <alignment horizontal="center"/>
    </xf>
    <xf numFmtId="0" fontId="3" fillId="34" borderId="15" xfId="0" applyFont="1" applyFill="1" applyBorder="1" applyAlignment="1">
      <alignment horizontal="center"/>
    </xf>
    <xf numFmtId="0" fontId="3" fillId="34" borderId="10" xfId="0" applyFont="1" applyFill="1" applyBorder="1" applyAlignment="1">
      <alignment horizontal="center"/>
    </xf>
    <xf numFmtId="0" fontId="3" fillId="34" borderId="145" xfId="0" applyFont="1" applyFill="1" applyBorder="1" applyAlignment="1">
      <alignment horizontal="center"/>
    </xf>
    <xf numFmtId="0" fontId="3" fillId="34" borderId="146" xfId="0" applyFont="1" applyFill="1" applyBorder="1" applyAlignment="1">
      <alignment horizontal="center"/>
    </xf>
    <xf numFmtId="0" fontId="3" fillId="34" borderId="147" xfId="0" applyFont="1" applyFill="1" applyBorder="1" applyAlignment="1">
      <alignment horizontal="center"/>
    </xf>
    <xf numFmtId="0" fontId="3" fillId="34" borderId="148" xfId="0" applyFont="1" applyFill="1" applyBorder="1" applyAlignment="1">
      <alignment horizontal="center" vertical="center" wrapText="1"/>
    </xf>
    <xf numFmtId="0" fontId="3" fillId="34" borderId="149" xfId="0" applyFont="1" applyFill="1" applyBorder="1" applyAlignment="1">
      <alignment horizontal="center" vertical="center" wrapText="1"/>
    </xf>
    <xf numFmtId="0" fontId="3" fillId="34" borderId="150" xfId="0" applyFont="1" applyFill="1" applyBorder="1" applyAlignment="1">
      <alignment horizontal="center"/>
    </xf>
    <xf numFmtId="0" fontId="3" fillId="34" borderId="140" xfId="0" applyFont="1" applyFill="1" applyBorder="1" applyAlignment="1">
      <alignment horizontal="center"/>
    </xf>
    <xf numFmtId="0" fontId="3" fillId="34" borderId="141" xfId="0" applyFont="1" applyFill="1" applyBorder="1" applyAlignment="1">
      <alignment horizontal="center"/>
    </xf>
    <xf numFmtId="0" fontId="74" fillId="36"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14" fillId="34" borderId="151" xfId="0" applyFont="1" applyFill="1" applyBorder="1" applyAlignment="1">
      <alignment horizontal="center" vertical="center" wrapText="1"/>
    </xf>
    <xf numFmtId="0" fontId="14" fillId="34" borderId="152" xfId="0" applyFont="1" applyFill="1" applyBorder="1" applyAlignment="1">
      <alignment horizontal="center" vertical="center" wrapText="1"/>
    </xf>
    <xf numFmtId="0" fontId="14" fillId="34" borderId="153" xfId="0" applyFont="1" applyFill="1" applyBorder="1" applyAlignment="1">
      <alignment horizontal="center" vertical="center" wrapText="1"/>
    </xf>
    <xf numFmtId="0" fontId="14" fillId="34" borderId="154" xfId="0" applyFont="1" applyFill="1" applyBorder="1" applyAlignment="1">
      <alignment horizontal="center" vertical="center" wrapText="1"/>
    </xf>
    <xf numFmtId="0" fontId="14" fillId="34" borderId="109" xfId="0" applyFont="1" applyFill="1" applyBorder="1" applyAlignment="1">
      <alignment horizontal="center" vertical="center" wrapText="1"/>
    </xf>
    <xf numFmtId="0" fontId="14" fillId="34" borderId="116" xfId="0" applyFont="1" applyFill="1" applyBorder="1" applyAlignment="1">
      <alignment horizontal="center" vertical="center" wrapText="1"/>
    </xf>
    <xf numFmtId="0" fontId="14" fillId="34" borderId="155" xfId="0" applyFont="1" applyFill="1" applyBorder="1" applyAlignment="1">
      <alignment horizontal="center" vertical="center" wrapText="1"/>
    </xf>
    <xf numFmtId="0" fontId="14" fillId="34" borderId="117" xfId="0" applyFont="1" applyFill="1" applyBorder="1" applyAlignment="1">
      <alignment horizontal="center" vertical="center" wrapText="1"/>
    </xf>
    <xf numFmtId="0" fontId="14" fillId="34" borderId="156" xfId="0" applyFont="1" applyFill="1" applyBorder="1" applyAlignment="1">
      <alignment horizontal="center" vertical="center" wrapText="1"/>
    </xf>
    <xf numFmtId="0" fontId="6" fillId="34" borderId="88" xfId="52" applyFont="1" applyFill="1" applyBorder="1" applyAlignment="1">
      <alignment horizontal="center" vertical="center" wrapText="1"/>
      <protection/>
    </xf>
    <xf numFmtId="0" fontId="6" fillId="34" borderId="154" xfId="0" applyFont="1" applyFill="1" applyBorder="1" applyAlignment="1">
      <alignment horizontal="center" vertical="center"/>
    </xf>
    <xf numFmtId="0" fontId="6" fillId="34" borderId="156"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164" fontId="6" fillId="34" borderId="36" xfId="49" applyNumberFormat="1" applyFont="1" applyFill="1" applyBorder="1" applyAlignment="1">
      <alignment horizontal="center" vertical="center" wrapText="1"/>
    </xf>
    <xf numFmtId="164" fontId="6" fillId="34" borderId="15" xfId="49" applyNumberFormat="1" applyFont="1" applyFill="1" applyBorder="1" applyAlignment="1">
      <alignment horizontal="center" vertical="center" wrapText="1"/>
    </xf>
    <xf numFmtId="164" fontId="6" fillId="34" borderId="10" xfId="49" applyNumberFormat="1" applyFont="1" applyFill="1" applyBorder="1" applyAlignment="1">
      <alignment horizontal="center" vertical="center" wrapText="1"/>
    </xf>
    <xf numFmtId="164" fontId="6" fillId="34" borderId="157" xfId="49" applyNumberFormat="1" applyFont="1" applyFill="1" applyBorder="1" applyAlignment="1">
      <alignment horizontal="center" vertical="center" wrapText="1"/>
    </xf>
    <xf numFmtId="164" fontId="6" fillId="34" borderId="44" xfId="49" applyNumberFormat="1" applyFont="1" applyFill="1" applyBorder="1" applyAlignment="1">
      <alignment horizontal="center" vertical="center" wrapText="1"/>
    </xf>
    <xf numFmtId="164" fontId="6" fillId="34" borderId="36" xfId="49" applyNumberFormat="1" applyFont="1" applyFill="1" applyBorder="1" applyAlignment="1">
      <alignment horizontal="center" wrapText="1"/>
    </xf>
    <xf numFmtId="164" fontId="6" fillId="34" borderId="15" xfId="49" applyNumberFormat="1" applyFont="1" applyFill="1" applyBorder="1" applyAlignment="1">
      <alignment horizontal="center" wrapText="1"/>
    </xf>
    <xf numFmtId="164" fontId="6" fillId="34" borderId="10" xfId="49" applyNumberFormat="1" applyFont="1" applyFill="1" applyBorder="1" applyAlignment="1">
      <alignment horizontal="center" wrapText="1"/>
    </xf>
    <xf numFmtId="0" fontId="5" fillId="34" borderId="98" xfId="0" applyFont="1" applyFill="1" applyBorder="1" applyAlignment="1">
      <alignment horizontal="center" vertical="center" wrapText="1"/>
    </xf>
    <xf numFmtId="0" fontId="5" fillId="34" borderId="107" xfId="0" applyFont="1" applyFill="1" applyBorder="1" applyAlignment="1">
      <alignment horizontal="center" vertical="center" wrapText="1"/>
    </xf>
    <xf numFmtId="0" fontId="6" fillId="34" borderId="50"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6" fillId="34" borderId="46" xfId="0" applyFont="1" applyFill="1" applyBorder="1" applyAlignment="1">
      <alignment horizontal="left" vertical="center" wrapText="1"/>
    </xf>
    <xf numFmtId="164" fontId="6" fillId="34" borderId="50" xfId="49" applyNumberFormat="1" applyFont="1" applyFill="1" applyBorder="1" applyAlignment="1">
      <alignment horizontal="center" vertical="center" wrapText="1"/>
    </xf>
    <xf numFmtId="164" fontId="6" fillId="34" borderId="46" xfId="49" applyNumberFormat="1"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157" xfId="0" applyFont="1" applyFill="1" applyBorder="1" applyAlignment="1">
      <alignment horizontal="left" vertical="center" wrapText="1"/>
    </xf>
    <xf numFmtId="0" fontId="6" fillId="34" borderId="158" xfId="0" applyFont="1" applyFill="1" applyBorder="1" applyAlignment="1">
      <alignment horizontal="left" vertical="center" wrapText="1"/>
    </xf>
    <xf numFmtId="0" fontId="6" fillId="34" borderId="159" xfId="0" applyFont="1" applyFill="1" applyBorder="1" applyAlignment="1">
      <alignment horizontal="left" vertical="center" wrapText="1"/>
    </xf>
    <xf numFmtId="0" fontId="6" fillId="34" borderId="48" xfId="0" applyFont="1" applyFill="1" applyBorder="1" applyAlignment="1">
      <alignment horizontal="center" vertical="center" wrapText="1"/>
    </xf>
    <xf numFmtId="0" fontId="6" fillId="34" borderId="160" xfId="0" applyFont="1" applyFill="1" applyBorder="1" applyAlignment="1">
      <alignment horizontal="center" vertical="center" wrapText="1"/>
    </xf>
    <xf numFmtId="0" fontId="77" fillId="36" borderId="0" xfId="49" applyNumberFormat="1" applyFont="1" applyFill="1" applyAlignment="1">
      <alignment horizontal="center" vertical="center"/>
    </xf>
    <xf numFmtId="0" fontId="0" fillId="0" borderId="0" xfId="0" applyAlignment="1" applyProtection="1">
      <alignment/>
      <protection locked="0"/>
    </xf>
    <xf numFmtId="0" fontId="3" fillId="27" borderId="22" xfId="0" applyFont="1" applyFill="1" applyBorder="1" applyAlignment="1" applyProtection="1">
      <alignment vertical="center" wrapText="1"/>
      <protection locked="0"/>
    </xf>
    <xf numFmtId="0" fontId="3" fillId="34" borderId="36" xfId="0" applyFont="1" applyFill="1" applyBorder="1" applyAlignment="1" applyProtection="1">
      <alignment vertical="center"/>
      <protection locked="0"/>
    </xf>
    <xf numFmtId="0" fontId="5" fillId="27" borderId="70" xfId="0" applyFont="1" applyFill="1" applyBorder="1" applyAlignment="1" applyProtection="1">
      <alignment horizontal="left" vertical="center"/>
      <protection locked="0"/>
    </xf>
    <xf numFmtId="0" fontId="5" fillId="27" borderId="127" xfId="0" applyFont="1" applyFill="1" applyBorder="1" applyAlignment="1" applyProtection="1">
      <alignment horizontal="left" vertical="center"/>
      <protection locked="0"/>
    </xf>
    <xf numFmtId="0" fontId="5" fillId="27" borderId="128" xfId="0" applyFont="1" applyFill="1" applyBorder="1" applyAlignment="1" applyProtection="1">
      <alignment horizontal="left" vertical="center"/>
      <protection locked="0"/>
    </xf>
    <xf numFmtId="0" fontId="5" fillId="27" borderId="56" xfId="0" applyFont="1" applyFill="1" applyBorder="1" applyAlignment="1" applyProtection="1">
      <alignment horizontal="left" vertical="center"/>
      <protection locked="0"/>
    </xf>
    <xf numFmtId="0" fontId="3" fillId="34" borderId="14"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14" fontId="3" fillId="27" borderId="126" xfId="0" applyNumberFormat="1" applyFont="1" applyFill="1" applyBorder="1" applyAlignment="1" applyProtection="1">
      <alignment vertical="center" wrapText="1"/>
      <protection locked="0"/>
    </xf>
    <xf numFmtId="0" fontId="3" fillId="27" borderId="126" xfId="0" applyFont="1" applyFill="1" applyBorder="1" applyAlignment="1" applyProtection="1">
      <alignment vertical="center" wrapText="1"/>
      <protection locked="0"/>
    </xf>
    <xf numFmtId="0" fontId="3" fillId="33" borderId="0" xfId="0" applyFont="1" applyFill="1" applyAlignment="1" applyProtection="1">
      <alignment vertical="center"/>
      <protection locked="0"/>
    </xf>
    <xf numFmtId="0" fontId="3" fillId="27" borderId="34" xfId="0" applyFont="1" applyFill="1" applyBorder="1" applyAlignment="1" applyProtection="1">
      <alignment vertical="center"/>
      <protection locked="0"/>
    </xf>
    <xf numFmtId="0" fontId="5" fillId="34" borderId="14" xfId="0" applyFont="1" applyFill="1" applyBorder="1" applyAlignment="1" applyProtection="1">
      <alignment vertical="center"/>
      <protection locked="0"/>
    </xf>
    <xf numFmtId="0" fontId="5" fillId="27" borderId="56" xfId="0" applyFont="1" applyFill="1" applyBorder="1" applyAlignment="1" applyProtection="1">
      <alignment horizontal="left" vertical="center" wrapText="1"/>
      <protection locked="0"/>
    </xf>
    <xf numFmtId="49" fontId="5" fillId="27" borderId="56" xfId="0" applyNumberFormat="1" applyFont="1" applyFill="1" applyBorder="1" applyAlignment="1" applyProtection="1">
      <alignment horizontal="left" vertical="center" wrapText="1"/>
      <protection locked="0"/>
    </xf>
    <xf numFmtId="7" fontId="5" fillId="27" borderId="128" xfId="49" applyNumberFormat="1" applyFont="1" applyFill="1" applyBorder="1" applyAlignment="1" applyProtection="1">
      <alignment vertical="center"/>
      <protection locked="0"/>
    </xf>
    <xf numFmtId="7" fontId="5" fillId="27" borderId="56" xfId="49" applyNumberFormat="1" applyFont="1" applyFill="1" applyBorder="1" applyAlignment="1" applyProtection="1">
      <alignment vertical="center"/>
      <protection locked="0"/>
    </xf>
    <xf numFmtId="7" fontId="5" fillId="27" borderId="161" xfId="49" applyNumberFormat="1" applyFont="1" applyFill="1" applyBorder="1" applyAlignment="1" applyProtection="1">
      <alignment vertical="center"/>
      <protection locked="0"/>
    </xf>
    <xf numFmtId="7" fontId="5" fillId="27" borderId="54" xfId="49" applyNumberFormat="1" applyFont="1" applyFill="1" applyBorder="1" applyAlignment="1" applyProtection="1">
      <alignment vertical="center" wrapText="1"/>
      <protection locked="0"/>
    </xf>
    <xf numFmtId="7" fontId="5" fillId="27" borderId="56" xfId="49" applyNumberFormat="1" applyFont="1" applyFill="1" applyBorder="1" applyAlignment="1" applyProtection="1">
      <alignment vertical="center" wrapText="1"/>
      <protection locked="0"/>
    </xf>
    <xf numFmtId="7" fontId="8" fillId="27" borderId="56" xfId="49" applyNumberFormat="1" applyFont="1" applyFill="1" applyBorder="1" applyAlignment="1" applyProtection="1">
      <alignment vertical="center" wrapText="1"/>
      <protection locked="0"/>
    </xf>
    <xf numFmtId="7" fontId="8" fillId="27" borderId="58" xfId="49" applyNumberFormat="1" applyFont="1" applyFill="1" applyBorder="1" applyAlignment="1" applyProtection="1">
      <alignment vertical="center" wrapText="1"/>
      <protection locked="0"/>
    </xf>
    <xf numFmtId="7" fontId="5" fillId="27" borderId="58" xfId="49" applyNumberFormat="1" applyFont="1" applyFill="1" applyBorder="1" applyAlignment="1" applyProtection="1">
      <alignment vertical="center" wrapText="1"/>
      <protection locked="0"/>
    </xf>
    <xf numFmtId="7" fontId="5" fillId="27" borderId="37" xfId="49" applyNumberFormat="1" applyFont="1" applyFill="1" applyBorder="1" applyAlignment="1" applyProtection="1">
      <alignment vertical="center" wrapText="1"/>
      <protection locked="0"/>
    </xf>
    <xf numFmtId="7" fontId="5" fillId="27" borderId="58" xfId="49" applyNumberFormat="1" applyFont="1" applyFill="1" applyBorder="1" applyAlignment="1" applyProtection="1">
      <alignment vertical="center"/>
      <protection locked="0"/>
    </xf>
    <xf numFmtId="7" fontId="5" fillId="27" borderId="135" xfId="49" applyNumberFormat="1" applyFont="1" applyFill="1" applyBorder="1" applyAlignment="1" applyProtection="1">
      <alignment vertical="center"/>
      <protection locked="0"/>
    </xf>
    <xf numFmtId="7" fontId="5" fillId="27" borderId="54" xfId="49" applyNumberFormat="1" applyFont="1" applyFill="1" applyBorder="1" applyAlignment="1" applyProtection="1">
      <alignment vertical="center"/>
      <protection locked="0"/>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Modèle EPRD synthetique 2" xfId="53"/>
    <cellStyle name="Normal_PAGE27" xfId="54"/>
    <cellStyle name="Normal_PAGE28" xfId="55"/>
    <cellStyle name="Normal_PAGE29" xfId="56"/>
    <cellStyle name="Normal_PAGE31" xfId="57"/>
    <cellStyle name="Normal_PAGE33" xfId="58"/>
    <cellStyle name="Percent" xfId="59"/>
    <cellStyle name="Satisfaisant" xfId="60"/>
    <cellStyle name="Sortie" xfId="61"/>
    <cellStyle name="TableStyleLight1" xfId="62"/>
    <cellStyle name="Texte explicatif" xfId="63"/>
    <cellStyle name="Titre" xfId="64"/>
    <cellStyle name="Titre 1" xfId="65"/>
    <cellStyle name="Titre 2" xfId="66"/>
    <cellStyle name="Titre 3" xfId="67"/>
    <cellStyle name="Titre 4" xfId="68"/>
    <cellStyle name="Total" xfId="69"/>
    <cellStyle name="Vérification" xfId="7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image" Target="../media/image4.png" /><Relationship Id="rId5" Type="http://schemas.openxmlformats.org/officeDocument/2006/relationships/hyperlink" Target="#AIDE_REPERE15" /><Relationship Id="rId6" Type="http://schemas.openxmlformats.org/officeDocument/2006/relationships/hyperlink" Target="#AIDE_REPERE15" /><Relationship Id="rId7" Type="http://schemas.openxmlformats.org/officeDocument/2006/relationships/hyperlink" Target="#AIDE_REPERE17" /><Relationship Id="rId8" Type="http://schemas.openxmlformats.org/officeDocument/2006/relationships/hyperlink" Target="#AIDE_REPERE17"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2" /><Relationship Id="rId3" Type="http://schemas.openxmlformats.org/officeDocument/2006/relationships/hyperlink" Target="#AIDE_REPERE2"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1" /><Relationship Id="rId7" Type="http://schemas.openxmlformats.org/officeDocument/2006/relationships/hyperlink" Target="#AIDE_REPERE1"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hyperlink" Target="#AIDE_REPERE5" /><Relationship Id="rId11" Type="http://schemas.openxmlformats.org/officeDocument/2006/relationships/hyperlink" Target="#AIDE_REPERE5" /><Relationship Id="rId12" Type="http://schemas.openxmlformats.org/officeDocument/2006/relationships/hyperlink" Target="#AIDE_REPERE6" /><Relationship Id="rId13" Type="http://schemas.openxmlformats.org/officeDocument/2006/relationships/hyperlink" Target="#AIDE_REPERE6" /><Relationship Id="rId14" Type="http://schemas.openxmlformats.org/officeDocument/2006/relationships/hyperlink" Target="#AIDE_REPERE7" /><Relationship Id="rId15" Type="http://schemas.openxmlformats.org/officeDocument/2006/relationships/hyperlink" Target="#AIDE_REPERE7" /><Relationship Id="rId16" Type="http://schemas.openxmlformats.org/officeDocument/2006/relationships/image" Target="../media/image5.png" /><Relationship Id="rId17" Type="http://schemas.openxmlformats.org/officeDocument/2006/relationships/image" Target="../media/image6.png" /><Relationship Id="rId18"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0" /><Relationship Id="rId3" Type="http://schemas.openxmlformats.org/officeDocument/2006/relationships/hyperlink" Target="#AIDE_REPERE10"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0" /><Relationship Id="rId3" Type="http://schemas.openxmlformats.org/officeDocument/2006/relationships/hyperlink" Target="#AIDE_REPERE10"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0" /><Relationship Id="rId3" Type="http://schemas.openxmlformats.org/officeDocument/2006/relationships/hyperlink" Target="#AIDE_REPERE10"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6" /><Relationship Id="rId3" Type="http://schemas.openxmlformats.org/officeDocument/2006/relationships/hyperlink" Target="#AIDE_REPERE16"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1" /><Relationship Id="rId3" Type="http://schemas.openxmlformats.org/officeDocument/2006/relationships/hyperlink" Target="#AIDE_REPERE11" /><Relationship Id="rId4" Type="http://schemas.openxmlformats.org/officeDocument/2006/relationships/hyperlink" Target="#AIDE_REPERE12" /><Relationship Id="rId5" Type="http://schemas.openxmlformats.org/officeDocument/2006/relationships/hyperlink" Target="#AIDE_REPERE12" /><Relationship Id="rId6"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87</xdr:row>
      <xdr:rowOff>66675</xdr:rowOff>
    </xdr:from>
    <xdr:to>
      <xdr:col>3</xdr:col>
      <xdr:colOff>9525</xdr:colOff>
      <xdr:row>89</xdr:row>
      <xdr:rowOff>228600</xdr:rowOff>
    </xdr:to>
    <xdr:grpSp>
      <xdr:nvGrpSpPr>
        <xdr:cNvPr id="1" name="Groupe 6"/>
        <xdr:cNvGrpSpPr>
          <a:grpSpLocks/>
        </xdr:cNvGrpSpPr>
      </xdr:nvGrpSpPr>
      <xdr:grpSpPr>
        <a:xfrm>
          <a:off x="828675" y="19812000"/>
          <a:ext cx="266700" cy="7143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8</xdr:row>
      <xdr:rowOff>38100</xdr:rowOff>
    </xdr:from>
    <xdr:to>
      <xdr:col>0</xdr:col>
      <xdr:colOff>276225</xdr:colOff>
      <xdr:row>9</xdr:row>
      <xdr:rowOff>66675</xdr:rowOff>
    </xdr:to>
    <xdr:pic macro="[0]!AjoutLigneDette2_163">
      <xdr:nvPicPr>
        <xdr:cNvPr id="1" name="Image 1"/>
        <xdr:cNvPicPr preferRelativeResize="1">
          <a:picLocks noChangeAspect="1"/>
        </xdr:cNvPicPr>
      </xdr:nvPicPr>
      <xdr:blipFill>
        <a:blip r:embed="rId1"/>
        <a:stretch>
          <a:fillRect/>
        </a:stretch>
      </xdr:blipFill>
      <xdr:spPr>
        <a:xfrm>
          <a:off x="57150" y="1552575"/>
          <a:ext cx="219075" cy="228600"/>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276225</xdr:colOff>
      <xdr:row>13</xdr:row>
      <xdr:rowOff>95250</xdr:rowOff>
    </xdr:to>
    <xdr:pic macro="[0]!AjoutLigneDette2_1641">
      <xdr:nvPicPr>
        <xdr:cNvPr id="2" name="Image 2"/>
        <xdr:cNvPicPr preferRelativeResize="1">
          <a:picLocks noChangeAspect="1"/>
        </xdr:cNvPicPr>
      </xdr:nvPicPr>
      <xdr:blipFill>
        <a:blip r:embed="rId1"/>
        <a:stretch>
          <a:fillRect/>
        </a:stretch>
      </xdr:blipFill>
      <xdr:spPr>
        <a:xfrm>
          <a:off x="57150" y="2200275"/>
          <a:ext cx="219075" cy="219075"/>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276225</xdr:colOff>
      <xdr:row>18</xdr:row>
      <xdr:rowOff>104775</xdr:rowOff>
    </xdr:to>
    <xdr:pic macro="[0]!AjoutLigneDette2_1643">
      <xdr:nvPicPr>
        <xdr:cNvPr id="3" name="Image 3"/>
        <xdr:cNvPicPr preferRelativeResize="1">
          <a:picLocks noChangeAspect="1"/>
        </xdr:cNvPicPr>
      </xdr:nvPicPr>
      <xdr:blipFill>
        <a:blip r:embed="rId1"/>
        <a:stretch>
          <a:fillRect/>
        </a:stretch>
      </xdr:blipFill>
      <xdr:spPr>
        <a:xfrm>
          <a:off x="57150" y="2990850"/>
          <a:ext cx="219075" cy="22860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276225</xdr:colOff>
      <xdr:row>22</xdr:row>
      <xdr:rowOff>104775</xdr:rowOff>
    </xdr:to>
    <xdr:pic macro="[0]!AjoutLigneDette2_1644">
      <xdr:nvPicPr>
        <xdr:cNvPr id="4" name="Image 4"/>
        <xdr:cNvPicPr preferRelativeResize="1">
          <a:picLocks noChangeAspect="1"/>
        </xdr:cNvPicPr>
      </xdr:nvPicPr>
      <xdr:blipFill>
        <a:blip r:embed="rId1"/>
        <a:stretch>
          <a:fillRect/>
        </a:stretch>
      </xdr:blipFill>
      <xdr:spPr>
        <a:xfrm>
          <a:off x="57150" y="3619500"/>
          <a:ext cx="219075" cy="22860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276225</xdr:colOff>
      <xdr:row>27</xdr:row>
      <xdr:rowOff>104775</xdr:rowOff>
    </xdr:to>
    <xdr:pic macro="[0]!AjoutLigneDette2_1675">
      <xdr:nvPicPr>
        <xdr:cNvPr id="5" name="Image 5"/>
        <xdr:cNvPicPr preferRelativeResize="1">
          <a:picLocks noChangeAspect="1"/>
        </xdr:cNvPicPr>
      </xdr:nvPicPr>
      <xdr:blipFill>
        <a:blip r:embed="rId1"/>
        <a:stretch>
          <a:fillRect/>
        </a:stretch>
      </xdr:blipFill>
      <xdr:spPr>
        <a:xfrm>
          <a:off x="57150" y="4410075"/>
          <a:ext cx="219075" cy="228600"/>
        </a:xfrm>
        <a:prstGeom prst="rect">
          <a:avLst/>
        </a:prstGeom>
        <a:noFill/>
        <a:ln w="9525" cmpd="sng">
          <a:noFill/>
        </a:ln>
      </xdr:spPr>
    </xdr:pic>
    <xdr:clientData/>
  </xdr:twoCellAnchor>
  <xdr:twoCellAnchor editAs="oneCell">
    <xdr:from>
      <xdr:col>0</xdr:col>
      <xdr:colOff>57150</xdr:colOff>
      <xdr:row>30</xdr:row>
      <xdr:rowOff>38100</xdr:rowOff>
    </xdr:from>
    <xdr:to>
      <xdr:col>0</xdr:col>
      <xdr:colOff>276225</xdr:colOff>
      <xdr:row>31</xdr:row>
      <xdr:rowOff>104775</xdr:rowOff>
    </xdr:to>
    <xdr:pic macro="[0]!AjoutLigneDette2_1678">
      <xdr:nvPicPr>
        <xdr:cNvPr id="6" name="Image 6"/>
        <xdr:cNvPicPr preferRelativeResize="1">
          <a:picLocks noChangeAspect="1"/>
        </xdr:cNvPicPr>
      </xdr:nvPicPr>
      <xdr:blipFill>
        <a:blip r:embed="rId1"/>
        <a:stretch>
          <a:fillRect/>
        </a:stretch>
      </xdr:blipFill>
      <xdr:spPr>
        <a:xfrm>
          <a:off x="57150" y="5038725"/>
          <a:ext cx="219075" cy="228600"/>
        </a:xfrm>
        <a:prstGeom prst="rect">
          <a:avLst/>
        </a:prstGeom>
        <a:noFill/>
        <a:ln w="9525" cmpd="sng">
          <a:noFill/>
        </a:ln>
      </xdr:spPr>
    </xdr:pic>
    <xdr:clientData/>
  </xdr:twoCellAnchor>
  <xdr:twoCellAnchor editAs="oneCell">
    <xdr:from>
      <xdr:col>0</xdr:col>
      <xdr:colOff>57150</xdr:colOff>
      <xdr:row>35</xdr:row>
      <xdr:rowOff>38100</xdr:rowOff>
    </xdr:from>
    <xdr:to>
      <xdr:col>0</xdr:col>
      <xdr:colOff>276225</xdr:colOff>
      <xdr:row>36</xdr:row>
      <xdr:rowOff>104775</xdr:rowOff>
    </xdr:to>
    <xdr:pic macro="[0]!AjoutLigneDette2_1681">
      <xdr:nvPicPr>
        <xdr:cNvPr id="7" name="Image 7"/>
        <xdr:cNvPicPr preferRelativeResize="1">
          <a:picLocks noChangeAspect="1"/>
        </xdr:cNvPicPr>
      </xdr:nvPicPr>
      <xdr:blipFill>
        <a:blip r:embed="rId1"/>
        <a:stretch>
          <a:fillRect/>
        </a:stretch>
      </xdr:blipFill>
      <xdr:spPr>
        <a:xfrm>
          <a:off x="57150" y="5829300"/>
          <a:ext cx="219075" cy="228600"/>
        </a:xfrm>
        <a:prstGeom prst="rect">
          <a:avLst/>
        </a:prstGeom>
        <a:noFill/>
        <a:ln w="9525" cmpd="sng">
          <a:noFill/>
        </a:ln>
      </xdr:spPr>
    </xdr:pic>
    <xdr:clientData/>
  </xdr:twoCellAnchor>
  <xdr:twoCellAnchor editAs="oneCell">
    <xdr:from>
      <xdr:col>0</xdr:col>
      <xdr:colOff>57150</xdr:colOff>
      <xdr:row>39</xdr:row>
      <xdr:rowOff>38100</xdr:rowOff>
    </xdr:from>
    <xdr:to>
      <xdr:col>0</xdr:col>
      <xdr:colOff>276225</xdr:colOff>
      <xdr:row>40</xdr:row>
      <xdr:rowOff>104775</xdr:rowOff>
    </xdr:to>
    <xdr:pic macro="[0]!AjoutLigneDette2_1687">
      <xdr:nvPicPr>
        <xdr:cNvPr id="8" name="Image 8"/>
        <xdr:cNvPicPr preferRelativeResize="1">
          <a:picLocks noChangeAspect="1"/>
        </xdr:cNvPicPr>
      </xdr:nvPicPr>
      <xdr:blipFill>
        <a:blip r:embed="rId1"/>
        <a:stretch>
          <a:fillRect/>
        </a:stretch>
      </xdr:blipFill>
      <xdr:spPr>
        <a:xfrm>
          <a:off x="57150" y="6457950"/>
          <a:ext cx="219075"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8</xdr:row>
      <xdr:rowOff>38100</xdr:rowOff>
    </xdr:from>
    <xdr:to>
      <xdr:col>0</xdr:col>
      <xdr:colOff>276225</xdr:colOff>
      <xdr:row>9</xdr:row>
      <xdr:rowOff>66675</xdr:rowOff>
    </xdr:to>
    <xdr:pic macro="[0]!AjoutLigneDette3_163">
      <xdr:nvPicPr>
        <xdr:cNvPr id="1" name="Image 1"/>
        <xdr:cNvPicPr preferRelativeResize="1">
          <a:picLocks noChangeAspect="1"/>
        </xdr:cNvPicPr>
      </xdr:nvPicPr>
      <xdr:blipFill>
        <a:blip r:embed="rId1"/>
        <a:stretch>
          <a:fillRect/>
        </a:stretch>
      </xdr:blipFill>
      <xdr:spPr>
        <a:xfrm>
          <a:off x="57150" y="1524000"/>
          <a:ext cx="219075" cy="228600"/>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276225</xdr:colOff>
      <xdr:row>13</xdr:row>
      <xdr:rowOff>95250</xdr:rowOff>
    </xdr:to>
    <xdr:pic macro="[0]!AjoutLigneDette3_1641">
      <xdr:nvPicPr>
        <xdr:cNvPr id="2" name="Image 2"/>
        <xdr:cNvPicPr preferRelativeResize="1">
          <a:picLocks noChangeAspect="1"/>
        </xdr:cNvPicPr>
      </xdr:nvPicPr>
      <xdr:blipFill>
        <a:blip r:embed="rId1"/>
        <a:stretch>
          <a:fillRect/>
        </a:stretch>
      </xdr:blipFill>
      <xdr:spPr>
        <a:xfrm>
          <a:off x="57150" y="2171700"/>
          <a:ext cx="219075" cy="219075"/>
        </a:xfrm>
        <a:prstGeom prst="rect">
          <a:avLst/>
        </a:prstGeom>
        <a:noFill/>
        <a:ln w="9525" cmpd="sng">
          <a:noFill/>
        </a:ln>
      </xdr:spPr>
    </xdr:pic>
    <xdr:clientData/>
  </xdr:twoCellAnchor>
  <xdr:twoCellAnchor editAs="oneCell">
    <xdr:from>
      <xdr:col>0</xdr:col>
      <xdr:colOff>57150</xdr:colOff>
      <xdr:row>17</xdr:row>
      <xdr:rowOff>38100</xdr:rowOff>
    </xdr:from>
    <xdr:to>
      <xdr:col>0</xdr:col>
      <xdr:colOff>276225</xdr:colOff>
      <xdr:row>18</xdr:row>
      <xdr:rowOff>104775</xdr:rowOff>
    </xdr:to>
    <xdr:pic macro="[0]!AjoutLigneDette3_1643">
      <xdr:nvPicPr>
        <xdr:cNvPr id="3" name="Image 3"/>
        <xdr:cNvPicPr preferRelativeResize="1">
          <a:picLocks noChangeAspect="1"/>
        </xdr:cNvPicPr>
      </xdr:nvPicPr>
      <xdr:blipFill>
        <a:blip r:embed="rId1"/>
        <a:stretch>
          <a:fillRect/>
        </a:stretch>
      </xdr:blipFill>
      <xdr:spPr>
        <a:xfrm>
          <a:off x="57150" y="2962275"/>
          <a:ext cx="219075" cy="22860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276225</xdr:colOff>
      <xdr:row>22</xdr:row>
      <xdr:rowOff>104775</xdr:rowOff>
    </xdr:to>
    <xdr:pic macro="[0]!AjoutLigneDette3_1644">
      <xdr:nvPicPr>
        <xdr:cNvPr id="4" name="Image 4"/>
        <xdr:cNvPicPr preferRelativeResize="1">
          <a:picLocks noChangeAspect="1"/>
        </xdr:cNvPicPr>
      </xdr:nvPicPr>
      <xdr:blipFill>
        <a:blip r:embed="rId1"/>
        <a:stretch>
          <a:fillRect/>
        </a:stretch>
      </xdr:blipFill>
      <xdr:spPr>
        <a:xfrm>
          <a:off x="57150" y="3590925"/>
          <a:ext cx="219075" cy="22860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276225</xdr:colOff>
      <xdr:row>27</xdr:row>
      <xdr:rowOff>104775</xdr:rowOff>
    </xdr:to>
    <xdr:pic macro="[0]!AjoutLigneDette3_1675">
      <xdr:nvPicPr>
        <xdr:cNvPr id="5" name="Image 5"/>
        <xdr:cNvPicPr preferRelativeResize="1">
          <a:picLocks noChangeAspect="1"/>
        </xdr:cNvPicPr>
      </xdr:nvPicPr>
      <xdr:blipFill>
        <a:blip r:embed="rId1"/>
        <a:stretch>
          <a:fillRect/>
        </a:stretch>
      </xdr:blipFill>
      <xdr:spPr>
        <a:xfrm>
          <a:off x="57150" y="4381500"/>
          <a:ext cx="219075" cy="228600"/>
        </a:xfrm>
        <a:prstGeom prst="rect">
          <a:avLst/>
        </a:prstGeom>
        <a:noFill/>
        <a:ln w="9525" cmpd="sng">
          <a:noFill/>
        </a:ln>
      </xdr:spPr>
    </xdr:pic>
    <xdr:clientData/>
  </xdr:twoCellAnchor>
  <xdr:twoCellAnchor editAs="oneCell">
    <xdr:from>
      <xdr:col>0</xdr:col>
      <xdr:colOff>57150</xdr:colOff>
      <xdr:row>30</xdr:row>
      <xdr:rowOff>38100</xdr:rowOff>
    </xdr:from>
    <xdr:to>
      <xdr:col>0</xdr:col>
      <xdr:colOff>276225</xdr:colOff>
      <xdr:row>31</xdr:row>
      <xdr:rowOff>104775</xdr:rowOff>
    </xdr:to>
    <xdr:pic macro="[0]!AjoutLigneDette3_1678">
      <xdr:nvPicPr>
        <xdr:cNvPr id="6" name="Image 6"/>
        <xdr:cNvPicPr preferRelativeResize="1">
          <a:picLocks noChangeAspect="1"/>
        </xdr:cNvPicPr>
      </xdr:nvPicPr>
      <xdr:blipFill>
        <a:blip r:embed="rId1"/>
        <a:stretch>
          <a:fillRect/>
        </a:stretch>
      </xdr:blipFill>
      <xdr:spPr>
        <a:xfrm>
          <a:off x="57150" y="5010150"/>
          <a:ext cx="219075" cy="228600"/>
        </a:xfrm>
        <a:prstGeom prst="rect">
          <a:avLst/>
        </a:prstGeom>
        <a:noFill/>
        <a:ln w="9525" cmpd="sng">
          <a:noFill/>
        </a:ln>
      </xdr:spPr>
    </xdr:pic>
    <xdr:clientData/>
  </xdr:twoCellAnchor>
  <xdr:twoCellAnchor editAs="oneCell">
    <xdr:from>
      <xdr:col>0</xdr:col>
      <xdr:colOff>57150</xdr:colOff>
      <xdr:row>35</xdr:row>
      <xdr:rowOff>38100</xdr:rowOff>
    </xdr:from>
    <xdr:to>
      <xdr:col>0</xdr:col>
      <xdr:colOff>276225</xdr:colOff>
      <xdr:row>36</xdr:row>
      <xdr:rowOff>104775</xdr:rowOff>
    </xdr:to>
    <xdr:pic macro="[0]!AjoutLigneDette3_1681">
      <xdr:nvPicPr>
        <xdr:cNvPr id="7" name="Image 7"/>
        <xdr:cNvPicPr preferRelativeResize="1">
          <a:picLocks noChangeAspect="1"/>
        </xdr:cNvPicPr>
      </xdr:nvPicPr>
      <xdr:blipFill>
        <a:blip r:embed="rId1"/>
        <a:stretch>
          <a:fillRect/>
        </a:stretch>
      </xdr:blipFill>
      <xdr:spPr>
        <a:xfrm>
          <a:off x="57150" y="5800725"/>
          <a:ext cx="219075" cy="228600"/>
        </a:xfrm>
        <a:prstGeom prst="rect">
          <a:avLst/>
        </a:prstGeom>
        <a:noFill/>
        <a:ln w="9525" cmpd="sng">
          <a:noFill/>
        </a:ln>
      </xdr:spPr>
    </xdr:pic>
    <xdr:clientData/>
  </xdr:twoCellAnchor>
  <xdr:twoCellAnchor editAs="oneCell">
    <xdr:from>
      <xdr:col>0</xdr:col>
      <xdr:colOff>57150</xdr:colOff>
      <xdr:row>39</xdr:row>
      <xdr:rowOff>38100</xdr:rowOff>
    </xdr:from>
    <xdr:to>
      <xdr:col>0</xdr:col>
      <xdr:colOff>276225</xdr:colOff>
      <xdr:row>40</xdr:row>
      <xdr:rowOff>104775</xdr:rowOff>
    </xdr:to>
    <xdr:pic macro="[0]!AjoutLigneDette3_1687">
      <xdr:nvPicPr>
        <xdr:cNvPr id="8" name="Image 8"/>
        <xdr:cNvPicPr preferRelativeResize="1">
          <a:picLocks noChangeAspect="1"/>
        </xdr:cNvPicPr>
      </xdr:nvPicPr>
      <xdr:blipFill>
        <a:blip r:embed="rId1"/>
        <a:stretch>
          <a:fillRect/>
        </a:stretch>
      </xdr:blipFill>
      <xdr:spPr>
        <a:xfrm>
          <a:off x="57150" y="6429375"/>
          <a:ext cx="219075"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9</xdr:row>
      <xdr:rowOff>38100</xdr:rowOff>
    </xdr:from>
    <xdr:to>
      <xdr:col>1</xdr:col>
      <xdr:colOff>47625</xdr:colOff>
      <xdr:row>10</xdr:row>
      <xdr:rowOff>95250</xdr:rowOff>
    </xdr:to>
    <xdr:pic macro="[0]!AjoutLigneTreso51931">
      <xdr:nvPicPr>
        <xdr:cNvPr id="1" name="Image 1"/>
        <xdr:cNvPicPr preferRelativeResize="1">
          <a:picLocks noChangeAspect="1"/>
        </xdr:cNvPicPr>
      </xdr:nvPicPr>
      <xdr:blipFill>
        <a:blip r:embed="rId1"/>
        <a:stretch>
          <a:fillRect/>
        </a:stretch>
      </xdr:blipFill>
      <xdr:spPr>
        <a:xfrm>
          <a:off x="57150" y="1943100"/>
          <a:ext cx="219075" cy="219075"/>
        </a:xfrm>
        <a:prstGeom prst="rect">
          <a:avLst/>
        </a:prstGeom>
        <a:noFill/>
        <a:ln w="9525" cmpd="sng">
          <a:noFill/>
        </a:ln>
      </xdr:spPr>
    </xdr:pic>
    <xdr:clientData/>
  </xdr:twoCellAnchor>
  <xdr:twoCellAnchor editAs="oneCell">
    <xdr:from>
      <xdr:col>0</xdr:col>
      <xdr:colOff>57150</xdr:colOff>
      <xdr:row>13</xdr:row>
      <xdr:rowOff>38100</xdr:rowOff>
    </xdr:from>
    <xdr:to>
      <xdr:col>1</xdr:col>
      <xdr:colOff>47625</xdr:colOff>
      <xdr:row>14</xdr:row>
      <xdr:rowOff>95250</xdr:rowOff>
    </xdr:to>
    <xdr:pic macro="[0]!AjoutLigneTreso51932">
      <xdr:nvPicPr>
        <xdr:cNvPr id="2" name="Image 2"/>
        <xdr:cNvPicPr preferRelativeResize="1">
          <a:picLocks noChangeAspect="1"/>
        </xdr:cNvPicPr>
      </xdr:nvPicPr>
      <xdr:blipFill>
        <a:blip r:embed="rId1"/>
        <a:stretch>
          <a:fillRect/>
        </a:stretch>
      </xdr:blipFill>
      <xdr:spPr>
        <a:xfrm>
          <a:off x="57150" y="2590800"/>
          <a:ext cx="219075" cy="219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8</xdr:row>
      <xdr:rowOff>38100</xdr:rowOff>
    </xdr:from>
    <xdr:to>
      <xdr:col>1</xdr:col>
      <xdr:colOff>57150</xdr:colOff>
      <xdr:row>9</xdr:row>
      <xdr:rowOff>104775</xdr:rowOff>
    </xdr:to>
    <xdr:pic macro="[0]!AjoutLigneTauxFixe1">
      <xdr:nvPicPr>
        <xdr:cNvPr id="1" name="Image 1"/>
        <xdr:cNvPicPr preferRelativeResize="1">
          <a:picLocks noChangeAspect="1"/>
        </xdr:cNvPicPr>
      </xdr:nvPicPr>
      <xdr:blipFill>
        <a:blip r:embed="rId1"/>
        <a:stretch>
          <a:fillRect/>
        </a:stretch>
      </xdr:blipFill>
      <xdr:spPr>
        <a:xfrm>
          <a:off x="57150" y="1981200"/>
          <a:ext cx="219075" cy="228600"/>
        </a:xfrm>
        <a:prstGeom prst="rect">
          <a:avLst/>
        </a:prstGeom>
        <a:noFill/>
        <a:ln w="9525" cmpd="sng">
          <a:noFill/>
        </a:ln>
      </xdr:spPr>
    </xdr:pic>
    <xdr:clientData/>
  </xdr:twoCellAnchor>
  <xdr:twoCellAnchor editAs="oneCell">
    <xdr:from>
      <xdr:col>0</xdr:col>
      <xdr:colOff>57150</xdr:colOff>
      <xdr:row>12</xdr:row>
      <xdr:rowOff>38100</xdr:rowOff>
    </xdr:from>
    <xdr:to>
      <xdr:col>1</xdr:col>
      <xdr:colOff>57150</xdr:colOff>
      <xdr:row>13</xdr:row>
      <xdr:rowOff>104775</xdr:rowOff>
    </xdr:to>
    <xdr:pic macro="[0]!AjoutLigneTauxVariable1">
      <xdr:nvPicPr>
        <xdr:cNvPr id="2" name="Image 2"/>
        <xdr:cNvPicPr preferRelativeResize="1">
          <a:picLocks noChangeAspect="1"/>
        </xdr:cNvPicPr>
      </xdr:nvPicPr>
      <xdr:blipFill>
        <a:blip r:embed="rId1"/>
        <a:stretch>
          <a:fillRect/>
        </a:stretch>
      </xdr:blipFill>
      <xdr:spPr>
        <a:xfrm>
          <a:off x="57150" y="2590800"/>
          <a:ext cx="219075" cy="228600"/>
        </a:xfrm>
        <a:prstGeom prst="rect">
          <a:avLst/>
        </a:prstGeom>
        <a:noFill/>
        <a:ln w="9525" cmpd="sng">
          <a:noFill/>
        </a:ln>
      </xdr:spPr>
    </xdr:pic>
    <xdr:clientData/>
  </xdr:twoCellAnchor>
  <xdr:twoCellAnchor editAs="oneCell">
    <xdr:from>
      <xdr:col>0</xdr:col>
      <xdr:colOff>57150</xdr:colOff>
      <xdr:row>16</xdr:row>
      <xdr:rowOff>38100</xdr:rowOff>
    </xdr:from>
    <xdr:to>
      <xdr:col>1</xdr:col>
      <xdr:colOff>57150</xdr:colOff>
      <xdr:row>17</xdr:row>
      <xdr:rowOff>104775</xdr:rowOff>
    </xdr:to>
    <xdr:pic macro="[0]!AjoutLigneTauxComplexe1">
      <xdr:nvPicPr>
        <xdr:cNvPr id="3" name="Image 3"/>
        <xdr:cNvPicPr preferRelativeResize="1">
          <a:picLocks noChangeAspect="1"/>
        </xdr:cNvPicPr>
      </xdr:nvPicPr>
      <xdr:blipFill>
        <a:blip r:embed="rId1"/>
        <a:stretch>
          <a:fillRect/>
        </a:stretch>
      </xdr:blipFill>
      <xdr:spPr>
        <a:xfrm>
          <a:off x="57150" y="3200400"/>
          <a:ext cx="219075" cy="228600"/>
        </a:xfrm>
        <a:prstGeom prst="rect">
          <a:avLst/>
        </a:prstGeom>
        <a:noFill/>
        <a:ln w="9525" cmpd="sng">
          <a:noFill/>
        </a:ln>
      </xdr:spPr>
    </xdr:pic>
    <xdr:clientData/>
  </xdr:twoCellAnchor>
  <xdr:twoCellAnchor editAs="oneCell">
    <xdr:from>
      <xdr:col>0</xdr:col>
      <xdr:colOff>57150</xdr:colOff>
      <xdr:row>30</xdr:row>
      <xdr:rowOff>38100</xdr:rowOff>
    </xdr:from>
    <xdr:to>
      <xdr:col>1</xdr:col>
      <xdr:colOff>57150</xdr:colOff>
      <xdr:row>31</xdr:row>
      <xdr:rowOff>104775</xdr:rowOff>
    </xdr:to>
    <xdr:pic macro="[0]!AjoutLigneTauxFixe2">
      <xdr:nvPicPr>
        <xdr:cNvPr id="4" name="Image 4"/>
        <xdr:cNvPicPr preferRelativeResize="1">
          <a:picLocks noChangeAspect="1"/>
        </xdr:cNvPicPr>
      </xdr:nvPicPr>
      <xdr:blipFill>
        <a:blip r:embed="rId1"/>
        <a:stretch>
          <a:fillRect/>
        </a:stretch>
      </xdr:blipFill>
      <xdr:spPr>
        <a:xfrm>
          <a:off x="57150" y="5410200"/>
          <a:ext cx="219075" cy="228600"/>
        </a:xfrm>
        <a:prstGeom prst="rect">
          <a:avLst/>
        </a:prstGeom>
        <a:noFill/>
        <a:ln w="9525" cmpd="sng">
          <a:noFill/>
        </a:ln>
      </xdr:spPr>
    </xdr:pic>
    <xdr:clientData/>
  </xdr:twoCellAnchor>
  <xdr:twoCellAnchor editAs="oneCell">
    <xdr:from>
      <xdr:col>0</xdr:col>
      <xdr:colOff>57150</xdr:colOff>
      <xdr:row>34</xdr:row>
      <xdr:rowOff>38100</xdr:rowOff>
    </xdr:from>
    <xdr:to>
      <xdr:col>1</xdr:col>
      <xdr:colOff>57150</xdr:colOff>
      <xdr:row>35</xdr:row>
      <xdr:rowOff>104775</xdr:rowOff>
    </xdr:to>
    <xdr:pic macro="[0]!AjoutLigneTauxVariable2">
      <xdr:nvPicPr>
        <xdr:cNvPr id="5" name="Image 5"/>
        <xdr:cNvPicPr preferRelativeResize="1">
          <a:picLocks noChangeAspect="1"/>
        </xdr:cNvPicPr>
      </xdr:nvPicPr>
      <xdr:blipFill>
        <a:blip r:embed="rId1"/>
        <a:stretch>
          <a:fillRect/>
        </a:stretch>
      </xdr:blipFill>
      <xdr:spPr>
        <a:xfrm>
          <a:off x="57150" y="6019800"/>
          <a:ext cx="219075" cy="228600"/>
        </a:xfrm>
        <a:prstGeom prst="rect">
          <a:avLst/>
        </a:prstGeom>
        <a:noFill/>
        <a:ln w="9525" cmpd="sng">
          <a:noFill/>
        </a:ln>
      </xdr:spPr>
    </xdr:pic>
    <xdr:clientData/>
  </xdr:twoCellAnchor>
  <xdr:twoCellAnchor editAs="oneCell">
    <xdr:from>
      <xdr:col>0</xdr:col>
      <xdr:colOff>57150</xdr:colOff>
      <xdr:row>38</xdr:row>
      <xdr:rowOff>38100</xdr:rowOff>
    </xdr:from>
    <xdr:to>
      <xdr:col>1</xdr:col>
      <xdr:colOff>57150</xdr:colOff>
      <xdr:row>39</xdr:row>
      <xdr:rowOff>104775</xdr:rowOff>
    </xdr:to>
    <xdr:pic macro="[0]!AjoutLigneTauxComplexe2">
      <xdr:nvPicPr>
        <xdr:cNvPr id="6" name="Image 6"/>
        <xdr:cNvPicPr preferRelativeResize="1">
          <a:picLocks noChangeAspect="1"/>
        </xdr:cNvPicPr>
      </xdr:nvPicPr>
      <xdr:blipFill>
        <a:blip r:embed="rId1"/>
        <a:stretch>
          <a:fillRect/>
        </a:stretch>
      </xdr:blipFill>
      <xdr:spPr>
        <a:xfrm>
          <a:off x="57150" y="6629400"/>
          <a:ext cx="219075"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8</xdr:row>
      <xdr:rowOff>38100</xdr:rowOff>
    </xdr:from>
    <xdr:to>
      <xdr:col>1</xdr:col>
      <xdr:colOff>66675</xdr:colOff>
      <xdr:row>9</xdr:row>
      <xdr:rowOff>114300</xdr:rowOff>
    </xdr:to>
    <xdr:pic macro="[0]!AjoutLigneInfoDette">
      <xdr:nvPicPr>
        <xdr:cNvPr id="1" name="Image 1"/>
        <xdr:cNvPicPr preferRelativeResize="1">
          <a:picLocks noChangeAspect="1"/>
        </xdr:cNvPicPr>
      </xdr:nvPicPr>
      <xdr:blipFill>
        <a:blip r:embed="rId1"/>
        <a:stretch>
          <a:fillRect/>
        </a:stretch>
      </xdr:blipFill>
      <xdr:spPr>
        <a:xfrm>
          <a:off x="57150" y="1905000"/>
          <a:ext cx="219075"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161925</xdr:rowOff>
    </xdr:from>
    <xdr:to>
      <xdr:col>0</xdr:col>
      <xdr:colOff>219075</xdr:colOff>
      <xdr:row>12</xdr:row>
      <xdr:rowOff>285750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76200" y="2581275"/>
          <a:ext cx="142875" cy="285750"/>
        </a:xfrm>
        <a:prstGeom prst="rect">
          <a:avLst/>
        </a:prstGeom>
        <a:noFill/>
        <a:ln w="9525" cmpd="sng">
          <a:noFill/>
        </a:ln>
      </xdr:spPr>
    </xdr:pic>
    <xdr:clientData/>
  </xdr:twoCellAnchor>
  <xdr:twoCellAnchor editAs="oneCell">
    <xdr:from>
      <xdr:col>0</xdr:col>
      <xdr:colOff>76200</xdr:colOff>
      <xdr:row>14</xdr:row>
      <xdr:rowOff>85725</xdr:rowOff>
    </xdr:from>
    <xdr:to>
      <xdr:col>0</xdr:col>
      <xdr:colOff>219075</xdr:colOff>
      <xdr:row>14</xdr:row>
      <xdr:rowOff>228600</xdr:rowOff>
    </xdr:to>
    <xdr:pic>
      <xdr:nvPicPr>
        <xdr:cNvPr id="2" name="Image 25" descr="C:\Users\lducoudre\AppData\Local\Microsoft\Windows\Temporary Internet Files\Content.IE5\U5NQSQCN\unknown-31209_960_720[1].png">
          <a:hlinkClick r:id="rId6"/>
        </xdr:cNvPr>
        <xdr:cNvPicPr preferRelativeResize="1">
          <a:picLocks noChangeAspect="0"/>
        </xdr:cNvPicPr>
      </xdr:nvPicPr>
      <xdr:blipFill>
        <a:blip r:embed="rId4"/>
        <a:stretch>
          <a:fillRect/>
        </a:stretch>
      </xdr:blipFill>
      <xdr:spPr>
        <a:xfrm>
          <a:off x="76200" y="3314700"/>
          <a:ext cx="142875" cy="142875"/>
        </a:xfrm>
        <a:prstGeom prst="rect">
          <a:avLst/>
        </a:prstGeom>
        <a:noFill/>
        <a:ln w="9525" cmpd="sng">
          <a:noFill/>
        </a:ln>
      </xdr:spPr>
    </xdr:pic>
    <xdr:clientData/>
  </xdr:twoCellAnchor>
  <xdr:twoCellAnchor editAs="oneCell">
    <xdr:from>
      <xdr:col>3</xdr:col>
      <xdr:colOff>3067050</xdr:colOff>
      <xdr:row>2</xdr:row>
      <xdr:rowOff>28575</xdr:rowOff>
    </xdr:from>
    <xdr:to>
      <xdr:col>3</xdr:col>
      <xdr:colOff>3209925</xdr:colOff>
      <xdr:row>2</xdr:row>
      <xdr:rowOff>180975</xdr:rowOff>
    </xdr:to>
    <xdr:pic>
      <xdr:nvPicPr>
        <xdr:cNvPr id="3"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7600950" y="638175"/>
          <a:ext cx="14287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26</xdr:row>
      <xdr:rowOff>28575</xdr:rowOff>
    </xdr:from>
    <xdr:to>
      <xdr:col>1</xdr:col>
      <xdr:colOff>238125</xdr:colOff>
      <xdr:row>26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95250" y="5715000"/>
          <a:ext cx="142875" cy="123825"/>
        </a:xfrm>
        <a:prstGeom prst="rect">
          <a:avLst/>
        </a:prstGeom>
        <a:noFill/>
        <a:ln w="9525" cmpd="sng">
          <a:noFill/>
        </a:ln>
      </xdr:spPr>
    </xdr:pic>
    <xdr:clientData/>
  </xdr:twoCellAnchor>
  <xdr:twoCellAnchor editAs="oneCell">
    <xdr:from>
      <xdr:col>1</xdr:col>
      <xdr:colOff>95250</xdr:colOff>
      <xdr:row>28</xdr:row>
      <xdr:rowOff>9525</xdr:rowOff>
    </xdr:from>
    <xdr:to>
      <xdr:col>1</xdr:col>
      <xdr:colOff>238125</xdr:colOff>
      <xdr:row>28</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95250" y="6076950"/>
          <a:ext cx="142875" cy="142875"/>
        </a:xfrm>
        <a:prstGeom prst="rect">
          <a:avLst/>
        </a:prstGeom>
        <a:noFill/>
        <a:ln w="9525" cmpd="sng">
          <a:noFill/>
        </a:ln>
      </xdr:spPr>
    </xdr:pic>
    <xdr:clientData/>
  </xdr:twoCellAnchor>
  <xdr:twoCellAnchor editAs="oneCell">
    <xdr:from>
      <xdr:col>1</xdr:col>
      <xdr:colOff>104775</xdr:colOff>
      <xdr:row>5</xdr:row>
      <xdr:rowOff>9525</xdr:rowOff>
    </xdr:from>
    <xdr:to>
      <xdr:col>1</xdr:col>
      <xdr:colOff>247650</xdr:colOff>
      <xdr:row>5</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04775" y="1238250"/>
          <a:ext cx="142875" cy="142875"/>
        </a:xfrm>
        <a:prstGeom prst="rect">
          <a:avLst/>
        </a:prstGeom>
        <a:noFill/>
        <a:ln w="9525" cmpd="sng">
          <a:noFill/>
        </a:ln>
      </xdr:spPr>
    </xdr:pic>
    <xdr:clientData/>
  </xdr:twoCellAnchor>
  <xdr:twoCellAnchor editAs="oneCell">
    <xdr:from>
      <xdr:col>1</xdr:col>
      <xdr:colOff>95250</xdr:colOff>
      <xdr:row>29</xdr:row>
      <xdr:rowOff>104775</xdr:rowOff>
    </xdr:from>
    <xdr:to>
      <xdr:col>1</xdr:col>
      <xdr:colOff>238125</xdr:colOff>
      <xdr:row>29</xdr:row>
      <xdr:rowOff>247650</xdr:rowOff>
    </xdr:to>
    <xdr:pic>
      <xdr:nvPicPr>
        <xdr:cNvPr id="4" name="Image 25" descr="C:\Users\lducoudre\AppData\Local\Microsoft\Windows\Temporary Internet Files\Content.IE5\U5NQSQCN\unknown-31209_960_720[1].png">
          <a:hlinkClick r:id="rId9"/>
        </xdr:cNvPr>
        <xdr:cNvPicPr preferRelativeResize="1">
          <a:picLocks noChangeAspect="0"/>
        </xdr:cNvPicPr>
      </xdr:nvPicPr>
      <xdr:blipFill>
        <a:blip r:embed="rId1"/>
        <a:stretch>
          <a:fillRect/>
        </a:stretch>
      </xdr:blipFill>
      <xdr:spPr>
        <a:xfrm>
          <a:off x="95250" y="6324600"/>
          <a:ext cx="142875" cy="142875"/>
        </a:xfrm>
        <a:prstGeom prst="rect">
          <a:avLst/>
        </a:prstGeom>
        <a:noFill/>
        <a:ln w="9525" cmpd="sng">
          <a:noFill/>
        </a:ln>
      </xdr:spPr>
    </xdr:pic>
    <xdr:clientData/>
  </xdr:twoCellAnchor>
  <xdr:twoCellAnchor editAs="oneCell">
    <xdr:from>
      <xdr:col>4</xdr:col>
      <xdr:colOff>323850</xdr:colOff>
      <xdr:row>23</xdr:row>
      <xdr:rowOff>95250</xdr:rowOff>
    </xdr:from>
    <xdr:to>
      <xdr:col>4</xdr:col>
      <xdr:colOff>466725</xdr:colOff>
      <xdr:row>24</xdr:row>
      <xdr:rowOff>95250</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4838700" y="4724400"/>
          <a:ext cx="142875" cy="142875"/>
        </a:xfrm>
        <a:prstGeom prst="rect">
          <a:avLst/>
        </a:prstGeom>
        <a:noFill/>
        <a:ln w="9525" cmpd="sng">
          <a:noFill/>
        </a:ln>
      </xdr:spPr>
    </xdr:pic>
    <xdr:clientData/>
  </xdr:twoCellAnchor>
  <xdr:twoCellAnchor editAs="oneCell">
    <xdr:from>
      <xdr:col>10</xdr:col>
      <xdr:colOff>247650</xdr:colOff>
      <xdr:row>23</xdr:row>
      <xdr:rowOff>95250</xdr:rowOff>
    </xdr:from>
    <xdr:to>
      <xdr:col>10</xdr:col>
      <xdr:colOff>390525</xdr:colOff>
      <xdr:row>24</xdr:row>
      <xdr:rowOff>95250</xdr:rowOff>
    </xdr:to>
    <xdr:pic>
      <xdr:nvPicPr>
        <xdr:cNvPr id="6" name="Image 25" descr="C:\Users\lducoudre\AppData\Local\Microsoft\Windows\Temporary Internet Files\Content.IE5\U5NQSQCN\unknown-31209_960_720[1].png">
          <a:hlinkClick r:id="rId13"/>
        </xdr:cNvPr>
        <xdr:cNvPicPr preferRelativeResize="1">
          <a:picLocks noChangeAspect="0"/>
        </xdr:cNvPicPr>
      </xdr:nvPicPr>
      <xdr:blipFill>
        <a:blip r:embed="rId1"/>
        <a:stretch>
          <a:fillRect/>
        </a:stretch>
      </xdr:blipFill>
      <xdr:spPr>
        <a:xfrm>
          <a:off x="9239250" y="4724400"/>
          <a:ext cx="142875" cy="142875"/>
        </a:xfrm>
        <a:prstGeom prst="rect">
          <a:avLst/>
        </a:prstGeom>
        <a:noFill/>
        <a:ln w="9525" cmpd="sng">
          <a:noFill/>
        </a:ln>
      </xdr:spPr>
    </xdr:pic>
    <xdr:clientData/>
  </xdr:twoCellAnchor>
  <xdr:twoCellAnchor editAs="oneCell">
    <xdr:from>
      <xdr:col>11</xdr:col>
      <xdr:colOff>257175</xdr:colOff>
      <xdr:row>23</xdr:row>
      <xdr:rowOff>95250</xdr:rowOff>
    </xdr:from>
    <xdr:to>
      <xdr:col>11</xdr:col>
      <xdr:colOff>400050</xdr:colOff>
      <xdr:row>24</xdr:row>
      <xdr:rowOff>95250</xdr:rowOff>
    </xdr:to>
    <xdr:pic>
      <xdr:nvPicPr>
        <xdr:cNvPr id="7" name="Image 25" descr="C:\Users\lducoudre\AppData\Local\Microsoft\Windows\Temporary Internet Files\Content.IE5\U5NQSQCN\unknown-31209_960_720[1].png">
          <a:hlinkClick r:id="rId15"/>
        </xdr:cNvPr>
        <xdr:cNvPicPr preferRelativeResize="1">
          <a:picLocks noChangeAspect="0"/>
        </xdr:cNvPicPr>
      </xdr:nvPicPr>
      <xdr:blipFill>
        <a:blip r:embed="rId1"/>
        <a:stretch>
          <a:fillRect/>
        </a:stretch>
      </xdr:blipFill>
      <xdr:spPr>
        <a:xfrm>
          <a:off x="9877425" y="4724400"/>
          <a:ext cx="142875" cy="142875"/>
        </a:xfrm>
        <a:prstGeom prst="rect">
          <a:avLst/>
        </a:prstGeom>
        <a:noFill/>
        <a:ln w="9525" cmpd="sng">
          <a:noFill/>
        </a:ln>
      </xdr:spPr>
    </xdr:pic>
    <xdr:clientData/>
  </xdr:twoCellAnchor>
  <xdr:twoCellAnchor editAs="oneCell">
    <xdr:from>
      <xdr:col>2</xdr:col>
      <xdr:colOff>57150</xdr:colOff>
      <xdr:row>29</xdr:row>
      <xdr:rowOff>38100</xdr:rowOff>
    </xdr:from>
    <xdr:to>
      <xdr:col>2</xdr:col>
      <xdr:colOff>276225</xdr:colOff>
      <xdr:row>29</xdr:row>
      <xdr:rowOff>266700</xdr:rowOff>
    </xdr:to>
    <xdr:pic macro="[0]!SaisieFiness">
      <xdr:nvPicPr>
        <xdr:cNvPr id="8" name="Image 1"/>
        <xdr:cNvPicPr preferRelativeResize="1">
          <a:picLocks noChangeAspect="1"/>
        </xdr:cNvPicPr>
      </xdr:nvPicPr>
      <xdr:blipFill>
        <a:blip r:embed="rId16"/>
        <a:stretch>
          <a:fillRect/>
        </a:stretch>
      </xdr:blipFill>
      <xdr:spPr>
        <a:xfrm>
          <a:off x="419100" y="6257925"/>
          <a:ext cx="219075" cy="228600"/>
        </a:xfrm>
        <a:prstGeom prst="rect">
          <a:avLst/>
        </a:prstGeom>
        <a:noFill/>
        <a:ln w="9525" cmpd="sng">
          <a:noFill/>
        </a:ln>
      </xdr:spPr>
    </xdr:pic>
    <xdr:clientData/>
  </xdr:twoCellAnchor>
  <xdr:twoCellAnchor editAs="oneCell">
    <xdr:from>
      <xdr:col>2</xdr:col>
      <xdr:colOff>342900</xdr:colOff>
      <xdr:row>29</xdr:row>
      <xdr:rowOff>38100</xdr:rowOff>
    </xdr:from>
    <xdr:to>
      <xdr:col>2</xdr:col>
      <xdr:colOff>561975</xdr:colOff>
      <xdr:row>29</xdr:row>
      <xdr:rowOff>276225</xdr:rowOff>
    </xdr:to>
    <xdr:pic macro="[0]!ModifierFiness">
      <xdr:nvPicPr>
        <xdr:cNvPr id="9" name="Image 2"/>
        <xdr:cNvPicPr preferRelativeResize="1">
          <a:picLocks noChangeAspect="1"/>
        </xdr:cNvPicPr>
      </xdr:nvPicPr>
      <xdr:blipFill>
        <a:blip r:embed="rId17"/>
        <a:stretch>
          <a:fillRect/>
        </a:stretch>
      </xdr:blipFill>
      <xdr:spPr>
        <a:xfrm>
          <a:off x="704850" y="6257925"/>
          <a:ext cx="219075" cy="238125"/>
        </a:xfrm>
        <a:prstGeom prst="rect">
          <a:avLst/>
        </a:prstGeom>
        <a:noFill/>
        <a:ln w="9525" cmpd="sng">
          <a:noFill/>
        </a:ln>
      </xdr:spPr>
    </xdr:pic>
    <xdr:clientData/>
  </xdr:twoCellAnchor>
  <xdr:twoCellAnchor editAs="oneCell">
    <xdr:from>
      <xdr:col>2</xdr:col>
      <xdr:colOff>619125</xdr:colOff>
      <xdr:row>29</xdr:row>
      <xdr:rowOff>38100</xdr:rowOff>
    </xdr:from>
    <xdr:to>
      <xdr:col>2</xdr:col>
      <xdr:colOff>838200</xdr:colOff>
      <xdr:row>29</xdr:row>
      <xdr:rowOff>276225</xdr:rowOff>
    </xdr:to>
    <xdr:pic macro="[0]!SupprimerFiness">
      <xdr:nvPicPr>
        <xdr:cNvPr id="10" name="Image 3"/>
        <xdr:cNvPicPr preferRelativeResize="1">
          <a:picLocks noChangeAspect="1"/>
        </xdr:cNvPicPr>
      </xdr:nvPicPr>
      <xdr:blipFill>
        <a:blip r:embed="rId18"/>
        <a:stretch>
          <a:fillRect/>
        </a:stretch>
      </xdr:blipFill>
      <xdr:spPr>
        <a:xfrm>
          <a:off x="981075" y="625792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85725</xdr:rowOff>
    </xdr:from>
    <xdr:to>
      <xdr:col>2</xdr:col>
      <xdr:colOff>1533525</xdr:colOff>
      <xdr:row>4</xdr:row>
      <xdr:rowOff>238125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66950" y="923925"/>
          <a:ext cx="142875" cy="152400"/>
        </a:xfrm>
        <a:prstGeom prst="rect">
          <a:avLst/>
        </a:prstGeom>
        <a:noFill/>
        <a:ln w="9525" cmpd="sng">
          <a:noFill/>
        </a:ln>
      </xdr:spPr>
    </xdr:pic>
    <xdr:clientData/>
  </xdr:twoCellAnchor>
  <xdr:twoCellAnchor editAs="oneCell">
    <xdr:from>
      <xdr:col>4</xdr:col>
      <xdr:colOff>342900</xdr:colOff>
      <xdr:row>4</xdr:row>
      <xdr:rowOff>85725</xdr:rowOff>
    </xdr:from>
    <xdr:to>
      <xdr:col>4</xdr:col>
      <xdr:colOff>485775</xdr:colOff>
      <xdr:row>4</xdr:row>
      <xdr:rowOff>238125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172200" y="923925"/>
          <a:ext cx="142875" cy="152400"/>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57150</xdr:rowOff>
    </xdr:to>
    <xdr:pic macro="[0]!SaisieId_CR_SF_">
      <xdr:nvPicPr>
        <xdr:cNvPr id="3" name="Image 1"/>
        <xdr:cNvPicPr preferRelativeResize="1">
          <a:picLocks noChangeAspect="1"/>
        </xdr:cNvPicPr>
      </xdr:nvPicPr>
      <xdr:blipFill>
        <a:blip r:embed="rId6"/>
        <a:stretch>
          <a:fillRect/>
        </a:stretch>
      </xdr:blipFill>
      <xdr:spPr>
        <a:xfrm>
          <a:off x="933450" y="2257425"/>
          <a:ext cx="219075" cy="22860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66675</xdr:rowOff>
    </xdr:to>
    <xdr:pic macro="[0]!ModifierId_CR_SF_">
      <xdr:nvPicPr>
        <xdr:cNvPr id="4" name="Image 2"/>
        <xdr:cNvPicPr preferRelativeResize="1">
          <a:picLocks noChangeAspect="1"/>
        </xdr:cNvPicPr>
      </xdr:nvPicPr>
      <xdr:blipFill>
        <a:blip r:embed="rId7"/>
        <a:stretch>
          <a:fillRect/>
        </a:stretch>
      </xdr:blipFill>
      <xdr:spPr>
        <a:xfrm>
          <a:off x="1219200" y="2257425"/>
          <a:ext cx="219075"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66675</xdr:rowOff>
    </xdr:to>
    <xdr:pic macro="[0]!SupprimerId_CR_SF_">
      <xdr:nvPicPr>
        <xdr:cNvPr id="5" name="Image 3"/>
        <xdr:cNvPicPr preferRelativeResize="1">
          <a:picLocks noChangeAspect="1"/>
        </xdr:cNvPicPr>
      </xdr:nvPicPr>
      <xdr:blipFill>
        <a:blip r:embed="rId8"/>
        <a:stretch>
          <a:fillRect/>
        </a:stretch>
      </xdr:blipFill>
      <xdr:spPr>
        <a:xfrm>
          <a:off x="1495425" y="225742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981075</xdr:colOff>
      <xdr:row>6</xdr:row>
      <xdr:rowOff>95250</xdr:rowOff>
    </xdr:from>
    <xdr:to>
      <xdr:col>6</xdr:col>
      <xdr:colOff>47625</xdr:colOff>
      <xdr:row>7</xdr:row>
      <xdr:rowOff>95250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8124825" y="1790700"/>
          <a:ext cx="14287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981075</xdr:colOff>
      <xdr:row>6</xdr:row>
      <xdr:rowOff>76200</xdr:rowOff>
    </xdr:from>
    <xdr:to>
      <xdr:col>6</xdr:col>
      <xdr:colOff>57150</xdr:colOff>
      <xdr:row>7</xdr:row>
      <xdr:rowOff>76200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8124825" y="1924050"/>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2</xdr:row>
      <xdr:rowOff>66675</xdr:rowOff>
    </xdr:from>
    <xdr:to>
      <xdr:col>4</xdr:col>
      <xdr:colOff>1028700</xdr:colOff>
      <xdr:row>2</xdr:row>
      <xdr:rowOff>209550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6305550" y="647700"/>
          <a:ext cx="142875"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xdr:row>
      <xdr:rowOff>28575</xdr:rowOff>
    </xdr:from>
    <xdr:to>
      <xdr:col>1</xdr:col>
      <xdr:colOff>361950</xdr:colOff>
      <xdr:row>3</xdr:row>
      <xdr:rowOff>9525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00050" y="67627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2</xdr:row>
      <xdr:rowOff>85725</xdr:rowOff>
    </xdr:from>
    <xdr:to>
      <xdr:col>3</xdr:col>
      <xdr:colOff>771525</xdr:colOff>
      <xdr:row>2</xdr:row>
      <xdr:rowOff>238125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448050" y="647700"/>
          <a:ext cx="142875" cy="152400"/>
        </a:xfrm>
        <a:prstGeom prst="rect">
          <a:avLst/>
        </a:prstGeom>
        <a:noFill/>
        <a:ln w="9525" cmpd="sng">
          <a:noFill/>
        </a:ln>
      </xdr:spPr>
    </xdr:pic>
    <xdr:clientData/>
  </xdr:twoCellAnchor>
  <xdr:twoCellAnchor editAs="oneCell">
    <xdr:from>
      <xdr:col>2</xdr:col>
      <xdr:colOff>28575</xdr:colOff>
      <xdr:row>43</xdr:row>
      <xdr:rowOff>19050</xdr:rowOff>
    </xdr:from>
    <xdr:to>
      <xdr:col>2</xdr:col>
      <xdr:colOff>171450</xdr:colOff>
      <xdr:row>44</xdr:row>
      <xdr:rowOff>19050</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762000" y="6324600"/>
          <a:ext cx="142875" cy="152400"/>
        </a:xfrm>
        <a:prstGeom prst="rect">
          <a:avLst/>
        </a:prstGeom>
        <a:noFill/>
        <a:ln w="9525" cmpd="sng">
          <a:noFill/>
        </a:ln>
      </xdr:spPr>
    </xdr:pic>
    <xdr:clientData/>
  </xdr:twoCellAnchor>
  <xdr:twoCellAnchor editAs="oneCell">
    <xdr:from>
      <xdr:col>0</xdr:col>
      <xdr:colOff>57150</xdr:colOff>
      <xdr:row>6</xdr:row>
      <xdr:rowOff>38100</xdr:rowOff>
    </xdr:from>
    <xdr:to>
      <xdr:col>0</xdr:col>
      <xdr:colOff>276225</xdr:colOff>
      <xdr:row>7</xdr:row>
      <xdr:rowOff>123825</xdr:rowOff>
    </xdr:to>
    <xdr:pic macro="[0]!AjoutLigneProv14">
      <xdr:nvPicPr>
        <xdr:cNvPr id="3" name="Image 1"/>
        <xdr:cNvPicPr preferRelativeResize="1">
          <a:picLocks noChangeAspect="1"/>
        </xdr:cNvPicPr>
      </xdr:nvPicPr>
      <xdr:blipFill>
        <a:blip r:embed="rId6"/>
        <a:stretch>
          <a:fillRect/>
        </a:stretch>
      </xdr:blipFill>
      <xdr:spPr>
        <a:xfrm>
          <a:off x="57150" y="1581150"/>
          <a:ext cx="219075" cy="247650"/>
        </a:xfrm>
        <a:prstGeom prst="rect">
          <a:avLst/>
        </a:prstGeom>
        <a:noFill/>
        <a:ln w="9525" cmpd="sng">
          <a:noFill/>
        </a:ln>
      </xdr:spPr>
    </xdr:pic>
    <xdr:clientData/>
  </xdr:twoCellAnchor>
  <xdr:twoCellAnchor editAs="oneCell">
    <xdr:from>
      <xdr:col>0</xdr:col>
      <xdr:colOff>57150</xdr:colOff>
      <xdr:row>11</xdr:row>
      <xdr:rowOff>38100</xdr:rowOff>
    </xdr:from>
    <xdr:to>
      <xdr:col>0</xdr:col>
      <xdr:colOff>276225</xdr:colOff>
      <xdr:row>11</xdr:row>
      <xdr:rowOff>266700</xdr:rowOff>
    </xdr:to>
    <xdr:pic macro="[0]!AjoutLigneProv15">
      <xdr:nvPicPr>
        <xdr:cNvPr id="4" name="Image 2"/>
        <xdr:cNvPicPr preferRelativeResize="1">
          <a:picLocks noChangeAspect="1"/>
        </xdr:cNvPicPr>
      </xdr:nvPicPr>
      <xdr:blipFill>
        <a:blip r:embed="rId6"/>
        <a:stretch>
          <a:fillRect/>
        </a:stretch>
      </xdr:blipFill>
      <xdr:spPr>
        <a:xfrm>
          <a:off x="57150" y="2200275"/>
          <a:ext cx="219075" cy="22860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276225</xdr:colOff>
      <xdr:row>17</xdr:row>
      <xdr:rowOff>123825</xdr:rowOff>
    </xdr:to>
    <xdr:pic macro="[0]!AjoutLigneProv29">
      <xdr:nvPicPr>
        <xdr:cNvPr id="5" name="Image 3"/>
        <xdr:cNvPicPr preferRelativeResize="1">
          <a:picLocks noChangeAspect="1"/>
        </xdr:cNvPicPr>
      </xdr:nvPicPr>
      <xdr:blipFill>
        <a:blip r:embed="rId6"/>
        <a:stretch>
          <a:fillRect/>
        </a:stretch>
      </xdr:blipFill>
      <xdr:spPr>
        <a:xfrm>
          <a:off x="57150" y="2981325"/>
          <a:ext cx="219075" cy="24765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276225</xdr:colOff>
      <xdr:row>22</xdr:row>
      <xdr:rowOff>123825</xdr:rowOff>
    </xdr:to>
    <xdr:pic macro="[0]!AjoutLigneProvStock">
      <xdr:nvPicPr>
        <xdr:cNvPr id="6" name="Image 4"/>
        <xdr:cNvPicPr preferRelativeResize="1">
          <a:picLocks noChangeAspect="1"/>
        </xdr:cNvPicPr>
      </xdr:nvPicPr>
      <xdr:blipFill>
        <a:blip r:embed="rId6"/>
        <a:stretch>
          <a:fillRect/>
        </a:stretch>
      </xdr:blipFill>
      <xdr:spPr>
        <a:xfrm>
          <a:off x="57150" y="3600450"/>
          <a:ext cx="219075" cy="24765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276225</xdr:colOff>
      <xdr:row>27</xdr:row>
      <xdr:rowOff>123825</xdr:rowOff>
    </xdr:to>
    <xdr:pic macro="[0]!AjoutLigneProvTiers">
      <xdr:nvPicPr>
        <xdr:cNvPr id="7" name="Image 5"/>
        <xdr:cNvPicPr preferRelativeResize="1">
          <a:picLocks noChangeAspect="1"/>
        </xdr:cNvPicPr>
      </xdr:nvPicPr>
      <xdr:blipFill>
        <a:blip r:embed="rId6"/>
        <a:stretch>
          <a:fillRect/>
        </a:stretch>
      </xdr:blipFill>
      <xdr:spPr>
        <a:xfrm>
          <a:off x="57150" y="4219575"/>
          <a:ext cx="219075" cy="247650"/>
        </a:xfrm>
        <a:prstGeom prst="rect">
          <a:avLst/>
        </a:prstGeom>
        <a:noFill/>
        <a:ln w="9525" cmpd="sng">
          <a:noFill/>
        </a:ln>
      </xdr:spPr>
    </xdr:pic>
    <xdr:clientData/>
  </xdr:twoCellAnchor>
  <xdr:twoCellAnchor editAs="oneCell">
    <xdr:from>
      <xdr:col>0</xdr:col>
      <xdr:colOff>57150</xdr:colOff>
      <xdr:row>31</xdr:row>
      <xdr:rowOff>38100</xdr:rowOff>
    </xdr:from>
    <xdr:to>
      <xdr:col>0</xdr:col>
      <xdr:colOff>276225</xdr:colOff>
      <xdr:row>32</xdr:row>
      <xdr:rowOff>123825</xdr:rowOff>
    </xdr:to>
    <xdr:pic macro="[0]!AjoutLigneProvFinanciers">
      <xdr:nvPicPr>
        <xdr:cNvPr id="8" name="Image 6"/>
        <xdr:cNvPicPr preferRelativeResize="1">
          <a:picLocks noChangeAspect="1"/>
        </xdr:cNvPicPr>
      </xdr:nvPicPr>
      <xdr:blipFill>
        <a:blip r:embed="rId6"/>
        <a:stretch>
          <a:fillRect/>
        </a:stretch>
      </xdr:blipFill>
      <xdr:spPr>
        <a:xfrm>
          <a:off x="57150" y="4838700"/>
          <a:ext cx="219075" cy="247650"/>
        </a:xfrm>
        <a:prstGeom prst="rect">
          <a:avLst/>
        </a:prstGeom>
        <a:noFill/>
        <a:ln w="9525" cmpd="sng">
          <a:noFill/>
        </a:ln>
      </xdr:spPr>
    </xdr:pic>
    <xdr:clientData/>
  </xdr:twoCellAnchor>
  <xdr:twoCellAnchor editAs="oneCell">
    <xdr:from>
      <xdr:col>0</xdr:col>
      <xdr:colOff>57150</xdr:colOff>
      <xdr:row>45</xdr:row>
      <xdr:rowOff>38100</xdr:rowOff>
    </xdr:from>
    <xdr:to>
      <xdr:col>0</xdr:col>
      <xdr:colOff>276225</xdr:colOff>
      <xdr:row>46</xdr:row>
      <xdr:rowOff>123825</xdr:rowOff>
    </xdr:to>
    <xdr:pic macro="[0]!AjoutLigneProv13">
      <xdr:nvPicPr>
        <xdr:cNvPr id="9" name="Image 7"/>
        <xdr:cNvPicPr preferRelativeResize="1">
          <a:picLocks noChangeAspect="1"/>
        </xdr:cNvPicPr>
      </xdr:nvPicPr>
      <xdr:blipFill>
        <a:blip r:embed="rId6"/>
        <a:stretch>
          <a:fillRect/>
        </a:stretch>
      </xdr:blipFill>
      <xdr:spPr>
        <a:xfrm>
          <a:off x="57150" y="6657975"/>
          <a:ext cx="219075"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xdr:row>
      <xdr:rowOff>38100</xdr:rowOff>
    </xdr:from>
    <xdr:to>
      <xdr:col>0</xdr:col>
      <xdr:colOff>276225</xdr:colOff>
      <xdr:row>7</xdr:row>
      <xdr:rowOff>66675</xdr:rowOff>
    </xdr:to>
    <xdr:pic macro="[0]!AjoutLigneDette163">
      <xdr:nvPicPr>
        <xdr:cNvPr id="1" name="Image 1"/>
        <xdr:cNvPicPr preferRelativeResize="1">
          <a:picLocks noChangeAspect="1"/>
        </xdr:cNvPicPr>
      </xdr:nvPicPr>
      <xdr:blipFill>
        <a:blip r:embed="rId1"/>
        <a:stretch>
          <a:fillRect/>
        </a:stretch>
      </xdr:blipFill>
      <xdr:spPr>
        <a:xfrm>
          <a:off x="57150" y="1428750"/>
          <a:ext cx="219075" cy="228600"/>
        </a:xfrm>
        <a:prstGeom prst="rect">
          <a:avLst/>
        </a:prstGeom>
        <a:noFill/>
        <a:ln w="9525" cmpd="sng">
          <a:noFill/>
        </a:ln>
      </xdr:spPr>
    </xdr:pic>
    <xdr:clientData/>
  </xdr:twoCellAnchor>
  <xdr:twoCellAnchor editAs="oneCell">
    <xdr:from>
      <xdr:col>0</xdr:col>
      <xdr:colOff>57150</xdr:colOff>
      <xdr:row>10</xdr:row>
      <xdr:rowOff>38100</xdr:rowOff>
    </xdr:from>
    <xdr:to>
      <xdr:col>0</xdr:col>
      <xdr:colOff>276225</xdr:colOff>
      <xdr:row>11</xdr:row>
      <xdr:rowOff>95250</xdr:rowOff>
    </xdr:to>
    <xdr:pic macro="[0]!AjoutLigneDette1641">
      <xdr:nvPicPr>
        <xdr:cNvPr id="2" name="Image 2"/>
        <xdr:cNvPicPr preferRelativeResize="1">
          <a:picLocks noChangeAspect="1"/>
        </xdr:cNvPicPr>
      </xdr:nvPicPr>
      <xdr:blipFill>
        <a:blip r:embed="rId1"/>
        <a:stretch>
          <a:fillRect/>
        </a:stretch>
      </xdr:blipFill>
      <xdr:spPr>
        <a:xfrm>
          <a:off x="57150" y="1943100"/>
          <a:ext cx="219075" cy="219075"/>
        </a:xfrm>
        <a:prstGeom prst="rect">
          <a:avLst/>
        </a:prstGeom>
        <a:noFill/>
        <a:ln w="9525" cmpd="sng">
          <a:noFill/>
        </a:ln>
      </xdr:spPr>
    </xdr:pic>
    <xdr:clientData/>
  </xdr:twoCellAnchor>
  <xdr:twoCellAnchor editAs="oneCell">
    <xdr:from>
      <xdr:col>0</xdr:col>
      <xdr:colOff>57150</xdr:colOff>
      <xdr:row>15</xdr:row>
      <xdr:rowOff>38100</xdr:rowOff>
    </xdr:from>
    <xdr:to>
      <xdr:col>0</xdr:col>
      <xdr:colOff>276225</xdr:colOff>
      <xdr:row>16</xdr:row>
      <xdr:rowOff>95250</xdr:rowOff>
    </xdr:to>
    <xdr:pic macro="[0]!AjoutLigneDette1643">
      <xdr:nvPicPr>
        <xdr:cNvPr id="3" name="Image 3"/>
        <xdr:cNvPicPr preferRelativeResize="1">
          <a:picLocks noChangeAspect="1"/>
        </xdr:cNvPicPr>
      </xdr:nvPicPr>
      <xdr:blipFill>
        <a:blip r:embed="rId1"/>
        <a:stretch>
          <a:fillRect/>
        </a:stretch>
      </xdr:blipFill>
      <xdr:spPr>
        <a:xfrm>
          <a:off x="57150" y="2590800"/>
          <a:ext cx="219075" cy="219075"/>
        </a:xfrm>
        <a:prstGeom prst="rect">
          <a:avLst/>
        </a:prstGeom>
        <a:noFill/>
        <a:ln w="9525" cmpd="sng">
          <a:noFill/>
        </a:ln>
      </xdr:spPr>
    </xdr:pic>
    <xdr:clientData/>
  </xdr:twoCellAnchor>
  <xdr:twoCellAnchor editAs="oneCell">
    <xdr:from>
      <xdr:col>0</xdr:col>
      <xdr:colOff>57150</xdr:colOff>
      <xdr:row>19</xdr:row>
      <xdr:rowOff>38100</xdr:rowOff>
    </xdr:from>
    <xdr:to>
      <xdr:col>0</xdr:col>
      <xdr:colOff>276225</xdr:colOff>
      <xdr:row>20</xdr:row>
      <xdr:rowOff>95250</xdr:rowOff>
    </xdr:to>
    <xdr:pic macro="[0]!AjoutLigneDette1644">
      <xdr:nvPicPr>
        <xdr:cNvPr id="4" name="Image 4"/>
        <xdr:cNvPicPr preferRelativeResize="1">
          <a:picLocks noChangeAspect="1"/>
        </xdr:cNvPicPr>
      </xdr:nvPicPr>
      <xdr:blipFill>
        <a:blip r:embed="rId1"/>
        <a:stretch>
          <a:fillRect/>
        </a:stretch>
      </xdr:blipFill>
      <xdr:spPr>
        <a:xfrm>
          <a:off x="57150" y="3076575"/>
          <a:ext cx="219075" cy="219075"/>
        </a:xfrm>
        <a:prstGeom prst="rect">
          <a:avLst/>
        </a:prstGeom>
        <a:noFill/>
        <a:ln w="9525" cmpd="sng">
          <a:noFill/>
        </a:ln>
      </xdr:spPr>
    </xdr:pic>
    <xdr:clientData/>
  </xdr:twoCellAnchor>
  <xdr:twoCellAnchor editAs="oneCell">
    <xdr:from>
      <xdr:col>0</xdr:col>
      <xdr:colOff>57150</xdr:colOff>
      <xdr:row>24</xdr:row>
      <xdr:rowOff>38100</xdr:rowOff>
    </xdr:from>
    <xdr:to>
      <xdr:col>0</xdr:col>
      <xdr:colOff>276225</xdr:colOff>
      <xdr:row>25</xdr:row>
      <xdr:rowOff>95250</xdr:rowOff>
    </xdr:to>
    <xdr:pic macro="[0]!AjoutLigneDette1675">
      <xdr:nvPicPr>
        <xdr:cNvPr id="5" name="Image 5"/>
        <xdr:cNvPicPr preferRelativeResize="1">
          <a:picLocks noChangeAspect="1"/>
        </xdr:cNvPicPr>
      </xdr:nvPicPr>
      <xdr:blipFill>
        <a:blip r:embed="rId1"/>
        <a:stretch>
          <a:fillRect/>
        </a:stretch>
      </xdr:blipFill>
      <xdr:spPr>
        <a:xfrm>
          <a:off x="57150" y="3724275"/>
          <a:ext cx="219075" cy="219075"/>
        </a:xfrm>
        <a:prstGeom prst="rect">
          <a:avLst/>
        </a:prstGeom>
        <a:noFill/>
        <a:ln w="9525" cmpd="sng">
          <a:noFill/>
        </a:ln>
      </xdr:spPr>
    </xdr:pic>
    <xdr:clientData/>
  </xdr:twoCellAnchor>
  <xdr:twoCellAnchor editAs="oneCell">
    <xdr:from>
      <xdr:col>0</xdr:col>
      <xdr:colOff>57150</xdr:colOff>
      <xdr:row>28</xdr:row>
      <xdr:rowOff>38100</xdr:rowOff>
    </xdr:from>
    <xdr:to>
      <xdr:col>0</xdr:col>
      <xdr:colOff>276225</xdr:colOff>
      <xdr:row>29</xdr:row>
      <xdr:rowOff>95250</xdr:rowOff>
    </xdr:to>
    <xdr:pic macro="[0]!AjoutLigneDette1678">
      <xdr:nvPicPr>
        <xdr:cNvPr id="6" name="Image 6"/>
        <xdr:cNvPicPr preferRelativeResize="1">
          <a:picLocks noChangeAspect="1"/>
        </xdr:cNvPicPr>
      </xdr:nvPicPr>
      <xdr:blipFill>
        <a:blip r:embed="rId1"/>
        <a:stretch>
          <a:fillRect/>
        </a:stretch>
      </xdr:blipFill>
      <xdr:spPr>
        <a:xfrm>
          <a:off x="57150" y="4210050"/>
          <a:ext cx="219075" cy="219075"/>
        </a:xfrm>
        <a:prstGeom prst="rect">
          <a:avLst/>
        </a:prstGeom>
        <a:noFill/>
        <a:ln w="9525" cmpd="sng">
          <a:noFill/>
        </a:ln>
      </xdr:spPr>
    </xdr:pic>
    <xdr:clientData/>
  </xdr:twoCellAnchor>
  <xdr:twoCellAnchor editAs="oneCell">
    <xdr:from>
      <xdr:col>0</xdr:col>
      <xdr:colOff>57150</xdr:colOff>
      <xdr:row>33</xdr:row>
      <xdr:rowOff>38100</xdr:rowOff>
    </xdr:from>
    <xdr:to>
      <xdr:col>0</xdr:col>
      <xdr:colOff>276225</xdr:colOff>
      <xdr:row>34</xdr:row>
      <xdr:rowOff>95250</xdr:rowOff>
    </xdr:to>
    <xdr:pic macro="[0]!AjoutLigneDette1681">
      <xdr:nvPicPr>
        <xdr:cNvPr id="7" name="Image 7"/>
        <xdr:cNvPicPr preferRelativeResize="1">
          <a:picLocks noChangeAspect="1"/>
        </xdr:cNvPicPr>
      </xdr:nvPicPr>
      <xdr:blipFill>
        <a:blip r:embed="rId1"/>
        <a:stretch>
          <a:fillRect/>
        </a:stretch>
      </xdr:blipFill>
      <xdr:spPr>
        <a:xfrm>
          <a:off x="57150" y="4857750"/>
          <a:ext cx="219075" cy="219075"/>
        </a:xfrm>
        <a:prstGeom prst="rect">
          <a:avLst/>
        </a:prstGeom>
        <a:noFill/>
        <a:ln w="9525" cmpd="sng">
          <a:noFill/>
        </a:ln>
      </xdr:spPr>
    </xdr:pic>
    <xdr:clientData/>
  </xdr:twoCellAnchor>
  <xdr:twoCellAnchor editAs="oneCell">
    <xdr:from>
      <xdr:col>0</xdr:col>
      <xdr:colOff>57150</xdr:colOff>
      <xdr:row>37</xdr:row>
      <xdr:rowOff>38100</xdr:rowOff>
    </xdr:from>
    <xdr:to>
      <xdr:col>0</xdr:col>
      <xdr:colOff>276225</xdr:colOff>
      <xdr:row>38</xdr:row>
      <xdr:rowOff>95250</xdr:rowOff>
    </xdr:to>
    <xdr:pic macro="[0]!AjoutLigneDette1687">
      <xdr:nvPicPr>
        <xdr:cNvPr id="8" name="Image 8"/>
        <xdr:cNvPicPr preferRelativeResize="1">
          <a:picLocks noChangeAspect="1"/>
        </xdr:cNvPicPr>
      </xdr:nvPicPr>
      <xdr:blipFill>
        <a:blip r:embed="rId1"/>
        <a:stretch>
          <a:fillRect/>
        </a:stretch>
      </xdr:blipFill>
      <xdr:spPr>
        <a:xfrm>
          <a:off x="57150" y="5343525"/>
          <a:ext cx="219075" cy="219075"/>
        </a:xfrm>
        <a:prstGeom prst="rect">
          <a:avLst/>
        </a:prstGeom>
        <a:noFill/>
        <a:ln w="9525" cmpd="sng">
          <a:noFill/>
        </a:ln>
      </xdr:spPr>
    </xdr:pic>
    <xdr:clientData/>
  </xdr:twoCellAnchor>
  <xdr:twoCellAnchor editAs="oneCell">
    <xdr:from>
      <xdr:col>0</xdr:col>
      <xdr:colOff>57150</xdr:colOff>
      <xdr:row>48</xdr:row>
      <xdr:rowOff>38100</xdr:rowOff>
    </xdr:from>
    <xdr:to>
      <xdr:col>0</xdr:col>
      <xdr:colOff>276225</xdr:colOff>
      <xdr:row>48</xdr:row>
      <xdr:rowOff>257175</xdr:rowOff>
    </xdr:to>
    <xdr:pic macro="[0]!AjoutLigneDettePreteur">
      <xdr:nvPicPr>
        <xdr:cNvPr id="9" name="Image 9"/>
        <xdr:cNvPicPr preferRelativeResize="1">
          <a:picLocks noChangeAspect="1"/>
        </xdr:cNvPicPr>
      </xdr:nvPicPr>
      <xdr:blipFill>
        <a:blip r:embed="rId1"/>
        <a:stretch>
          <a:fillRect/>
        </a:stretch>
      </xdr:blipFill>
      <xdr:spPr>
        <a:xfrm>
          <a:off x="57150" y="6981825"/>
          <a:ext cx="219075" cy="219075"/>
        </a:xfrm>
        <a:prstGeom prst="rect">
          <a:avLst/>
        </a:prstGeom>
        <a:noFill/>
        <a:ln w="9525" cmpd="sng">
          <a:noFill/>
        </a:ln>
      </xdr:spPr>
    </xdr:pic>
    <xdr:clientData/>
  </xdr:twoCellAnchor>
  <xdr:twoCellAnchor editAs="oneCell">
    <xdr:from>
      <xdr:col>0</xdr:col>
      <xdr:colOff>57150</xdr:colOff>
      <xdr:row>54</xdr:row>
      <xdr:rowOff>38100</xdr:rowOff>
    </xdr:from>
    <xdr:to>
      <xdr:col>0</xdr:col>
      <xdr:colOff>276225</xdr:colOff>
      <xdr:row>55</xdr:row>
      <xdr:rowOff>28575</xdr:rowOff>
    </xdr:to>
    <xdr:pic macro="[0]!AjoutLigneDetteExtinction">
      <xdr:nvPicPr>
        <xdr:cNvPr id="10" name="Image 10"/>
        <xdr:cNvPicPr preferRelativeResize="1">
          <a:picLocks noChangeAspect="1"/>
        </xdr:cNvPicPr>
      </xdr:nvPicPr>
      <xdr:blipFill>
        <a:blip r:embed="rId1"/>
        <a:stretch>
          <a:fillRect/>
        </a:stretch>
      </xdr:blipFill>
      <xdr:spPr>
        <a:xfrm>
          <a:off x="57150" y="7924800"/>
          <a:ext cx="2190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28"/>
  <dimension ref="A1:C169"/>
  <sheetViews>
    <sheetView zoomScalePageLayoutView="0" workbookViewId="0" topLeftCell="A1">
      <selection activeCell="A1" sqref="A1"/>
    </sheetView>
  </sheetViews>
  <sheetFormatPr defaultColWidth="10.8515625" defaultRowHeight="15"/>
  <cols>
    <col min="1" max="1" width="55.140625" style="71" bestFit="1" customWidth="1"/>
    <col min="2" max="2" width="10.7109375" style="253" customWidth="1"/>
    <col min="3" max="16384" width="10.8515625" style="71" customWidth="1"/>
  </cols>
  <sheetData>
    <row r="1" spans="1:2" ht="14.25">
      <c r="A1" s="252"/>
      <c r="B1" s="253" t="s">
        <v>614</v>
      </c>
    </row>
    <row r="2" s="255" customFormat="1" ht="14.25">
      <c r="A2" s="254" t="s">
        <v>615</v>
      </c>
    </row>
    <row r="3" spans="1:3" s="267" customFormat="1" ht="15" thickBot="1">
      <c r="A3" s="266" t="s">
        <v>617</v>
      </c>
      <c r="B3" s="266"/>
      <c r="C3" s="266"/>
    </row>
    <row r="4" spans="1:3" s="267" customFormat="1" ht="15" thickBot="1">
      <c r="A4" s="179" t="s">
        <v>451</v>
      </c>
      <c r="B4" s="268">
        <f>'Section exploit.'!$D$206-'Section exploit.'!$D$118+Section_exploit_SF!$D$206-Section_exploit_SF!$D$118</f>
        <v>0</v>
      </c>
      <c r="C4" s="256">
        <f>'Section exploit.'!$D$206-'Section exploit.'!$D$118+Section_exploit_SF!$D$206-Section_exploit_SF!$D$118</f>
        <v>0</v>
      </c>
    </row>
    <row r="5" spans="1:3" s="267" customFormat="1" ht="15" thickBot="1">
      <c r="A5" s="179"/>
      <c r="B5" s="268">
        <f aca="true" t="shared" si="0" ref="B5:B23">SUM(C5:IV5)</f>
        <v>0</v>
      </c>
      <c r="C5" s="75"/>
    </row>
    <row r="6" spans="1:3" s="267" customFormat="1" ht="15" thickBot="1">
      <c r="A6" s="115" t="s">
        <v>165</v>
      </c>
      <c r="B6" s="268">
        <f t="shared" si="0"/>
        <v>0</v>
      </c>
      <c r="C6" s="112">
        <f>SUM(C7:C13)</f>
        <v>0</v>
      </c>
    </row>
    <row r="7" spans="1:3" s="267" customFormat="1" ht="14.25">
      <c r="A7" s="77" t="s">
        <v>492</v>
      </c>
      <c r="B7" s="268">
        <f t="shared" si="0"/>
        <v>0</v>
      </c>
      <c r="C7" s="257">
        <f>'Section exploit.'!$D$98+Section_exploit_SF!$D$98</f>
        <v>0</v>
      </c>
    </row>
    <row r="8" spans="1:3" s="267" customFormat="1" ht="14.25">
      <c r="A8" s="80" t="s">
        <v>482</v>
      </c>
      <c r="B8" s="268">
        <f t="shared" si="0"/>
        <v>0</v>
      </c>
      <c r="C8" s="258">
        <f>'Section exploit.'!$D$102+Section_exploit_SF!$D$102</f>
        <v>0</v>
      </c>
    </row>
    <row r="9" spans="1:3" s="267" customFormat="1" ht="24.75">
      <c r="A9" s="83" t="s">
        <v>483</v>
      </c>
      <c r="B9" s="268">
        <f t="shared" si="0"/>
        <v>0</v>
      </c>
      <c r="C9" s="258">
        <f>'Section exploit.'!$D$110+'Section exploit.'!$D$112+Section_exploit_SF!$D$110+Section_exploit_SF!$D$112</f>
        <v>0</v>
      </c>
    </row>
    <row r="10" spans="1:3" s="267" customFormat="1" ht="14.25">
      <c r="A10" s="80" t="s">
        <v>493</v>
      </c>
      <c r="B10" s="268">
        <f t="shared" si="0"/>
        <v>0</v>
      </c>
      <c r="C10" s="258">
        <f>'Section exploit.'!$D$104+Section_exploit_SF!$D$104</f>
        <v>0</v>
      </c>
    </row>
    <row r="11" spans="1:3" s="267" customFormat="1" ht="14.25">
      <c r="A11" s="80" t="s">
        <v>167</v>
      </c>
      <c r="B11" s="268">
        <f t="shared" si="0"/>
        <v>0</v>
      </c>
      <c r="C11" s="258">
        <f>'Section exploit.'!$D$111+Section_exploit_SF!$D$111</f>
        <v>0</v>
      </c>
    </row>
    <row r="12" spans="1:3" s="267" customFormat="1" ht="14.25">
      <c r="A12" s="80" t="s">
        <v>168</v>
      </c>
      <c r="B12" s="268">
        <f t="shared" si="0"/>
        <v>0</v>
      </c>
      <c r="C12" s="258">
        <f>'Section exploit.'!$D$106+Section_exploit_SF!$D$106</f>
        <v>0</v>
      </c>
    </row>
    <row r="13" spans="1:3" s="267" customFormat="1" ht="14.25">
      <c r="A13" s="84" t="s">
        <v>449</v>
      </c>
      <c r="B13" s="268">
        <f t="shared" si="0"/>
        <v>0</v>
      </c>
      <c r="C13" s="259">
        <f>'Section exploit.'!$D$103+'Section exploit.'!$D$105+'Section exploit.'!$D$107+'Section exploit.'!$D$109+'Section exploit.'!$D$113+'Section exploit.'!$D$114+Section_exploit_SF!$D$103+Section_exploit_SF!$D$105+Section_exploit_SF!$D$107+Section_exploit_SF!$D$109+Section_exploit_SF!$D$113+Section_exploit_SF!$D$114</f>
        <v>0</v>
      </c>
    </row>
    <row r="14" spans="1:3" s="267" customFormat="1" ht="15" thickBot="1">
      <c r="A14" s="87"/>
      <c r="B14" s="268">
        <f t="shared" si="0"/>
        <v>0</v>
      </c>
      <c r="C14" s="89"/>
    </row>
    <row r="15" spans="1:3" s="267" customFormat="1" ht="14.25">
      <c r="A15" s="120" t="s">
        <v>169</v>
      </c>
      <c r="B15" s="268">
        <f t="shared" si="0"/>
        <v>0</v>
      </c>
      <c r="C15" s="122">
        <f>SUM(C16:C22)</f>
        <v>0</v>
      </c>
    </row>
    <row r="16" spans="1:3" s="267" customFormat="1" ht="14.25">
      <c r="A16" s="91" t="s">
        <v>479</v>
      </c>
      <c r="B16" s="268">
        <f t="shared" si="0"/>
        <v>0</v>
      </c>
      <c r="C16" s="260">
        <f>'Section exploit.'!$D$183+Section_exploit_SF!$D$183</f>
        <v>0</v>
      </c>
    </row>
    <row r="17" spans="1:3" s="267" customFormat="1" ht="14.25">
      <c r="A17" s="94" t="s">
        <v>494</v>
      </c>
      <c r="B17" s="268">
        <f t="shared" si="0"/>
        <v>0</v>
      </c>
      <c r="C17" s="261">
        <f>'Section exploit.'!$D$184+Section_exploit_SF!$D$184</f>
        <v>0</v>
      </c>
    </row>
    <row r="18" spans="1:3" s="267" customFormat="1" ht="14.25">
      <c r="A18" s="94" t="s">
        <v>481</v>
      </c>
      <c r="B18" s="268">
        <f t="shared" si="0"/>
        <v>0</v>
      </c>
      <c r="C18" s="261">
        <f>'Section exploit.'!$D$194+'Section exploit.'!$D$196+Section_exploit_SF!$D$194+Section_exploit_SF!$D$196</f>
        <v>0</v>
      </c>
    </row>
    <row r="19" spans="1:3" s="267" customFormat="1" ht="14.25">
      <c r="A19" s="94" t="s">
        <v>480</v>
      </c>
      <c r="B19" s="268">
        <f t="shared" si="0"/>
        <v>0</v>
      </c>
      <c r="C19" s="261">
        <f>'Section exploit.'!$D$189+Section_exploit_SF!$D$189</f>
        <v>0</v>
      </c>
    </row>
    <row r="20" spans="1:3" s="267" customFormat="1" ht="14.25">
      <c r="A20" s="94" t="s">
        <v>171</v>
      </c>
      <c r="B20" s="268">
        <f t="shared" si="0"/>
        <v>0</v>
      </c>
      <c r="C20" s="261">
        <f>'Section exploit.'!$D$195+Section_exploit_SF!$D$195</f>
        <v>0</v>
      </c>
    </row>
    <row r="21" spans="1:3" s="267" customFormat="1" ht="14.25">
      <c r="A21" s="94" t="s">
        <v>172</v>
      </c>
      <c r="B21" s="268">
        <f t="shared" si="0"/>
        <v>0</v>
      </c>
      <c r="C21" s="262">
        <f>'Section exploit.'!$D$191+Section_exploit_SF!$D$191</f>
        <v>0</v>
      </c>
    </row>
    <row r="22" spans="1:3" s="267" customFormat="1" ht="15" thickBot="1">
      <c r="A22" s="97" t="s">
        <v>173</v>
      </c>
      <c r="B22" s="268">
        <f t="shared" si="0"/>
        <v>0</v>
      </c>
      <c r="C22" s="263">
        <f>'Section exploit.'!$D$188+'Section exploit.'!$D$190+'Section exploit.'!$D$192+'Section exploit.'!$D$197+'Section exploit.'!$D$198+Section_exploit_SF!$D$188+Section_exploit_SF!$D$190+Section_exploit_SF!$D$192+Section_exploit_SF!$D$197+Section_exploit_SF!$D$198</f>
        <v>0</v>
      </c>
    </row>
    <row r="23" spans="1:3" s="267" customFormat="1" ht="15" thickBot="1">
      <c r="A23" s="267" t="s">
        <v>174</v>
      </c>
      <c r="B23" s="268">
        <f t="shared" si="0"/>
        <v>0</v>
      </c>
      <c r="C23" s="99">
        <f>C4+C6-C15</f>
        <v>0</v>
      </c>
    </row>
    <row r="24" spans="1:2" s="267" customFormat="1" ht="14.25">
      <c r="A24" s="264" t="s">
        <v>618</v>
      </c>
      <c r="B24" s="267">
        <f>IF(B23&gt;0,B23,0)</f>
        <v>0</v>
      </c>
    </row>
    <row r="25" spans="1:2" s="267" customFormat="1" ht="14.25">
      <c r="A25" s="265" t="s">
        <v>616</v>
      </c>
      <c r="B25" s="267">
        <f>IF(B23&gt;0,0,-B23)</f>
        <v>0</v>
      </c>
    </row>
    <row r="27" spans="1:3" s="267" customFormat="1" ht="15" thickBot="1">
      <c r="A27" s="266" t="s">
        <v>619</v>
      </c>
      <c r="B27" s="266"/>
      <c r="C27" s="266"/>
    </row>
    <row r="28" spans="1:3" s="267" customFormat="1" ht="15" thickBot="1">
      <c r="A28" s="179" t="s">
        <v>451</v>
      </c>
      <c r="B28" s="268">
        <f aca="true" t="shared" si="1" ref="B28:B47">SUM(C28:IV28)</f>
        <v>0</v>
      </c>
      <c r="C28" s="256">
        <f>'Section exploit.'!$E$206-'Section exploit.'!$E$118+Section_exploit_SF!$E$206-Section_exploit_SF!$E$118</f>
        <v>0</v>
      </c>
    </row>
    <row r="29" spans="1:3" s="267" customFormat="1" ht="15" thickBot="1">
      <c r="A29" s="179"/>
      <c r="B29" s="268">
        <f t="shared" si="1"/>
        <v>0</v>
      </c>
      <c r="C29" s="75"/>
    </row>
    <row r="30" spans="1:3" s="267" customFormat="1" ht="15" thickBot="1">
      <c r="A30" s="115" t="s">
        <v>165</v>
      </c>
      <c r="B30" s="268">
        <f t="shared" si="1"/>
        <v>0</v>
      </c>
      <c r="C30" s="112">
        <f>SUM(C31:C37)</f>
        <v>0</v>
      </c>
    </row>
    <row r="31" spans="1:3" s="267" customFormat="1" ht="14.25">
      <c r="A31" s="77" t="s">
        <v>492</v>
      </c>
      <c r="B31" s="268">
        <f t="shared" si="1"/>
        <v>0</v>
      </c>
      <c r="C31" s="257">
        <f>'Section exploit.'!$E$98+Section_exploit_SF!$E$98</f>
        <v>0</v>
      </c>
    </row>
    <row r="32" spans="1:3" s="267" customFormat="1" ht="14.25">
      <c r="A32" s="80" t="s">
        <v>482</v>
      </c>
      <c r="B32" s="268">
        <f t="shared" si="1"/>
        <v>0</v>
      </c>
      <c r="C32" s="258">
        <f>'Section exploit.'!$E$102+Section_exploit_SF!$E$102</f>
        <v>0</v>
      </c>
    </row>
    <row r="33" spans="1:3" s="267" customFormat="1" ht="24.75">
      <c r="A33" s="83" t="s">
        <v>483</v>
      </c>
      <c r="B33" s="268">
        <f t="shared" si="1"/>
        <v>0</v>
      </c>
      <c r="C33" s="258">
        <f>'Section exploit.'!$E$110+'Section exploit.'!$E$112+Section_exploit_SF!$E$110+Section_exploit_SF!$E$112</f>
        <v>0</v>
      </c>
    </row>
    <row r="34" spans="1:3" s="267" customFormat="1" ht="14.25">
      <c r="A34" s="80" t="s">
        <v>493</v>
      </c>
      <c r="B34" s="268">
        <f t="shared" si="1"/>
        <v>0</v>
      </c>
      <c r="C34" s="258">
        <f>'Section exploit.'!$E$104+Section_exploit_SF!$E$104</f>
        <v>0</v>
      </c>
    </row>
    <row r="35" spans="1:3" s="267" customFormat="1" ht="14.25">
      <c r="A35" s="80" t="s">
        <v>167</v>
      </c>
      <c r="B35" s="268">
        <f t="shared" si="1"/>
        <v>0</v>
      </c>
      <c r="C35" s="258">
        <f>'Section exploit.'!$E$111+Section_exploit_SF!$E$111</f>
        <v>0</v>
      </c>
    </row>
    <row r="36" spans="1:3" s="267" customFormat="1" ht="14.25">
      <c r="A36" s="80" t="s">
        <v>168</v>
      </c>
      <c r="B36" s="268">
        <f t="shared" si="1"/>
        <v>0</v>
      </c>
      <c r="C36" s="258">
        <f>'Section exploit.'!$E$106+Section_exploit_SF!$E$106</f>
        <v>0</v>
      </c>
    </row>
    <row r="37" spans="1:3" s="267" customFormat="1" ht="14.25">
      <c r="A37" s="84" t="s">
        <v>449</v>
      </c>
      <c r="B37" s="268">
        <f t="shared" si="1"/>
        <v>0</v>
      </c>
      <c r="C37" s="259">
        <f>'Section exploit.'!$E$103+'Section exploit.'!$E$105+'Section exploit.'!$E$107+'Section exploit.'!$E$109+'Section exploit.'!$E$113+'Section exploit.'!$E$114+Section_exploit_SF!$E$103+Section_exploit_SF!$E$105+Section_exploit_SF!$E$107+Section_exploit_SF!$E$109+Section_exploit_SF!$E$113+Section_exploit_SF!$E$114</f>
        <v>0</v>
      </c>
    </row>
    <row r="38" spans="1:3" s="267" customFormat="1" ht="15" thickBot="1">
      <c r="A38" s="87"/>
      <c r="B38" s="268">
        <f t="shared" si="1"/>
        <v>0</v>
      </c>
      <c r="C38" s="89"/>
    </row>
    <row r="39" spans="1:3" s="267" customFormat="1" ht="14.25">
      <c r="A39" s="120" t="s">
        <v>169</v>
      </c>
      <c r="B39" s="268">
        <f t="shared" si="1"/>
        <v>0</v>
      </c>
      <c r="C39" s="122">
        <f>SUM(C40:C46)</f>
        <v>0</v>
      </c>
    </row>
    <row r="40" spans="1:3" s="267" customFormat="1" ht="14.25">
      <c r="A40" s="91" t="s">
        <v>479</v>
      </c>
      <c r="B40" s="268">
        <f t="shared" si="1"/>
        <v>0</v>
      </c>
      <c r="C40" s="260">
        <f>'Section exploit.'!$E$183+Section_exploit_SF!$E$183</f>
        <v>0</v>
      </c>
    </row>
    <row r="41" spans="1:3" s="267" customFormat="1" ht="14.25">
      <c r="A41" s="94" t="s">
        <v>494</v>
      </c>
      <c r="B41" s="268">
        <f t="shared" si="1"/>
        <v>0</v>
      </c>
      <c r="C41" s="261">
        <f>'Section exploit.'!$E$184+Section_exploit_SF!$E$184</f>
        <v>0</v>
      </c>
    </row>
    <row r="42" spans="1:3" s="267" customFormat="1" ht="14.25">
      <c r="A42" s="94" t="s">
        <v>481</v>
      </c>
      <c r="B42" s="268">
        <f t="shared" si="1"/>
        <v>0</v>
      </c>
      <c r="C42" s="261">
        <f>'Section exploit.'!$E$194+'Section exploit.'!$E$196+Section_exploit_SF!$E$194+Section_exploit_SF!$E$196</f>
        <v>0</v>
      </c>
    </row>
    <row r="43" spans="1:3" s="267" customFormat="1" ht="14.25">
      <c r="A43" s="94" t="s">
        <v>480</v>
      </c>
      <c r="B43" s="268">
        <f t="shared" si="1"/>
        <v>0</v>
      </c>
      <c r="C43" s="261">
        <f>'Section exploit.'!$E$189+Section_exploit_SF!$E$189</f>
        <v>0</v>
      </c>
    </row>
    <row r="44" spans="1:3" s="267" customFormat="1" ht="14.25">
      <c r="A44" s="94" t="s">
        <v>171</v>
      </c>
      <c r="B44" s="268">
        <f t="shared" si="1"/>
        <v>0</v>
      </c>
      <c r="C44" s="261">
        <f>'Section exploit.'!$E$195+Section_exploit_SF!$E$195</f>
        <v>0</v>
      </c>
    </row>
    <row r="45" spans="1:3" s="267" customFormat="1" ht="14.25">
      <c r="A45" s="94" t="s">
        <v>172</v>
      </c>
      <c r="B45" s="268">
        <f t="shared" si="1"/>
        <v>0</v>
      </c>
      <c r="C45" s="262">
        <f>'Section exploit.'!$E$191+Section_exploit_SF!$E$191</f>
        <v>0</v>
      </c>
    </row>
    <row r="46" spans="1:3" s="267" customFormat="1" ht="15" thickBot="1">
      <c r="A46" s="97" t="s">
        <v>173</v>
      </c>
      <c r="B46" s="268">
        <f t="shared" si="1"/>
        <v>0</v>
      </c>
      <c r="C46" s="263">
        <f>'Section exploit.'!$E$188+'Section exploit.'!$E$190+'Section exploit.'!$E$192+'Section exploit.'!$E$197+'Section exploit.'!$E$198+Section_exploit_SF!$E$188+Section_exploit_SF!$E$190+Section_exploit_SF!$E$192+Section_exploit_SF!$E$197+Section_exploit_SF!$E$198</f>
        <v>0</v>
      </c>
    </row>
    <row r="47" spans="1:3" s="267" customFormat="1" ht="15" thickBot="1">
      <c r="A47" s="267" t="s">
        <v>174</v>
      </c>
      <c r="B47" s="268">
        <f t="shared" si="1"/>
        <v>0</v>
      </c>
      <c r="C47" s="306">
        <f>C28+C30-C39</f>
        <v>0</v>
      </c>
    </row>
    <row r="48" spans="1:2" s="267" customFormat="1" ht="14.25">
      <c r="A48" s="264" t="s">
        <v>618</v>
      </c>
      <c r="B48" s="267">
        <f>IF(B47&gt;0,B47,0)</f>
        <v>0</v>
      </c>
    </row>
    <row r="49" spans="1:2" s="267" customFormat="1" ht="14.25">
      <c r="A49" s="265" t="s">
        <v>616</v>
      </c>
      <c r="B49" s="267">
        <f>IF(B47&gt;0,0,-B47)</f>
        <v>0</v>
      </c>
    </row>
    <row r="51" spans="1:3" s="267" customFormat="1" ht="15" thickBot="1">
      <c r="A51" s="266" t="s">
        <v>620</v>
      </c>
      <c r="B51" s="266"/>
      <c r="C51" s="266"/>
    </row>
    <row r="52" spans="1:3" s="267" customFormat="1" ht="15" thickBot="1">
      <c r="A52" s="179" t="s">
        <v>451</v>
      </c>
      <c r="B52" s="268">
        <f aca="true" t="shared" si="2" ref="B52:B71">SUM(C52:IV52)</f>
        <v>0</v>
      </c>
      <c r="C52" s="256">
        <f>'Section exploit.'!$F$206-'Section exploit.'!$F$118+Section_exploit_SF!$F$206-Section_exploit_SF!$F$118</f>
        <v>0</v>
      </c>
    </row>
    <row r="53" spans="1:3" s="267" customFormat="1" ht="15" thickBot="1">
      <c r="A53" s="179"/>
      <c r="B53" s="268">
        <f t="shared" si="2"/>
        <v>0</v>
      </c>
      <c r="C53" s="75"/>
    </row>
    <row r="54" spans="1:3" s="267" customFormat="1" ht="15" thickBot="1">
      <c r="A54" s="115" t="s">
        <v>165</v>
      </c>
      <c r="B54" s="268">
        <f t="shared" si="2"/>
        <v>0</v>
      </c>
      <c r="C54" s="112">
        <f>SUM(C55:C61)</f>
        <v>0</v>
      </c>
    </row>
    <row r="55" spans="1:3" s="267" customFormat="1" ht="14.25">
      <c r="A55" s="77" t="s">
        <v>492</v>
      </c>
      <c r="B55" s="268">
        <f t="shared" si="2"/>
        <v>0</v>
      </c>
      <c r="C55" s="257">
        <f>'Section exploit.'!$F$98+Section_exploit_SF!$F$98</f>
        <v>0</v>
      </c>
    </row>
    <row r="56" spans="1:3" s="267" customFormat="1" ht="14.25">
      <c r="A56" s="80" t="s">
        <v>482</v>
      </c>
      <c r="B56" s="268">
        <f t="shared" si="2"/>
        <v>0</v>
      </c>
      <c r="C56" s="258">
        <f>'Section exploit.'!$F$102+Section_exploit_SF!$F$102</f>
        <v>0</v>
      </c>
    </row>
    <row r="57" spans="1:3" s="267" customFormat="1" ht="24.75">
      <c r="A57" s="83" t="s">
        <v>483</v>
      </c>
      <c r="B57" s="268">
        <f t="shared" si="2"/>
        <v>0</v>
      </c>
      <c r="C57" s="258">
        <f>'Section exploit.'!$F$110+'Section exploit.'!$F$112+Section_exploit_SF!$F$110+Section_exploit_SF!$F$112</f>
        <v>0</v>
      </c>
    </row>
    <row r="58" spans="1:3" s="267" customFormat="1" ht="14.25">
      <c r="A58" s="80" t="s">
        <v>493</v>
      </c>
      <c r="B58" s="268">
        <f t="shared" si="2"/>
        <v>0</v>
      </c>
      <c r="C58" s="258">
        <f>'Section exploit.'!$F$104+Section_exploit_SF!$F$104</f>
        <v>0</v>
      </c>
    </row>
    <row r="59" spans="1:3" s="267" customFormat="1" ht="14.25">
      <c r="A59" s="80" t="s">
        <v>167</v>
      </c>
      <c r="B59" s="268">
        <f t="shared" si="2"/>
        <v>0</v>
      </c>
      <c r="C59" s="258">
        <f>'Section exploit.'!$F$111+Section_exploit_SF!$F$111</f>
        <v>0</v>
      </c>
    </row>
    <row r="60" spans="1:3" s="267" customFormat="1" ht="14.25">
      <c r="A60" s="80" t="s">
        <v>168</v>
      </c>
      <c r="B60" s="268">
        <f t="shared" si="2"/>
        <v>0</v>
      </c>
      <c r="C60" s="258">
        <f>'Section exploit.'!$F$106+Section_exploit_SF!$F$106</f>
        <v>0</v>
      </c>
    </row>
    <row r="61" spans="1:3" s="267" customFormat="1" ht="14.25">
      <c r="A61" s="84" t="s">
        <v>449</v>
      </c>
      <c r="B61" s="268">
        <f t="shared" si="2"/>
        <v>0</v>
      </c>
      <c r="C61" s="259">
        <f>'Section exploit.'!$F$103+'Section exploit.'!$F$105+'Section exploit.'!$F$107+'Section exploit.'!$F$109+'Section exploit.'!$F$113+'Section exploit.'!$F$114+Section_exploit_SF!$F$103+Section_exploit_SF!$F$105+Section_exploit_SF!$F$107+Section_exploit_SF!$F$109+Section_exploit_SF!$F$113+Section_exploit_SF!$F$114</f>
        <v>0</v>
      </c>
    </row>
    <row r="62" spans="1:3" s="267" customFormat="1" ht="15" thickBot="1">
      <c r="A62" s="87"/>
      <c r="B62" s="268">
        <f t="shared" si="2"/>
        <v>0</v>
      </c>
      <c r="C62" s="89"/>
    </row>
    <row r="63" spans="1:3" s="267" customFormat="1" ht="14.25">
      <c r="A63" s="120" t="s">
        <v>169</v>
      </c>
      <c r="B63" s="268">
        <f t="shared" si="2"/>
        <v>0</v>
      </c>
      <c r="C63" s="307">
        <f>SUM(C64:C70)</f>
        <v>0</v>
      </c>
    </row>
    <row r="64" spans="1:3" s="267" customFormat="1" ht="14.25">
      <c r="A64" s="91" t="s">
        <v>479</v>
      </c>
      <c r="B64" s="268">
        <f t="shared" si="2"/>
        <v>0</v>
      </c>
      <c r="C64" s="260">
        <f>'Section exploit.'!$F$183+Section_exploit_SF!$F$183</f>
        <v>0</v>
      </c>
    </row>
    <row r="65" spans="1:3" s="267" customFormat="1" ht="14.25">
      <c r="A65" s="94" t="s">
        <v>494</v>
      </c>
      <c r="B65" s="268">
        <f t="shared" si="2"/>
        <v>0</v>
      </c>
      <c r="C65" s="261">
        <f>'Section exploit.'!$F$184+Section_exploit_SF!$F$184</f>
        <v>0</v>
      </c>
    </row>
    <row r="66" spans="1:3" s="267" customFormat="1" ht="14.25">
      <c r="A66" s="94" t="s">
        <v>481</v>
      </c>
      <c r="B66" s="268">
        <f t="shared" si="2"/>
        <v>0</v>
      </c>
      <c r="C66" s="261">
        <f>'Section exploit.'!$F$194+'Section exploit.'!$F$196+Section_exploit_SF!$F$194+Section_exploit_SF!$F$196</f>
        <v>0</v>
      </c>
    </row>
    <row r="67" spans="1:3" s="267" customFormat="1" ht="14.25">
      <c r="A67" s="94" t="s">
        <v>480</v>
      </c>
      <c r="B67" s="268">
        <f t="shared" si="2"/>
        <v>0</v>
      </c>
      <c r="C67" s="261">
        <f>'Section exploit.'!$F$189+Section_exploit_SF!$F$189</f>
        <v>0</v>
      </c>
    </row>
    <row r="68" spans="1:3" s="267" customFormat="1" ht="14.25">
      <c r="A68" s="94" t="s">
        <v>171</v>
      </c>
      <c r="B68" s="268">
        <f t="shared" si="2"/>
        <v>0</v>
      </c>
      <c r="C68" s="261">
        <f>'Section exploit.'!$F$195+Section_exploit_SF!$F$195</f>
        <v>0</v>
      </c>
    </row>
    <row r="69" spans="1:3" s="267" customFormat="1" ht="14.25">
      <c r="A69" s="94" t="s">
        <v>172</v>
      </c>
      <c r="B69" s="268">
        <f t="shared" si="2"/>
        <v>0</v>
      </c>
      <c r="C69" s="262">
        <f>'Section exploit.'!$F$191+Section_exploit_SF!$F$191</f>
        <v>0</v>
      </c>
    </row>
    <row r="70" spans="1:3" s="267" customFormat="1" ht="15" thickBot="1">
      <c r="A70" s="97" t="s">
        <v>173</v>
      </c>
      <c r="B70" s="268">
        <f t="shared" si="2"/>
        <v>0</v>
      </c>
      <c r="C70" s="263">
        <f>'Section exploit.'!$F$188+'Section exploit.'!$F$190+'Section exploit.'!$F$192+'Section exploit.'!$F$197+'Section exploit.'!$F$198+Section_exploit_SF!$F$188+Section_exploit_SF!$F$190+Section_exploit_SF!$F$192+Section_exploit_SF!$F$197+Section_exploit_SF!$F$198</f>
        <v>0</v>
      </c>
    </row>
    <row r="71" spans="1:3" s="267" customFormat="1" ht="15" thickBot="1">
      <c r="A71" s="267" t="s">
        <v>174</v>
      </c>
      <c r="B71" s="268">
        <f t="shared" si="2"/>
        <v>0</v>
      </c>
      <c r="C71" s="306">
        <f>C52+C54-C63</f>
        <v>0</v>
      </c>
    </row>
    <row r="72" spans="1:2" s="267" customFormat="1" ht="14.25">
      <c r="A72" s="264" t="s">
        <v>618</v>
      </c>
      <c r="B72" s="267">
        <f>IF(B71&gt;0,B71,0)</f>
        <v>0</v>
      </c>
    </row>
    <row r="73" spans="1:2" s="267" customFormat="1" ht="14.25">
      <c r="A73" s="265" t="s">
        <v>616</v>
      </c>
      <c r="B73" s="267">
        <f>IF(B71&gt;0,0,-B71)</f>
        <v>0</v>
      </c>
    </row>
    <row r="75" spans="1:3" s="267" customFormat="1" ht="15" thickBot="1">
      <c r="A75" s="266" t="s">
        <v>621</v>
      </c>
      <c r="B75" s="266"/>
      <c r="C75" s="266"/>
    </row>
    <row r="76" spans="1:3" s="267" customFormat="1" ht="15" thickBot="1">
      <c r="A76" s="179" t="s">
        <v>451</v>
      </c>
      <c r="B76" s="268">
        <f aca="true" t="shared" si="3" ref="B76:B95">SUM(C76:IV76)</f>
        <v>0</v>
      </c>
      <c r="C76" s="256">
        <f>'Section exploit.'!$G$206-'Section exploit.'!$G$118+Section_exploit_SF!$G$206-Section_exploit_SF!$G$118</f>
        <v>0</v>
      </c>
    </row>
    <row r="77" spans="1:3" s="267" customFormat="1" ht="15" thickBot="1">
      <c r="A77" s="179"/>
      <c r="B77" s="268">
        <f t="shared" si="3"/>
        <v>0</v>
      </c>
      <c r="C77" s="75"/>
    </row>
    <row r="78" spans="1:3" s="267" customFormat="1" ht="15" thickBot="1">
      <c r="A78" s="115" t="s">
        <v>165</v>
      </c>
      <c r="B78" s="268">
        <f t="shared" si="3"/>
        <v>0</v>
      </c>
      <c r="C78" s="256">
        <f>SUM(C79:C85)</f>
        <v>0</v>
      </c>
    </row>
    <row r="79" spans="1:3" s="267" customFormat="1" ht="14.25">
      <c r="A79" s="77" t="s">
        <v>492</v>
      </c>
      <c r="B79" s="268">
        <f t="shared" si="3"/>
        <v>0</v>
      </c>
      <c r="C79" s="257">
        <f>'Section exploit.'!$G$98+Section_exploit_SF!$G$98</f>
        <v>0</v>
      </c>
    </row>
    <row r="80" spans="1:3" s="267" customFormat="1" ht="14.25">
      <c r="A80" s="80" t="s">
        <v>482</v>
      </c>
      <c r="B80" s="268">
        <f t="shared" si="3"/>
        <v>0</v>
      </c>
      <c r="C80" s="258">
        <f>'Section exploit.'!$G$102+Section_exploit_SF!$G$102</f>
        <v>0</v>
      </c>
    </row>
    <row r="81" spans="1:3" s="267" customFormat="1" ht="24.75">
      <c r="A81" s="83" t="s">
        <v>483</v>
      </c>
      <c r="B81" s="268">
        <f t="shared" si="3"/>
        <v>0</v>
      </c>
      <c r="C81" s="258">
        <f>'Section exploit.'!$G$110+'Section exploit.'!$G$112+Section_exploit_SF!$G$110+Section_exploit_SF!$G$112</f>
        <v>0</v>
      </c>
    </row>
    <row r="82" spans="1:3" s="267" customFormat="1" ht="14.25">
      <c r="A82" s="80" t="s">
        <v>493</v>
      </c>
      <c r="B82" s="268">
        <f t="shared" si="3"/>
        <v>0</v>
      </c>
      <c r="C82" s="258">
        <f>'Section exploit.'!$G$104+Section_exploit_SF!$G$104</f>
        <v>0</v>
      </c>
    </row>
    <row r="83" spans="1:3" s="267" customFormat="1" ht="14.25">
      <c r="A83" s="80" t="s">
        <v>167</v>
      </c>
      <c r="B83" s="268">
        <f t="shared" si="3"/>
        <v>0</v>
      </c>
      <c r="C83" s="258">
        <f>'Section exploit.'!$G$111+Section_exploit_SF!$G$111</f>
        <v>0</v>
      </c>
    </row>
    <row r="84" spans="1:3" s="267" customFormat="1" ht="14.25">
      <c r="A84" s="80" t="s">
        <v>168</v>
      </c>
      <c r="B84" s="268">
        <f t="shared" si="3"/>
        <v>0</v>
      </c>
      <c r="C84" s="258">
        <f>'Section exploit.'!$G$106+Section_exploit_SF!$G$106</f>
        <v>0</v>
      </c>
    </row>
    <row r="85" spans="1:3" s="267" customFormat="1" ht="14.25">
      <c r="A85" s="84" t="s">
        <v>449</v>
      </c>
      <c r="B85" s="268">
        <f t="shared" si="3"/>
        <v>0</v>
      </c>
      <c r="C85" s="259">
        <f>'Section exploit.'!$G$103+'Section exploit.'!$G$105+'Section exploit.'!$G$107+'Section exploit.'!$G$109+'Section exploit.'!$G$113+'Section exploit.'!$G$114+Section_exploit_SF!$G$103+Section_exploit_SF!$G$105+Section_exploit_SF!$G$107+Section_exploit_SF!$G$109+Section_exploit_SF!$G$113+Section_exploit_SF!$G$114</f>
        <v>0</v>
      </c>
    </row>
    <row r="86" spans="1:3" s="267" customFormat="1" ht="15" thickBot="1">
      <c r="A86" s="87"/>
      <c r="B86" s="268">
        <f t="shared" si="3"/>
        <v>0</v>
      </c>
      <c r="C86" s="89"/>
    </row>
    <row r="87" spans="1:3" s="267" customFormat="1" ht="14.25">
      <c r="A87" s="120" t="s">
        <v>169</v>
      </c>
      <c r="B87" s="268">
        <f t="shared" si="3"/>
        <v>0</v>
      </c>
      <c r="C87" s="307">
        <f>SUM(C88:C94)</f>
        <v>0</v>
      </c>
    </row>
    <row r="88" spans="1:3" s="267" customFormat="1" ht="14.25">
      <c r="A88" s="91" t="s">
        <v>479</v>
      </c>
      <c r="B88" s="268">
        <f t="shared" si="3"/>
        <v>0</v>
      </c>
      <c r="C88" s="260">
        <f>'Section exploit.'!$G$183+Section_exploit_SF!$G$183</f>
        <v>0</v>
      </c>
    </row>
    <row r="89" spans="1:3" s="267" customFormat="1" ht="14.25">
      <c r="A89" s="94" t="s">
        <v>494</v>
      </c>
      <c r="B89" s="268">
        <f t="shared" si="3"/>
        <v>0</v>
      </c>
      <c r="C89" s="261">
        <f>'Section exploit.'!$G$184+Section_exploit_SF!$G$184</f>
        <v>0</v>
      </c>
    </row>
    <row r="90" spans="1:3" s="267" customFormat="1" ht="14.25">
      <c r="A90" s="94" t="s">
        <v>481</v>
      </c>
      <c r="B90" s="268">
        <f t="shared" si="3"/>
        <v>0</v>
      </c>
      <c r="C90" s="261">
        <f>'Section exploit.'!$G$194+'Section exploit.'!$G$196+Section_exploit_SF!$G$194+Section_exploit_SF!$G$196</f>
        <v>0</v>
      </c>
    </row>
    <row r="91" spans="1:3" s="267" customFormat="1" ht="14.25">
      <c r="A91" s="94" t="s">
        <v>480</v>
      </c>
      <c r="B91" s="268">
        <f t="shared" si="3"/>
        <v>0</v>
      </c>
      <c r="C91" s="261">
        <f>'Section exploit.'!$G$189+Section_exploit_SF!$G$189</f>
        <v>0</v>
      </c>
    </row>
    <row r="92" spans="1:3" s="267" customFormat="1" ht="14.25">
      <c r="A92" s="94" t="s">
        <v>171</v>
      </c>
      <c r="B92" s="268">
        <f t="shared" si="3"/>
        <v>0</v>
      </c>
      <c r="C92" s="261">
        <f>'Section exploit.'!$G$195+Section_exploit_SF!$G$195</f>
        <v>0</v>
      </c>
    </row>
    <row r="93" spans="1:3" s="267" customFormat="1" ht="14.25">
      <c r="A93" s="94" t="s">
        <v>172</v>
      </c>
      <c r="B93" s="268">
        <f t="shared" si="3"/>
        <v>0</v>
      </c>
      <c r="C93" s="262">
        <f>'Section exploit.'!$G$191+Section_exploit_SF!$G$191</f>
        <v>0</v>
      </c>
    </row>
    <row r="94" spans="1:3" s="267" customFormat="1" ht="15" thickBot="1">
      <c r="A94" s="97" t="s">
        <v>173</v>
      </c>
      <c r="B94" s="268">
        <f t="shared" si="3"/>
        <v>0</v>
      </c>
      <c r="C94" s="263">
        <f>'Section exploit.'!$G$188+'Section exploit.'!$G$190+'Section exploit.'!$G$192+'Section exploit.'!$G$197+'Section exploit.'!$G$198+Section_exploit_SF!$G$188+Section_exploit_SF!$G$190+Section_exploit_SF!$G$192+Section_exploit_SF!$G$197+Section_exploit_SF!$G$198</f>
        <v>0</v>
      </c>
    </row>
    <row r="95" spans="1:3" s="267" customFormat="1" ht="15" thickBot="1">
      <c r="A95" s="267" t="s">
        <v>174</v>
      </c>
      <c r="B95" s="268">
        <f t="shared" si="3"/>
        <v>0</v>
      </c>
      <c r="C95" s="306">
        <f>C76+C78-C87</f>
        <v>0</v>
      </c>
    </row>
    <row r="96" spans="1:2" s="267" customFormat="1" ht="14.25">
      <c r="A96" s="264" t="s">
        <v>618</v>
      </c>
      <c r="B96" s="267">
        <f>IF(B95&gt;0,B95,0)</f>
        <v>0</v>
      </c>
    </row>
    <row r="97" spans="1:2" s="267" customFormat="1" ht="14.25">
      <c r="A97" s="265" t="s">
        <v>616</v>
      </c>
      <c r="B97" s="267">
        <f>IF(B95&gt;0,0,-B95)</f>
        <v>0</v>
      </c>
    </row>
    <row r="99" spans="1:3" s="267" customFormat="1" ht="15" thickBot="1">
      <c r="A99" s="266" t="s">
        <v>622</v>
      </c>
      <c r="B99" s="266"/>
      <c r="C99" s="266"/>
    </row>
    <row r="100" spans="1:3" s="267" customFormat="1" ht="15" thickBot="1">
      <c r="A100" s="179" t="s">
        <v>451</v>
      </c>
      <c r="B100" s="268">
        <f aca="true" t="shared" si="4" ref="B100:B119">SUM(C100:IV100)</f>
        <v>0</v>
      </c>
      <c r="C100" s="256">
        <f>'Section exploit.'!$H$206-'Section exploit.'!$H$118+Section_exploit_SF!$H$206-Section_exploit_SF!$H$118</f>
        <v>0</v>
      </c>
    </row>
    <row r="101" spans="1:3" s="267" customFormat="1" ht="15" thickBot="1">
      <c r="A101" s="179"/>
      <c r="B101" s="268">
        <f t="shared" si="4"/>
        <v>0</v>
      </c>
      <c r="C101" s="75"/>
    </row>
    <row r="102" spans="1:3" s="267" customFormat="1" ht="15" thickBot="1">
      <c r="A102" s="115" t="s">
        <v>165</v>
      </c>
      <c r="B102" s="268">
        <f t="shared" si="4"/>
        <v>0</v>
      </c>
      <c r="C102" s="256">
        <f>SUM(C103:C109)</f>
        <v>0</v>
      </c>
    </row>
    <row r="103" spans="1:3" s="267" customFormat="1" ht="14.25">
      <c r="A103" s="77" t="s">
        <v>492</v>
      </c>
      <c r="B103" s="268">
        <f t="shared" si="4"/>
        <v>0</v>
      </c>
      <c r="C103" s="257">
        <f>'Section exploit.'!$H$98+Section_exploit_SF!$H$98</f>
        <v>0</v>
      </c>
    </row>
    <row r="104" spans="1:3" s="267" customFormat="1" ht="14.25">
      <c r="A104" s="80" t="s">
        <v>482</v>
      </c>
      <c r="B104" s="268">
        <f t="shared" si="4"/>
        <v>0</v>
      </c>
      <c r="C104" s="258">
        <f>'Section exploit.'!$H$102+Section_exploit_SF!$H$102</f>
        <v>0</v>
      </c>
    </row>
    <row r="105" spans="1:3" s="267" customFormat="1" ht="24.75">
      <c r="A105" s="83" t="s">
        <v>483</v>
      </c>
      <c r="B105" s="268">
        <f t="shared" si="4"/>
        <v>0</v>
      </c>
      <c r="C105" s="258">
        <f>'Section exploit.'!$H$110+'Section exploit.'!$H$112+Section_exploit_SF!$H$110+Section_exploit_SF!$H$112</f>
        <v>0</v>
      </c>
    </row>
    <row r="106" spans="1:3" s="267" customFormat="1" ht="14.25">
      <c r="A106" s="80" t="s">
        <v>493</v>
      </c>
      <c r="B106" s="268">
        <f t="shared" si="4"/>
        <v>0</v>
      </c>
      <c r="C106" s="258">
        <f>'Section exploit.'!$H$104+Section_exploit_SF!$H$104</f>
        <v>0</v>
      </c>
    </row>
    <row r="107" spans="1:3" s="267" customFormat="1" ht="14.25">
      <c r="A107" s="80" t="s">
        <v>167</v>
      </c>
      <c r="B107" s="268">
        <f t="shared" si="4"/>
        <v>0</v>
      </c>
      <c r="C107" s="258">
        <f>'Section exploit.'!$H$111+Section_exploit_SF!$H$111</f>
        <v>0</v>
      </c>
    </row>
    <row r="108" spans="1:3" s="267" customFormat="1" ht="14.25">
      <c r="A108" s="80" t="s">
        <v>168</v>
      </c>
      <c r="B108" s="268">
        <f t="shared" si="4"/>
        <v>0</v>
      </c>
      <c r="C108" s="258">
        <f>'Section exploit.'!$H$106+Section_exploit_SF!$H$106</f>
        <v>0</v>
      </c>
    </row>
    <row r="109" spans="1:3" s="267" customFormat="1" ht="14.25">
      <c r="A109" s="84" t="s">
        <v>449</v>
      </c>
      <c r="B109" s="268">
        <f t="shared" si="4"/>
        <v>0</v>
      </c>
      <c r="C109" s="259">
        <f>'Section exploit.'!$H$103+'Section exploit.'!$H$105+'Section exploit.'!$H$107+'Section exploit.'!$H$109+'Section exploit.'!$H$113+'Section exploit.'!$H$114+Section_exploit_SF!$H$103+Section_exploit_SF!$H$105+Section_exploit_SF!$H$107+Section_exploit_SF!$H$109+Section_exploit_SF!$H$113+Section_exploit_SF!$H$114</f>
        <v>0</v>
      </c>
    </row>
    <row r="110" spans="1:3" s="267" customFormat="1" ht="15" thickBot="1">
      <c r="A110" s="87"/>
      <c r="B110" s="268">
        <f t="shared" si="4"/>
        <v>0</v>
      </c>
      <c r="C110" s="89"/>
    </row>
    <row r="111" spans="1:3" s="267" customFormat="1" ht="14.25">
      <c r="A111" s="120" t="s">
        <v>169</v>
      </c>
      <c r="B111" s="268">
        <f t="shared" si="4"/>
        <v>0</v>
      </c>
      <c r="C111" s="307">
        <f>SUM(C112:C118)</f>
        <v>0</v>
      </c>
    </row>
    <row r="112" spans="1:3" s="267" customFormat="1" ht="14.25">
      <c r="A112" s="91" t="s">
        <v>479</v>
      </c>
      <c r="B112" s="268">
        <f t="shared" si="4"/>
        <v>0</v>
      </c>
      <c r="C112" s="260">
        <f>'Section exploit.'!$H$183+Section_exploit_SF!$H$183</f>
        <v>0</v>
      </c>
    </row>
    <row r="113" spans="1:3" s="267" customFormat="1" ht="14.25">
      <c r="A113" s="94" t="s">
        <v>494</v>
      </c>
      <c r="B113" s="268">
        <f t="shared" si="4"/>
        <v>0</v>
      </c>
      <c r="C113" s="261">
        <f>'Section exploit.'!$H$184+Section_exploit_SF!$H$184</f>
        <v>0</v>
      </c>
    </row>
    <row r="114" spans="1:3" s="267" customFormat="1" ht="14.25">
      <c r="A114" s="94" t="s">
        <v>481</v>
      </c>
      <c r="B114" s="268">
        <f t="shared" si="4"/>
        <v>0</v>
      </c>
      <c r="C114" s="261">
        <f>'Section exploit.'!$H$194+'Section exploit.'!$H$196+Section_exploit_SF!$H$194+Section_exploit_SF!$H$196</f>
        <v>0</v>
      </c>
    </row>
    <row r="115" spans="1:3" s="267" customFormat="1" ht="14.25">
      <c r="A115" s="94" t="s">
        <v>480</v>
      </c>
      <c r="B115" s="268">
        <f t="shared" si="4"/>
        <v>0</v>
      </c>
      <c r="C115" s="261">
        <f>'Section exploit.'!$H$189+Section_exploit_SF!$H$189</f>
        <v>0</v>
      </c>
    </row>
    <row r="116" spans="1:3" s="267" customFormat="1" ht="14.25">
      <c r="A116" s="94" t="s">
        <v>171</v>
      </c>
      <c r="B116" s="268">
        <f t="shared" si="4"/>
        <v>0</v>
      </c>
      <c r="C116" s="261">
        <f>'Section exploit.'!$H$195+Section_exploit_SF!$H$195</f>
        <v>0</v>
      </c>
    </row>
    <row r="117" spans="1:3" s="267" customFormat="1" ht="14.25">
      <c r="A117" s="94" t="s">
        <v>172</v>
      </c>
      <c r="B117" s="268">
        <f t="shared" si="4"/>
        <v>0</v>
      </c>
      <c r="C117" s="262">
        <f>'Section exploit.'!$H$191+Section_exploit_SF!$H$191</f>
        <v>0</v>
      </c>
    </row>
    <row r="118" spans="1:3" s="267" customFormat="1" ht="15" thickBot="1">
      <c r="A118" s="97" t="s">
        <v>173</v>
      </c>
      <c r="B118" s="268">
        <f t="shared" si="4"/>
        <v>0</v>
      </c>
      <c r="C118" s="263">
        <f>'Section exploit.'!$H$188+'Section exploit.'!$H$190+'Section exploit.'!$H$192+'Section exploit.'!$H$197+'Section exploit.'!$H$198+Section_exploit_SF!$H$188+Section_exploit_SF!$H$190+Section_exploit_SF!$H$192+Section_exploit_SF!$H$197+Section_exploit_SF!$H$198</f>
        <v>0</v>
      </c>
    </row>
    <row r="119" spans="1:3" s="267" customFormat="1" ht="15" thickBot="1">
      <c r="A119" s="267" t="s">
        <v>174</v>
      </c>
      <c r="B119" s="268">
        <f t="shared" si="4"/>
        <v>0</v>
      </c>
      <c r="C119" s="306">
        <f>C100+C102-C111</f>
        <v>0</v>
      </c>
    </row>
    <row r="120" spans="1:2" s="267" customFormat="1" ht="14.25">
      <c r="A120" s="264" t="s">
        <v>618</v>
      </c>
      <c r="B120" s="267">
        <f>IF(B119&gt;0,B119,0)</f>
        <v>0</v>
      </c>
    </row>
    <row r="121" spans="1:2" s="267" customFormat="1" ht="14.25">
      <c r="A121" s="265" t="s">
        <v>616</v>
      </c>
      <c r="B121" s="267">
        <f>IF(B119&gt;0,0,-B119)</f>
        <v>0</v>
      </c>
    </row>
    <row r="123" spans="1:3" s="267" customFormat="1" ht="15" thickBot="1">
      <c r="A123" s="266" t="s">
        <v>623</v>
      </c>
      <c r="B123" s="266"/>
      <c r="C123" s="266"/>
    </row>
    <row r="124" spans="1:3" s="267" customFormat="1" ht="15" thickBot="1">
      <c r="A124" s="179" t="s">
        <v>451</v>
      </c>
      <c r="B124" s="268">
        <f aca="true" t="shared" si="5" ref="B124:B143">SUM(C124:IV124)</f>
        <v>0</v>
      </c>
      <c r="C124" s="256">
        <f>'Section exploit.'!$I$206-'Section exploit.'!$I$118+Section_exploit_SF!$I$206-Section_exploit_SF!$I$118</f>
        <v>0</v>
      </c>
    </row>
    <row r="125" spans="1:3" s="267" customFormat="1" ht="15" thickBot="1">
      <c r="A125" s="179"/>
      <c r="B125" s="268">
        <f t="shared" si="5"/>
        <v>0</v>
      </c>
      <c r="C125" s="75"/>
    </row>
    <row r="126" spans="1:3" s="267" customFormat="1" ht="15" thickBot="1">
      <c r="A126" s="115" t="s">
        <v>165</v>
      </c>
      <c r="B126" s="268">
        <f t="shared" si="5"/>
        <v>0</v>
      </c>
      <c r="C126" s="256">
        <f>SUM(C127:C133)</f>
        <v>0</v>
      </c>
    </row>
    <row r="127" spans="1:3" s="267" customFormat="1" ht="14.25">
      <c r="A127" s="77" t="s">
        <v>492</v>
      </c>
      <c r="B127" s="268">
        <f t="shared" si="5"/>
        <v>0</v>
      </c>
      <c r="C127" s="257">
        <f>'Section exploit.'!$I$98+Section_exploit_SF!$I$98</f>
        <v>0</v>
      </c>
    </row>
    <row r="128" spans="1:3" s="267" customFormat="1" ht="14.25">
      <c r="A128" s="80" t="s">
        <v>482</v>
      </c>
      <c r="B128" s="268">
        <f t="shared" si="5"/>
        <v>0</v>
      </c>
      <c r="C128" s="258">
        <f>'Section exploit.'!$I$102+Section_exploit_SF!$I$102</f>
        <v>0</v>
      </c>
    </row>
    <row r="129" spans="1:3" s="267" customFormat="1" ht="24.75">
      <c r="A129" s="83" t="s">
        <v>483</v>
      </c>
      <c r="B129" s="268">
        <f t="shared" si="5"/>
        <v>0</v>
      </c>
      <c r="C129" s="258">
        <f>'Section exploit.'!$I$110+'Section exploit.'!$I$112+Section_exploit_SF!$I$110+Section_exploit_SF!$I$112</f>
        <v>0</v>
      </c>
    </row>
    <row r="130" spans="1:3" s="267" customFormat="1" ht="14.25">
      <c r="A130" s="80" t="s">
        <v>493</v>
      </c>
      <c r="B130" s="268">
        <f t="shared" si="5"/>
        <v>0</v>
      </c>
      <c r="C130" s="258">
        <f>'Section exploit.'!$I$104+Section_exploit_SF!$I$104</f>
        <v>0</v>
      </c>
    </row>
    <row r="131" spans="1:3" s="267" customFormat="1" ht="14.25">
      <c r="A131" s="80" t="s">
        <v>167</v>
      </c>
      <c r="B131" s="268">
        <f t="shared" si="5"/>
        <v>0</v>
      </c>
      <c r="C131" s="258">
        <f>'Section exploit.'!$I$111+Section_exploit_SF!$I$111</f>
        <v>0</v>
      </c>
    </row>
    <row r="132" spans="1:3" s="267" customFormat="1" ht="14.25">
      <c r="A132" s="80" t="s">
        <v>168</v>
      </c>
      <c r="B132" s="268">
        <f t="shared" si="5"/>
        <v>0</v>
      </c>
      <c r="C132" s="258">
        <f>'Section exploit.'!$I$106+Section_exploit_SF!$I$106</f>
        <v>0</v>
      </c>
    </row>
    <row r="133" spans="1:3" s="267" customFormat="1" ht="14.25">
      <c r="A133" s="84" t="s">
        <v>449</v>
      </c>
      <c r="B133" s="268">
        <f t="shared" si="5"/>
        <v>0</v>
      </c>
      <c r="C133" s="259">
        <f>'Section exploit.'!$I$103+'Section exploit.'!$I$105+'Section exploit.'!$I$107+'Section exploit.'!$I$109+'Section exploit.'!$I$113+'Section exploit.'!$I$114+Section_exploit_SF!$I$103+Section_exploit_SF!$I$105+Section_exploit_SF!$I$107+Section_exploit_SF!$I$109+Section_exploit_SF!$I$113+Section_exploit_SF!$I$114</f>
        <v>0</v>
      </c>
    </row>
    <row r="134" spans="1:3" s="267" customFormat="1" ht="15" thickBot="1">
      <c r="A134" s="87"/>
      <c r="B134" s="268">
        <f t="shared" si="5"/>
        <v>0</v>
      </c>
      <c r="C134" s="89"/>
    </row>
    <row r="135" spans="1:3" s="267" customFormat="1" ht="14.25">
      <c r="A135" s="120" t="s">
        <v>169</v>
      </c>
      <c r="B135" s="268">
        <f t="shared" si="5"/>
        <v>0</v>
      </c>
      <c r="C135" s="307">
        <f>SUM(C136:C142)</f>
        <v>0</v>
      </c>
    </row>
    <row r="136" spans="1:3" s="267" customFormat="1" ht="14.25">
      <c r="A136" s="91" t="s">
        <v>479</v>
      </c>
      <c r="B136" s="268">
        <f t="shared" si="5"/>
        <v>0</v>
      </c>
      <c r="C136" s="260">
        <f>'Section exploit.'!$I$183+Section_exploit_SF!$I$183</f>
        <v>0</v>
      </c>
    </row>
    <row r="137" spans="1:3" s="267" customFormat="1" ht="14.25">
      <c r="A137" s="94" t="s">
        <v>494</v>
      </c>
      <c r="B137" s="268">
        <f t="shared" si="5"/>
        <v>0</v>
      </c>
      <c r="C137" s="261">
        <f>'Section exploit.'!$I$184+Section_exploit_SF!$I$184</f>
        <v>0</v>
      </c>
    </row>
    <row r="138" spans="1:3" s="267" customFormat="1" ht="14.25">
      <c r="A138" s="94" t="s">
        <v>481</v>
      </c>
      <c r="B138" s="268">
        <f t="shared" si="5"/>
        <v>0</v>
      </c>
      <c r="C138" s="261">
        <f>'Section exploit.'!$I$194+'Section exploit.'!$I$196+Section_exploit_SF!$I$194+Section_exploit_SF!$I$196</f>
        <v>0</v>
      </c>
    </row>
    <row r="139" spans="1:3" s="267" customFormat="1" ht="14.25">
      <c r="A139" s="94" t="s">
        <v>480</v>
      </c>
      <c r="B139" s="268">
        <f t="shared" si="5"/>
        <v>0</v>
      </c>
      <c r="C139" s="261">
        <f>'Section exploit.'!$I$189+Section_exploit_SF!$I$189</f>
        <v>0</v>
      </c>
    </row>
    <row r="140" spans="1:3" s="267" customFormat="1" ht="14.25">
      <c r="A140" s="94" t="s">
        <v>171</v>
      </c>
      <c r="B140" s="268">
        <f t="shared" si="5"/>
        <v>0</v>
      </c>
      <c r="C140" s="261">
        <f>'Section exploit.'!$I$195+Section_exploit_SF!$I$195</f>
        <v>0</v>
      </c>
    </row>
    <row r="141" spans="1:3" s="267" customFormat="1" ht="14.25">
      <c r="A141" s="94" t="s">
        <v>172</v>
      </c>
      <c r="B141" s="268">
        <f t="shared" si="5"/>
        <v>0</v>
      </c>
      <c r="C141" s="262">
        <f>'Section exploit.'!$I$191+Section_exploit_SF!$I$191</f>
        <v>0</v>
      </c>
    </row>
    <row r="142" spans="1:3" s="267" customFormat="1" ht="15" thickBot="1">
      <c r="A142" s="97" t="s">
        <v>173</v>
      </c>
      <c r="B142" s="268">
        <f t="shared" si="5"/>
        <v>0</v>
      </c>
      <c r="C142" s="263">
        <f>'Section exploit.'!$I$188+'Section exploit.'!$I$190+'Section exploit.'!$I$192+'Section exploit.'!$I$197+'Section exploit.'!$I$198+Section_exploit_SF!$I$188+Section_exploit_SF!$I$190+Section_exploit_SF!$I$192+Section_exploit_SF!$I$197+Section_exploit_SF!$I$198</f>
        <v>0</v>
      </c>
    </row>
    <row r="143" spans="1:3" s="267" customFormat="1" ht="15" thickBot="1">
      <c r="A143" s="267" t="s">
        <v>174</v>
      </c>
      <c r="B143" s="268">
        <f t="shared" si="5"/>
        <v>0</v>
      </c>
      <c r="C143" s="306">
        <f>C124+C126-C135</f>
        <v>0</v>
      </c>
    </row>
    <row r="144" spans="1:2" s="267" customFormat="1" ht="14.25">
      <c r="A144" s="264" t="s">
        <v>618</v>
      </c>
      <c r="B144" s="267">
        <f>IF(B143&gt;0,B143,0)</f>
        <v>0</v>
      </c>
    </row>
    <row r="145" spans="1:2" s="267" customFormat="1" ht="14.25">
      <c r="A145" s="265" t="s">
        <v>616</v>
      </c>
      <c r="B145" s="267">
        <f>IF(B143&gt;0,0,-B143)</f>
        <v>0</v>
      </c>
    </row>
    <row r="147" ht="14.25">
      <c r="A147" s="71" t="s">
        <v>632</v>
      </c>
    </row>
    <row r="148" spans="1:3" ht="14.25">
      <c r="A148" s="97" t="s">
        <v>633</v>
      </c>
      <c r="B148" s="268">
        <f aca="true" t="shared" si="6" ref="B148:B153">SUM(C148:IV148)</f>
        <v>0</v>
      </c>
      <c r="C148" s="263">
        <f>'Section exploit.'!$D$183+Section_exploit_SF!$D$183</f>
        <v>0</v>
      </c>
    </row>
    <row r="149" spans="1:3" ht="14.25">
      <c r="A149" s="71" t="s">
        <v>634</v>
      </c>
      <c r="B149" s="268">
        <f t="shared" si="6"/>
        <v>0</v>
      </c>
      <c r="C149" s="263">
        <f>'Section exploit.'!$E$183+Section_exploit_SF!$E$183</f>
        <v>0</v>
      </c>
    </row>
    <row r="150" spans="1:3" ht="14.25">
      <c r="A150" s="308" t="s">
        <v>635</v>
      </c>
      <c r="B150" s="268">
        <f t="shared" si="6"/>
        <v>0</v>
      </c>
      <c r="C150" s="263">
        <f>'Section exploit.'!$F$183+Section_exploit_SF!$F$183</f>
        <v>0</v>
      </c>
    </row>
    <row r="151" spans="1:3" ht="14.25">
      <c r="A151" s="308" t="s">
        <v>636</v>
      </c>
      <c r="B151" s="268">
        <f t="shared" si="6"/>
        <v>0</v>
      </c>
      <c r="C151" s="263">
        <f>'Section exploit.'!$G$183+Section_exploit_SF!$G$183</f>
        <v>0</v>
      </c>
    </row>
    <row r="152" spans="1:3" ht="14.25">
      <c r="A152" s="308" t="s">
        <v>637</v>
      </c>
      <c r="B152" s="268">
        <f t="shared" si="6"/>
        <v>0</v>
      </c>
      <c r="C152" s="263">
        <f>'Section exploit.'!$H$183+Section_exploit_SF!$H$183</f>
        <v>0</v>
      </c>
    </row>
    <row r="153" spans="1:3" ht="14.25">
      <c r="A153" s="308" t="s">
        <v>623</v>
      </c>
      <c r="B153" s="268">
        <f t="shared" si="6"/>
        <v>0</v>
      </c>
      <c r="C153" s="263">
        <f>'Section exploit.'!$I$183+Section_exploit_SF!$I$183</f>
        <v>0</v>
      </c>
    </row>
    <row r="155" ht="14.25">
      <c r="A155" s="799" t="s">
        <v>670</v>
      </c>
    </row>
    <row r="156" ht="14.25">
      <c r="A156" s="800" t="s">
        <v>671</v>
      </c>
    </row>
    <row r="157" spans="1:3" ht="14.25">
      <c r="A157" s="799" t="s">
        <v>672</v>
      </c>
      <c r="B157" s="253">
        <f aca="true" t="shared" si="7" ref="B157:B169">SUM(C157:IV157)</f>
        <v>0</v>
      </c>
      <c r="C157" s="801">
        <f>+'Section exploit.'!$I$110+'Section exploit.'!$I$111+'Section exploit.'!$I$112+'Section exploit.'!$I$113+Section_exploit_SF!$I$110+Section_exploit_SF!$I$111+Section_exploit_SF!$I$112+Section_exploit_SF!$I$113</f>
        <v>0</v>
      </c>
    </row>
    <row r="158" spans="1:3" ht="14.25">
      <c r="A158" s="799" t="s">
        <v>673</v>
      </c>
      <c r="B158" s="253">
        <f t="shared" si="7"/>
        <v>0</v>
      </c>
      <c r="C158" s="801">
        <f>+'Section exploit.'!$I$194+'Section exploit.'!$I$195+'Section exploit.'!$I$196+'Section exploit.'!$I$197+Section_exploit_SF!$I$194+Section_exploit_SF!$I$195+Section_exploit_SF!$I$196+Section_exploit_SF!$I$197</f>
        <v>0</v>
      </c>
    </row>
    <row r="159" ht="14.25">
      <c r="A159" s="800" t="s">
        <v>674</v>
      </c>
    </row>
    <row r="160" spans="1:2" ht="14.25">
      <c r="A160" s="799" t="s">
        <v>675</v>
      </c>
      <c r="B160" s="253">
        <f t="shared" si="7"/>
        <v>0</v>
      </c>
    </row>
    <row r="161" spans="1:2" ht="14.25">
      <c r="A161" s="799" t="s">
        <v>676</v>
      </c>
      <c r="B161" s="253">
        <f t="shared" si="7"/>
        <v>0</v>
      </c>
    </row>
    <row r="162" ht="14.25">
      <c r="A162" s="800" t="s">
        <v>677</v>
      </c>
    </row>
    <row r="163" spans="1:3" ht="14.25">
      <c r="A163" s="71" t="s">
        <v>678</v>
      </c>
      <c r="B163" s="253">
        <f t="shared" si="7"/>
        <v>0</v>
      </c>
      <c r="C163" s="801"/>
    </row>
    <row r="164" spans="1:2" ht="14.25">
      <c r="A164" s="71" t="s">
        <v>679</v>
      </c>
      <c r="B164" s="253">
        <f t="shared" si="7"/>
        <v>0</v>
      </c>
    </row>
    <row r="165" ht="14.25">
      <c r="A165" s="800" t="s">
        <v>640</v>
      </c>
    </row>
    <row r="166" spans="1:3" ht="14.25">
      <c r="A166" s="71" t="s">
        <v>680</v>
      </c>
      <c r="B166" s="253">
        <f t="shared" si="7"/>
        <v>0</v>
      </c>
      <c r="C166" s="801"/>
    </row>
    <row r="167" spans="1:3" ht="14.25">
      <c r="A167" s="71" t="s">
        <v>681</v>
      </c>
      <c r="B167" s="253">
        <f t="shared" si="7"/>
        <v>0</v>
      </c>
      <c r="C167" s="801"/>
    </row>
    <row r="168" ht="14.25">
      <c r="A168" s="800" t="s">
        <v>682</v>
      </c>
    </row>
    <row r="169" spans="1:3" ht="14.25">
      <c r="A169" s="71" t="s">
        <v>683</v>
      </c>
      <c r="B169" s="253">
        <f t="shared" si="7"/>
        <v>0</v>
      </c>
      <c r="C169" s="801">
        <f>'Section exploit.'!$I$184+Section_exploit_SF!$I$184</f>
        <v>0</v>
      </c>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8"/>
  <dimension ref="A1:IV58"/>
  <sheetViews>
    <sheetView zoomScalePageLayoutView="0" workbookViewId="0" topLeftCell="A1">
      <selection activeCell="A1" sqref="A1"/>
    </sheetView>
  </sheetViews>
  <sheetFormatPr defaultColWidth="11.421875" defaultRowHeight="15"/>
  <cols>
    <col min="1" max="1" width="3.7109375" style="1" customWidth="1"/>
    <col min="2" max="2" width="4.140625" style="2" customWidth="1"/>
    <col min="3" max="3" width="57.28125" style="1" bestFit="1" customWidth="1"/>
    <col min="4" max="9" width="16.140625" style="926" customWidth="1"/>
    <col min="10" max="10" width="14.00390625" style="44" customWidth="1"/>
    <col min="11" max="11" width="3.7109375" style="1" customWidth="1"/>
    <col min="12" max="242" width="11.421875" style="1" customWidth="1"/>
    <col min="243" max="243" width="9.421875" style="1" customWidth="1"/>
    <col min="244" max="244" width="47.00390625" style="1" customWidth="1"/>
    <col min="245" max="245" width="13.8515625" style="1" customWidth="1"/>
    <col min="246" max="246" width="13.57421875" style="1" customWidth="1"/>
    <col min="247" max="247" width="15.57421875" style="1" customWidth="1"/>
    <col min="248" max="248" width="7.7109375" style="1" customWidth="1"/>
    <col min="249" max="249" width="46.421875" style="1" customWidth="1"/>
    <col min="250" max="250" width="13.8515625" style="1" customWidth="1"/>
    <col min="251" max="251" width="15.57421875" style="1" customWidth="1"/>
    <col min="252" max="252" width="17.57421875" style="1" customWidth="1"/>
    <col min="253" max="16384" width="11.421875" style="1" customWidth="1"/>
  </cols>
  <sheetData>
    <row r="1" spans="1:256" s="18" customFormat="1" ht="12.75">
      <c r="A1" s="101"/>
      <c r="B1" s="673"/>
      <c r="C1" s="674"/>
      <c r="D1" s="921"/>
      <c r="E1" s="921"/>
      <c r="F1" s="921"/>
      <c r="G1" s="921"/>
      <c r="H1" s="921"/>
      <c r="I1" s="927"/>
      <c r="J1" s="675"/>
      <c r="K1" s="67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69" customFormat="1" ht="33" customHeight="1">
      <c r="A2" s="114"/>
      <c r="B2" s="1006" t="s">
        <v>182</v>
      </c>
      <c r="C2" s="1006"/>
      <c r="D2" s="1006"/>
      <c r="E2" s="1006"/>
      <c r="F2" s="1006"/>
      <c r="G2" s="1006"/>
      <c r="H2" s="1006"/>
      <c r="I2" s="1006"/>
      <c r="J2" s="1006"/>
      <c r="K2" s="149"/>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1" ht="19.5" customHeight="1" thickBot="1">
      <c r="A3" s="114"/>
      <c r="B3" s="638"/>
      <c r="C3" s="638"/>
      <c r="D3" s="922"/>
      <c r="E3" s="922"/>
      <c r="F3" s="922"/>
      <c r="G3" s="922"/>
      <c r="H3" s="922"/>
      <c r="I3" s="922"/>
      <c r="J3" s="638"/>
      <c r="K3" s="149"/>
    </row>
    <row r="4" spans="1:11" ht="19.5" customHeight="1">
      <c r="A4" s="114"/>
      <c r="B4" s="137"/>
      <c r="C4" s="138"/>
      <c r="D4" s="1003" t="s">
        <v>185</v>
      </c>
      <c r="E4" s="1004"/>
      <c r="F4" s="1004"/>
      <c r="G4" s="1005"/>
      <c r="H4" s="999" t="s">
        <v>186</v>
      </c>
      <c r="I4" s="999"/>
      <c r="J4" s="1000"/>
      <c r="K4" s="149"/>
    </row>
    <row r="5" spans="1:11" ht="39" thickBot="1">
      <c r="A5" s="114"/>
      <c r="B5" s="1001"/>
      <c r="C5" s="1002"/>
      <c r="D5" s="930" t="s">
        <v>187</v>
      </c>
      <c r="E5" s="931" t="s">
        <v>497</v>
      </c>
      <c r="F5" s="928" t="s">
        <v>498</v>
      </c>
      <c r="G5" s="923" t="s">
        <v>188</v>
      </c>
      <c r="H5" s="931" t="s">
        <v>189</v>
      </c>
      <c r="I5" s="928" t="s">
        <v>502</v>
      </c>
      <c r="J5" s="128" t="s">
        <v>191</v>
      </c>
      <c r="K5" s="149"/>
    </row>
    <row r="6" spans="1:11" ht="19.5" customHeight="1" thickBot="1">
      <c r="A6" s="114"/>
      <c r="B6" s="129" t="s">
        <v>177</v>
      </c>
      <c r="C6" s="129"/>
      <c r="D6" s="917">
        <f>Conso!B49</f>
        <v>0</v>
      </c>
      <c r="E6" s="918">
        <f>Conso!B73</f>
        <v>0</v>
      </c>
      <c r="F6" s="919">
        <f>Conso!B97</f>
        <v>0</v>
      </c>
      <c r="G6" s="920">
        <f>Conso!B121</f>
        <v>0</v>
      </c>
      <c r="H6" s="918">
        <f>Conso!B145</f>
        <v>0</v>
      </c>
      <c r="I6" s="919">
        <f>H6-G6</f>
        <v>0</v>
      </c>
      <c r="J6" s="147">
        <f>IF(G6=0,0,I6/G6)</f>
        <v>0</v>
      </c>
      <c r="K6" s="149"/>
    </row>
    <row r="7" spans="1:11" ht="13.5" thickBot="1">
      <c r="A7" s="114"/>
      <c r="B7" s="639" t="s">
        <v>80</v>
      </c>
      <c r="C7" s="274"/>
      <c r="D7" s="788"/>
      <c r="E7" s="788"/>
      <c r="F7" s="788"/>
      <c r="G7" s="788"/>
      <c r="H7" s="788"/>
      <c r="I7" s="788"/>
      <c r="J7" s="141"/>
      <c r="K7" s="106"/>
    </row>
    <row r="8" spans="1:11" ht="12.75">
      <c r="A8" s="114"/>
      <c r="B8" s="130">
        <v>16</v>
      </c>
      <c r="C8" s="277" t="s">
        <v>102</v>
      </c>
      <c r="D8" s="782"/>
      <c r="E8" s="783"/>
      <c r="F8" s="783"/>
      <c r="G8" s="784">
        <f>D8+E8+F8</f>
        <v>0</v>
      </c>
      <c r="H8" s="782"/>
      <c r="I8" s="770">
        <f>H8-G8</f>
        <v>0</v>
      </c>
      <c r="J8" s="123">
        <f>IF(G8=0,0,I8/G8)</f>
        <v>0</v>
      </c>
      <c r="K8" s="106"/>
    </row>
    <row r="9" spans="1:11" ht="13.5" thickBot="1">
      <c r="A9" s="114"/>
      <c r="B9" s="130">
        <v>17</v>
      </c>
      <c r="C9" s="278" t="s">
        <v>160</v>
      </c>
      <c r="D9" s="785"/>
      <c r="E9" s="786"/>
      <c r="F9" s="786"/>
      <c r="G9" s="787">
        <f>D9+E9+F9</f>
        <v>0</v>
      </c>
      <c r="H9" s="785"/>
      <c r="I9" s="768">
        <f>H9-G9</f>
        <v>0</v>
      </c>
      <c r="J9" s="275">
        <f>IF(G9=0,0,I9/G9)</f>
        <v>0</v>
      </c>
      <c r="K9" s="106"/>
    </row>
    <row r="10" spans="1:11" ht="13.5" thickBot="1">
      <c r="A10" s="114"/>
      <c r="B10" s="639" t="s">
        <v>161</v>
      </c>
      <c r="C10" s="274"/>
      <c r="D10" s="788"/>
      <c r="E10" s="788"/>
      <c r="F10" s="788"/>
      <c r="G10" s="788"/>
      <c r="H10" s="788"/>
      <c r="I10" s="788"/>
      <c r="J10" s="141"/>
      <c r="K10" s="106"/>
    </row>
    <row r="11" spans="1:11" ht="12.75">
      <c r="A11" s="114"/>
      <c r="B11" s="130">
        <v>20</v>
      </c>
      <c r="C11" s="277" t="s">
        <v>103</v>
      </c>
      <c r="D11" s="782"/>
      <c r="E11" s="783"/>
      <c r="F11" s="783"/>
      <c r="G11" s="784">
        <f>D11+E11+F11</f>
        <v>0</v>
      </c>
      <c r="H11" s="782"/>
      <c r="I11" s="770">
        <f>H11-G11</f>
        <v>0</v>
      </c>
      <c r="J11" s="123">
        <f>IF(G11=0,0,I11/G11)</f>
        <v>0</v>
      </c>
      <c r="K11" s="106"/>
    </row>
    <row r="12" spans="1:11" ht="12.75">
      <c r="A12" s="114"/>
      <c r="B12" s="130">
        <v>21</v>
      </c>
      <c r="C12" s="279" t="s">
        <v>104</v>
      </c>
      <c r="D12" s="932"/>
      <c r="E12" s="933"/>
      <c r="F12" s="933"/>
      <c r="G12" s="791">
        <f>D12+E12+F12</f>
        <v>0</v>
      </c>
      <c r="H12" s="932"/>
      <c r="I12" s="790">
        <f>H12-G12</f>
        <v>0</v>
      </c>
      <c r="J12" s="276">
        <f>IF(G12=0,0,I12/G12)</f>
        <v>0</v>
      </c>
      <c r="K12" s="106"/>
    </row>
    <row r="13" spans="1:11" ht="12.75">
      <c r="A13" s="114"/>
      <c r="B13" s="130">
        <v>23</v>
      </c>
      <c r="C13" s="279" t="s">
        <v>92</v>
      </c>
      <c r="D13" s="932"/>
      <c r="E13" s="933"/>
      <c r="F13" s="933"/>
      <c r="G13" s="791">
        <f>D13+E13+F13</f>
        <v>0</v>
      </c>
      <c r="H13" s="932"/>
      <c r="I13" s="790">
        <f>H13-G13</f>
        <v>0</v>
      </c>
      <c r="J13" s="276">
        <f>IF(G13=0,0,I13/G13)</f>
        <v>0</v>
      </c>
      <c r="K13" s="106"/>
    </row>
    <row r="14" spans="1:11" ht="12.75">
      <c r="A14" s="114"/>
      <c r="B14" s="130">
        <v>26</v>
      </c>
      <c r="C14" s="279" t="s">
        <v>105</v>
      </c>
      <c r="D14" s="932"/>
      <c r="E14" s="933"/>
      <c r="F14" s="933"/>
      <c r="G14" s="791">
        <f>D14+E14+F14</f>
        <v>0</v>
      </c>
      <c r="H14" s="932"/>
      <c r="I14" s="790">
        <f>H14-G14</f>
        <v>0</v>
      </c>
      <c r="J14" s="276">
        <f>IF(G14=0,0,I14/G14)</f>
        <v>0</v>
      </c>
      <c r="K14" s="106"/>
    </row>
    <row r="15" spans="1:11" ht="13.5" thickBot="1">
      <c r="A15" s="114"/>
      <c r="B15" s="130">
        <v>27</v>
      </c>
      <c r="C15" s="278" t="s">
        <v>465</v>
      </c>
      <c r="D15" s="785"/>
      <c r="E15" s="786"/>
      <c r="F15" s="786"/>
      <c r="G15" s="787">
        <f>D15+E15+F15</f>
        <v>0</v>
      </c>
      <c r="H15" s="785"/>
      <c r="I15" s="768">
        <f>H15-G15</f>
        <v>0</v>
      </c>
      <c r="J15" s="275">
        <f>IF(G15=0,0,I15/G15)</f>
        <v>0</v>
      </c>
      <c r="K15" s="106"/>
    </row>
    <row r="16" spans="1:11" ht="13.5" thickBot="1">
      <c r="A16" s="114"/>
      <c r="B16" s="1007" t="s">
        <v>81</v>
      </c>
      <c r="C16" s="1007"/>
      <c r="D16" s="788"/>
      <c r="E16" s="788"/>
      <c r="F16" s="788"/>
      <c r="G16" s="788"/>
      <c r="H16" s="788"/>
      <c r="I16" s="788"/>
      <c r="J16" s="141"/>
      <c r="K16" s="106"/>
    </row>
    <row r="17" spans="1:11" ht="12.75">
      <c r="A17" s="114"/>
      <c r="B17" s="130">
        <v>481</v>
      </c>
      <c r="C17" s="277" t="s">
        <v>113</v>
      </c>
      <c r="D17" s="782"/>
      <c r="E17" s="783"/>
      <c r="F17" s="783"/>
      <c r="G17" s="784">
        <f>D17+E17+F17</f>
        <v>0</v>
      </c>
      <c r="H17" s="782"/>
      <c r="I17" s="770">
        <f aca="true" t="shared" si="0" ref="I17:I22">H17-G17</f>
        <v>0</v>
      </c>
      <c r="J17" s="123">
        <f aca="true" t="shared" si="1" ref="J17:J22">IF(G17=0,0,I17/G17)</f>
        <v>0</v>
      </c>
      <c r="K17" s="149"/>
    </row>
    <row r="18" spans="1:11" ht="13.5" thickBot="1">
      <c r="A18" s="114"/>
      <c r="B18" s="130" t="s">
        <v>469</v>
      </c>
      <c r="C18" s="278" t="s">
        <v>470</v>
      </c>
      <c r="D18" s="785"/>
      <c r="E18" s="786"/>
      <c r="F18" s="786"/>
      <c r="G18" s="787">
        <f>D18+E18+F18</f>
        <v>0</v>
      </c>
      <c r="H18" s="785"/>
      <c r="I18" s="768">
        <f>H18-G18</f>
        <v>0</v>
      </c>
      <c r="J18" s="275">
        <f>IF(G18=0,0,I18/G18)</f>
        <v>0</v>
      </c>
      <c r="K18" s="149"/>
    </row>
    <row r="19" spans="1:11" s="2" customFormat="1" ht="13.5" thickBot="1">
      <c r="A19" s="114"/>
      <c r="B19" s="130"/>
      <c r="C19" s="150"/>
      <c r="D19" s="929"/>
      <c r="E19" s="929"/>
      <c r="F19" s="929"/>
      <c r="G19" s="924"/>
      <c r="H19" s="929"/>
      <c r="I19" s="929"/>
      <c r="J19" s="151"/>
      <c r="K19" s="149"/>
    </row>
    <row r="20" spans="1:11" ht="13.5" thickBot="1">
      <c r="A20" s="114"/>
      <c r="B20" s="134"/>
      <c r="C20" s="135" t="s">
        <v>89</v>
      </c>
      <c r="D20" s="280">
        <f>D6+D8+D9+D11+D12+D13+D14+D15+D17+D18</f>
        <v>0</v>
      </c>
      <c r="E20" s="281">
        <f>E6+E8+E9+E11+E12+E13+E14+E15+E17+E18</f>
        <v>0</v>
      </c>
      <c r="F20" s="281">
        <f>F6+F8+F9+F11+F12+F13+F14+F15+F17+F18</f>
        <v>0</v>
      </c>
      <c r="G20" s="282">
        <f>D20+E20+F20</f>
        <v>0</v>
      </c>
      <c r="H20" s="281">
        <f>H6+H8+H9+H11+H12+H13+H14+H15+H17+H18</f>
        <v>0</v>
      </c>
      <c r="I20" s="281">
        <f t="shared" si="0"/>
        <v>0</v>
      </c>
      <c r="J20" s="152">
        <f t="shared" si="1"/>
        <v>0</v>
      </c>
      <c r="K20" s="149"/>
    </row>
    <row r="21" spans="1:11" ht="13.5" thickBot="1">
      <c r="A21" s="114"/>
      <c r="B21" s="134"/>
      <c r="C21" s="135" t="s">
        <v>107</v>
      </c>
      <c r="D21" s="283">
        <f>IF(D20-D40&gt;0,0,D40-D20)</f>
        <v>0</v>
      </c>
      <c r="E21" s="284">
        <f>IF(E20-E40&gt;0,0,E40-E20)</f>
        <v>0</v>
      </c>
      <c r="F21" s="285">
        <f>IF(F20-F40&gt;0,0,F40-F20)</f>
        <v>0</v>
      </c>
      <c r="G21" s="286">
        <f>IF((G20-G40)&gt;0,0,G40-G20)</f>
        <v>0</v>
      </c>
      <c r="H21" s="284">
        <f>IF(H20-H40&gt;0,0,H40-H20)</f>
        <v>0</v>
      </c>
      <c r="I21" s="285">
        <f t="shared" si="0"/>
        <v>0</v>
      </c>
      <c r="J21" s="153">
        <f t="shared" si="1"/>
        <v>0</v>
      </c>
      <c r="K21" s="149"/>
    </row>
    <row r="22" spans="1:11" ht="13.5" thickBot="1">
      <c r="A22" s="114"/>
      <c r="B22" s="136"/>
      <c r="C22" s="135" t="s">
        <v>108</v>
      </c>
      <c r="D22" s="280">
        <f>D20+D21</f>
        <v>0</v>
      </c>
      <c r="E22" s="281">
        <f>E20+E21</f>
        <v>0</v>
      </c>
      <c r="F22" s="281">
        <f>F20+F21</f>
        <v>0</v>
      </c>
      <c r="G22" s="282">
        <f>G20+G21</f>
        <v>0</v>
      </c>
      <c r="H22" s="281">
        <f>H20+H21</f>
        <v>0</v>
      </c>
      <c r="I22" s="281">
        <f t="shared" si="0"/>
        <v>0</v>
      </c>
      <c r="J22" s="152">
        <f t="shared" si="1"/>
        <v>0</v>
      </c>
      <c r="K22" s="149"/>
    </row>
    <row r="23" spans="1:11" ht="12.75">
      <c r="A23" s="114"/>
      <c r="B23" s="137"/>
      <c r="C23" s="138"/>
      <c r="D23" s="792"/>
      <c r="E23" s="792"/>
      <c r="F23" s="792"/>
      <c r="G23" s="792"/>
      <c r="H23" s="792"/>
      <c r="I23" s="793"/>
      <c r="J23" s="139"/>
      <c r="K23" s="149"/>
    </row>
    <row r="24" spans="1:11" ht="33.75" customHeight="1">
      <c r="A24" s="114"/>
      <c r="B24" s="1006" t="s">
        <v>504</v>
      </c>
      <c r="C24" s="1006"/>
      <c r="D24" s="1006"/>
      <c r="E24" s="1006"/>
      <c r="F24" s="1006"/>
      <c r="G24" s="1006"/>
      <c r="H24" s="1006"/>
      <c r="I24" s="1006"/>
      <c r="J24" s="1006"/>
      <c r="K24" s="149"/>
    </row>
    <row r="25" spans="1:11" ht="13.5" thickBot="1">
      <c r="A25" s="114"/>
      <c r="B25" s="638"/>
      <c r="C25" s="638"/>
      <c r="D25" s="922"/>
      <c r="E25" s="922"/>
      <c r="F25" s="922"/>
      <c r="G25" s="922"/>
      <c r="H25" s="922"/>
      <c r="I25" s="922"/>
      <c r="J25" s="638"/>
      <c r="K25" s="149"/>
    </row>
    <row r="26" spans="1:11" ht="12.75">
      <c r="A26" s="114"/>
      <c r="B26" s="137"/>
      <c r="C26" s="138"/>
      <c r="D26" s="1003" t="s">
        <v>185</v>
      </c>
      <c r="E26" s="1004"/>
      <c r="F26" s="1004"/>
      <c r="G26" s="1005"/>
      <c r="H26" s="999" t="s">
        <v>186</v>
      </c>
      <c r="I26" s="999"/>
      <c r="J26" s="1000"/>
      <c r="K26" s="149"/>
    </row>
    <row r="27" spans="1:11" ht="39" thickBot="1">
      <c r="A27" s="114"/>
      <c r="B27" s="1001" t="s">
        <v>176</v>
      </c>
      <c r="C27" s="1002"/>
      <c r="D27" s="930" t="s">
        <v>187</v>
      </c>
      <c r="E27" s="931" t="s">
        <v>497</v>
      </c>
      <c r="F27" s="928" t="s">
        <v>498</v>
      </c>
      <c r="G27" s="923" t="s">
        <v>188</v>
      </c>
      <c r="H27" s="931" t="s">
        <v>189</v>
      </c>
      <c r="I27" s="928" t="s">
        <v>190</v>
      </c>
      <c r="J27" s="128" t="s">
        <v>191</v>
      </c>
      <c r="K27" s="149"/>
    </row>
    <row r="28" spans="1:11" ht="19.5" customHeight="1" thickBot="1">
      <c r="A28" s="114"/>
      <c r="B28" s="129" t="s">
        <v>178</v>
      </c>
      <c r="C28" s="129"/>
      <c r="D28" s="757">
        <f>Conso!B48</f>
        <v>0</v>
      </c>
      <c r="E28" s="934">
        <f>Conso!B72</f>
        <v>0</v>
      </c>
      <c r="F28" s="758">
        <f>Conso!B96</f>
        <v>0</v>
      </c>
      <c r="G28" s="780">
        <f>Conso!B120</f>
        <v>0</v>
      </c>
      <c r="H28" s="934">
        <f>Conso!B144</f>
        <v>0</v>
      </c>
      <c r="I28" s="758">
        <f>H28-G28</f>
        <v>0</v>
      </c>
      <c r="J28" s="113">
        <f>IF(G28=0,0,I28/G28)</f>
        <v>0</v>
      </c>
      <c r="K28" s="149"/>
    </row>
    <row r="29" spans="1:11" ht="13.5" thickBot="1">
      <c r="A29" s="114"/>
      <c r="B29" s="639" t="s">
        <v>162</v>
      </c>
      <c r="C29" s="154"/>
      <c r="D29" s="781"/>
      <c r="E29" s="781"/>
      <c r="F29" s="781"/>
      <c r="G29" s="781"/>
      <c r="H29" s="781"/>
      <c r="I29" s="781"/>
      <c r="J29" s="155"/>
      <c r="K29" s="149"/>
    </row>
    <row r="30" spans="1:11" ht="12.75">
      <c r="A30" s="114"/>
      <c r="B30" s="130">
        <v>10</v>
      </c>
      <c r="C30" s="148" t="s">
        <v>463</v>
      </c>
      <c r="D30" s="782"/>
      <c r="E30" s="783"/>
      <c r="F30" s="783"/>
      <c r="G30" s="784">
        <f>D30+E30+F30</f>
        <v>0</v>
      </c>
      <c r="H30" s="782"/>
      <c r="I30" s="770">
        <f>H30-G30</f>
        <v>0</v>
      </c>
      <c r="J30" s="123">
        <f>IF(G30=0,0,I30/G30)</f>
        <v>0</v>
      </c>
      <c r="K30" s="149"/>
    </row>
    <row r="31" spans="1:11" ht="13.5" thickBot="1">
      <c r="A31" s="114"/>
      <c r="B31" s="130">
        <v>13</v>
      </c>
      <c r="C31" s="131" t="s">
        <v>464</v>
      </c>
      <c r="D31" s="785"/>
      <c r="E31" s="786"/>
      <c r="F31" s="786"/>
      <c r="G31" s="787">
        <f>D31+E31+F31</f>
        <v>0</v>
      </c>
      <c r="H31" s="785"/>
      <c r="I31" s="768">
        <f>H31-G31</f>
        <v>0</v>
      </c>
      <c r="J31" s="275">
        <f>IF(G31=0,0,I31/G31)</f>
        <v>0</v>
      </c>
      <c r="K31" s="149"/>
    </row>
    <row r="32" spans="1:11" ht="13.5" thickBot="1">
      <c r="A32" s="114"/>
      <c r="B32" s="639" t="s">
        <v>163</v>
      </c>
      <c r="C32" s="140"/>
      <c r="D32" s="788"/>
      <c r="E32" s="788"/>
      <c r="F32" s="788"/>
      <c r="G32" s="788"/>
      <c r="H32" s="788"/>
      <c r="I32" s="788"/>
      <c r="J32" s="141"/>
      <c r="K32" s="149"/>
    </row>
    <row r="33" spans="1:11" ht="12.75">
      <c r="A33" s="114"/>
      <c r="B33" s="130">
        <v>16</v>
      </c>
      <c r="C33" s="148" t="s">
        <v>179</v>
      </c>
      <c r="D33" s="782"/>
      <c r="E33" s="783"/>
      <c r="F33" s="783"/>
      <c r="G33" s="784">
        <f>D33+E33+F33</f>
        <v>0</v>
      </c>
      <c r="H33" s="782"/>
      <c r="I33" s="770">
        <f>H33-G33</f>
        <v>0</v>
      </c>
      <c r="J33" s="123">
        <f>IF(G33=0,0,I33/G33)</f>
        <v>0</v>
      </c>
      <c r="K33" s="149"/>
    </row>
    <row r="34" spans="1:11" ht="13.5" thickBot="1">
      <c r="A34" s="114"/>
      <c r="B34" s="130">
        <v>17</v>
      </c>
      <c r="C34" s="131" t="s">
        <v>180</v>
      </c>
      <c r="D34" s="785"/>
      <c r="E34" s="786"/>
      <c r="F34" s="786"/>
      <c r="G34" s="787">
        <f>D34+E34+F34</f>
        <v>0</v>
      </c>
      <c r="H34" s="785"/>
      <c r="I34" s="768">
        <f>H34-G34</f>
        <v>0</v>
      </c>
      <c r="J34" s="275">
        <f>IF(G34=0,0,I34/G34)</f>
        <v>0</v>
      </c>
      <c r="K34" s="149"/>
    </row>
    <row r="35" spans="1:11" ht="13.5" thickBot="1">
      <c r="A35" s="114"/>
      <c r="B35" s="639" t="s">
        <v>181</v>
      </c>
      <c r="C35" s="107"/>
      <c r="D35" s="632"/>
      <c r="E35" s="632"/>
      <c r="F35" s="632"/>
      <c r="G35" s="632"/>
      <c r="H35" s="632"/>
      <c r="I35" s="632"/>
      <c r="J35" s="146"/>
      <c r="K35" s="149"/>
    </row>
    <row r="36" spans="1:11" ht="12.75">
      <c r="A36" s="114"/>
      <c r="B36" s="130">
        <v>27</v>
      </c>
      <c r="C36" s="148" t="s">
        <v>466</v>
      </c>
      <c r="D36" s="782"/>
      <c r="E36" s="783"/>
      <c r="F36" s="783"/>
      <c r="G36" s="784">
        <f>D36+E36+F36</f>
        <v>0</v>
      </c>
      <c r="H36" s="782"/>
      <c r="I36" s="770">
        <f>H36-G36</f>
        <v>0</v>
      </c>
      <c r="J36" s="123">
        <f>IF(G36=0,0,I36/G36)</f>
        <v>0</v>
      </c>
      <c r="K36" s="149"/>
    </row>
    <row r="37" spans="1:11" ht="12.75">
      <c r="A37" s="114"/>
      <c r="B37" s="130">
        <v>775</v>
      </c>
      <c r="C37" s="132" t="s">
        <v>490</v>
      </c>
      <c r="D37" s="789">
        <f>+Conso!B149</f>
        <v>0</v>
      </c>
      <c r="E37" s="790">
        <f>Conso!B150</f>
        <v>0</v>
      </c>
      <c r="F37" s="790">
        <f>Conso!B151</f>
        <v>0</v>
      </c>
      <c r="G37" s="791">
        <f>D37+E37+F37</f>
        <v>0</v>
      </c>
      <c r="H37" s="789">
        <f>Conso!B153</f>
        <v>0</v>
      </c>
      <c r="I37" s="790">
        <f>H37-G37</f>
        <v>0</v>
      </c>
      <c r="J37" s="276">
        <f>IF(G37=0,0,I37/G37)</f>
        <v>0</v>
      </c>
      <c r="K37" s="149"/>
    </row>
    <row r="38" spans="1:11" ht="13.5" thickBot="1">
      <c r="A38" s="114"/>
      <c r="B38" s="130" t="s">
        <v>467</v>
      </c>
      <c r="C38" s="133" t="s">
        <v>468</v>
      </c>
      <c r="D38" s="785"/>
      <c r="E38" s="786"/>
      <c r="F38" s="786"/>
      <c r="G38" s="787">
        <f>D38+E38+F38</f>
        <v>0</v>
      </c>
      <c r="H38" s="785"/>
      <c r="I38" s="768">
        <f>H38-G38</f>
        <v>0</v>
      </c>
      <c r="J38" s="275">
        <f>IF(G38=0,0,I38/G38)</f>
        <v>0</v>
      </c>
      <c r="K38" s="149"/>
    </row>
    <row r="39" spans="1:11" ht="13.5" thickBot="1">
      <c r="A39" s="114"/>
      <c r="B39" s="130"/>
      <c r="C39" s="138"/>
      <c r="D39" s="792"/>
      <c r="E39" s="792"/>
      <c r="F39" s="792"/>
      <c r="G39" s="792"/>
      <c r="H39" s="792"/>
      <c r="I39" s="792"/>
      <c r="J39" s="142"/>
      <c r="K39" s="149"/>
    </row>
    <row r="40" spans="1:11" ht="13.5" thickBot="1">
      <c r="A40" s="114"/>
      <c r="B40" s="134"/>
      <c r="C40" s="135" t="s">
        <v>88</v>
      </c>
      <c r="D40" s="280">
        <f>D28+D30+D31+D33+D34+D36+D37+D38</f>
        <v>0</v>
      </c>
      <c r="E40" s="281">
        <f>E28+E30+E31+E33+E34+E36+E37+E38</f>
        <v>0</v>
      </c>
      <c r="F40" s="281">
        <f>F28+F30+F31+F33+F34+F36+F37+F38</f>
        <v>0</v>
      </c>
      <c r="G40" s="282">
        <f>D40+E40+F40</f>
        <v>0</v>
      </c>
      <c r="H40" s="281">
        <f>H28+H30+H31+H33+H34+H36+H37+H38</f>
        <v>0</v>
      </c>
      <c r="I40" s="281">
        <f>H40-G40</f>
        <v>0</v>
      </c>
      <c r="J40" s="152">
        <f>IF(G40=0,0,I40/G40)</f>
        <v>0</v>
      </c>
      <c r="K40" s="149"/>
    </row>
    <row r="41" spans="1:11" ht="13.5" thickBot="1">
      <c r="A41" s="114"/>
      <c r="B41" s="134"/>
      <c r="C41" s="135" t="s">
        <v>106</v>
      </c>
      <c r="D41" s="283">
        <f>IF(D40-D20&gt;0,0,D20-D40)</f>
        <v>0</v>
      </c>
      <c r="E41" s="284">
        <f>IF(E40-E20&gt;0,0,E20-E40)</f>
        <v>0</v>
      </c>
      <c r="F41" s="285">
        <f>IF(F40-F20&gt;0,0,F20-F40)</f>
        <v>0</v>
      </c>
      <c r="G41" s="286">
        <f>IF(G40-G20&gt;0,0,G20-G40)</f>
        <v>0</v>
      </c>
      <c r="H41" s="284">
        <f>IF(H40-H20&gt;0,0,H20-H40)</f>
        <v>0</v>
      </c>
      <c r="I41" s="285">
        <f>H41-G41</f>
        <v>0</v>
      </c>
      <c r="J41" s="153">
        <f>IF(G41=0,0,I41/G41)</f>
        <v>0</v>
      </c>
      <c r="K41" s="149"/>
    </row>
    <row r="42" spans="1:11" ht="13.5" thickBot="1">
      <c r="A42" s="114"/>
      <c r="B42" s="136"/>
      <c r="C42" s="135" t="s">
        <v>108</v>
      </c>
      <c r="D42" s="280">
        <f>D40+D41</f>
        <v>0</v>
      </c>
      <c r="E42" s="281">
        <f>E40+E41</f>
        <v>0</v>
      </c>
      <c r="F42" s="281">
        <f>F40+F41</f>
        <v>0</v>
      </c>
      <c r="G42" s="282">
        <f>G40+G41</f>
        <v>0</v>
      </c>
      <c r="H42" s="281">
        <f>H40+H41</f>
        <v>0</v>
      </c>
      <c r="I42" s="281">
        <f>H42-G42</f>
        <v>0</v>
      </c>
      <c r="J42" s="152">
        <f>IF(G42=0,0,I42/G42)</f>
        <v>0</v>
      </c>
      <c r="K42" s="149"/>
    </row>
    <row r="43" spans="1:11" ht="12.75">
      <c r="A43" s="114"/>
      <c r="B43" s="137"/>
      <c r="C43" s="138"/>
      <c r="D43" s="792"/>
      <c r="E43" s="792"/>
      <c r="F43" s="792"/>
      <c r="G43" s="792"/>
      <c r="H43" s="792"/>
      <c r="I43" s="793"/>
      <c r="J43" s="139"/>
      <c r="K43" s="106"/>
    </row>
    <row r="44" spans="1:11" ht="13.5" thickBot="1">
      <c r="A44" s="114"/>
      <c r="B44" s="107"/>
      <c r="C44" s="156" t="s">
        <v>668</v>
      </c>
      <c r="D44" s="794"/>
      <c r="E44" s="794"/>
      <c r="F44" s="632"/>
      <c r="G44" s="632"/>
      <c r="H44" s="632"/>
      <c r="I44" s="632"/>
      <c r="J44" s="146"/>
      <c r="K44" s="106"/>
    </row>
    <row r="45" spans="1:11" ht="12.75">
      <c r="A45" s="114"/>
      <c r="B45" s="107"/>
      <c r="C45" s="157" t="s">
        <v>624</v>
      </c>
      <c r="D45" s="289"/>
      <c r="E45" s="795"/>
      <c r="F45" s="632"/>
      <c r="G45" s="632"/>
      <c r="H45" s="632"/>
      <c r="I45" s="632"/>
      <c r="J45" s="146"/>
      <c r="K45" s="106"/>
    </row>
    <row r="46" spans="1:11" ht="12.75">
      <c r="A46" s="114"/>
      <c r="B46" s="107"/>
      <c r="C46" s="158" t="s">
        <v>495</v>
      </c>
      <c r="D46" s="290">
        <f>+H21-H41</f>
        <v>0</v>
      </c>
      <c r="E46" s="792"/>
      <c r="F46" s="632"/>
      <c r="G46" s="632"/>
      <c r="H46" s="632"/>
      <c r="I46" s="632"/>
      <c r="J46" s="146"/>
      <c r="K46" s="106"/>
    </row>
    <row r="47" spans="1:11" ht="13.5" thickBot="1">
      <c r="A47" s="114"/>
      <c r="B47" s="107"/>
      <c r="C47" s="143" t="s">
        <v>625</v>
      </c>
      <c r="D47" s="287">
        <f>+D45+D46</f>
        <v>0</v>
      </c>
      <c r="E47" s="795"/>
      <c r="F47" s="632"/>
      <c r="G47" s="632"/>
      <c r="H47" s="632"/>
      <c r="I47" s="632"/>
      <c r="J47" s="146"/>
      <c r="K47" s="106"/>
    </row>
    <row r="48" spans="1:11" ht="12">
      <c r="A48" s="114"/>
      <c r="B48" s="107"/>
      <c r="C48" s="159"/>
      <c r="D48" s="633"/>
      <c r="E48" s="632"/>
      <c r="F48" s="632"/>
      <c r="G48" s="632"/>
      <c r="H48" s="632"/>
      <c r="I48" s="632"/>
      <c r="J48" s="146"/>
      <c r="K48" s="106"/>
    </row>
    <row r="49" spans="1:11" ht="13.5" thickBot="1">
      <c r="A49" s="114"/>
      <c r="B49" s="107"/>
      <c r="C49" s="156" t="s">
        <v>669</v>
      </c>
      <c r="D49" s="796"/>
      <c r="E49" s="794"/>
      <c r="F49" s="632"/>
      <c r="G49" s="632"/>
      <c r="H49" s="632"/>
      <c r="I49" s="632"/>
      <c r="J49" s="146"/>
      <c r="K49" s="106"/>
    </row>
    <row r="50" spans="1:11" ht="12.75">
      <c r="A50" s="114"/>
      <c r="B50" s="107"/>
      <c r="C50" s="157" t="s">
        <v>626</v>
      </c>
      <c r="D50" s="289"/>
      <c r="E50" s="795"/>
      <c r="F50" s="632"/>
      <c r="G50" s="632"/>
      <c r="H50" s="632"/>
      <c r="I50" s="632"/>
      <c r="J50" s="146"/>
      <c r="K50" s="106"/>
    </row>
    <row r="51" spans="1:11" ht="12.75">
      <c r="A51" s="114"/>
      <c r="B51" s="107"/>
      <c r="C51" s="270" t="s">
        <v>627</v>
      </c>
      <c r="D51" s="291"/>
      <c r="E51" s="797"/>
      <c r="F51" s="632"/>
      <c r="G51" s="632"/>
      <c r="H51" s="632"/>
      <c r="I51" s="632"/>
      <c r="J51" s="146"/>
      <c r="K51" s="106"/>
    </row>
    <row r="52" spans="1:11" ht="12.75">
      <c r="A52" s="114"/>
      <c r="B52" s="107"/>
      <c r="C52" s="271" t="s">
        <v>628</v>
      </c>
      <c r="D52" s="291"/>
      <c r="E52" s="797"/>
      <c r="F52" s="632"/>
      <c r="G52" s="632"/>
      <c r="H52" s="632"/>
      <c r="I52" s="632"/>
      <c r="J52" s="146"/>
      <c r="K52" s="106"/>
    </row>
    <row r="53" spans="1:11" ht="13.5" thickBot="1">
      <c r="A53" s="114"/>
      <c r="B53" s="107"/>
      <c r="C53" s="143" t="s">
        <v>629</v>
      </c>
      <c r="D53" s="287">
        <f>D50+D51-D52</f>
        <v>0</v>
      </c>
      <c r="E53" s="795"/>
      <c r="F53" s="632"/>
      <c r="G53" s="632"/>
      <c r="H53" s="632"/>
      <c r="I53" s="632"/>
      <c r="J53" s="146"/>
      <c r="K53" s="106"/>
    </row>
    <row r="54" spans="1:11" ht="13.5" thickBot="1">
      <c r="A54" s="114"/>
      <c r="B54" s="107"/>
      <c r="C54" s="272"/>
      <c r="D54" s="798"/>
      <c r="E54" s="797"/>
      <c r="F54" s="632"/>
      <c r="G54" s="632"/>
      <c r="H54" s="632"/>
      <c r="I54" s="632"/>
      <c r="J54" s="146"/>
      <c r="K54" s="106"/>
    </row>
    <row r="55" spans="1:11" ht="13.5" thickBot="1">
      <c r="A55" s="114"/>
      <c r="B55" s="107"/>
      <c r="C55" s="144" t="s">
        <v>511</v>
      </c>
      <c r="D55" s="288">
        <f>+D46-(D51-D52)</f>
        <v>0</v>
      </c>
      <c r="E55" s="795"/>
      <c r="F55" s="632"/>
      <c r="G55" s="632"/>
      <c r="H55" s="632"/>
      <c r="I55" s="632"/>
      <c r="J55" s="146"/>
      <c r="K55" s="106"/>
    </row>
    <row r="56" spans="1:11" ht="12">
      <c r="A56" s="114"/>
      <c r="B56" s="107"/>
      <c r="C56" s="107"/>
      <c r="D56" s="632"/>
      <c r="E56" s="632"/>
      <c r="F56" s="632"/>
      <c r="G56" s="632"/>
      <c r="H56" s="632"/>
      <c r="I56" s="632"/>
      <c r="J56" s="146"/>
      <c r="K56" s="106"/>
    </row>
    <row r="57" spans="1:11" ht="12">
      <c r="A57" s="114"/>
      <c r="B57" s="107"/>
      <c r="C57" s="273" t="s">
        <v>510</v>
      </c>
      <c r="D57" s="632"/>
      <c r="E57" s="632"/>
      <c r="F57" s="632"/>
      <c r="G57" s="632"/>
      <c r="H57" s="632"/>
      <c r="I57" s="632"/>
      <c r="J57" s="146"/>
      <c r="K57" s="106"/>
    </row>
    <row r="58" spans="1:11" ht="12.75" thickBot="1">
      <c r="A58" s="124"/>
      <c r="B58" s="125"/>
      <c r="C58" s="125"/>
      <c r="D58" s="925"/>
      <c r="E58" s="925"/>
      <c r="F58" s="925"/>
      <c r="G58" s="925"/>
      <c r="H58" s="925"/>
      <c r="I58" s="925"/>
      <c r="J58" s="160"/>
      <c r="K58" s="127"/>
    </row>
  </sheetData>
  <sheetProtection password="8694" sheet="1" objects="1" scenarios="1"/>
  <mergeCells count="9">
    <mergeCell ref="H4:J4"/>
    <mergeCell ref="B5:C5"/>
    <mergeCell ref="D4:G4"/>
    <mergeCell ref="B2:J2"/>
    <mergeCell ref="B27:C27"/>
    <mergeCell ref="D26:G26"/>
    <mergeCell ref="H26:J26"/>
    <mergeCell ref="B16:C16"/>
    <mergeCell ref="B24:J24"/>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rowBreaks count="1" manualBreakCount="1">
    <brk id="23" max="255" man="1"/>
  </rowBreaks>
  <drawing r:id="rId1"/>
</worksheet>
</file>

<file path=xl/worksheets/sheet11.xml><?xml version="1.0" encoding="utf-8"?>
<worksheet xmlns="http://schemas.openxmlformats.org/spreadsheetml/2006/main" xmlns:r="http://schemas.openxmlformats.org/officeDocument/2006/relationships">
  <sheetPr codeName="Feuil9"/>
  <dimension ref="B2:M42"/>
  <sheetViews>
    <sheetView showGridLines="0" zoomScalePageLayoutView="0" workbookViewId="0" topLeftCell="A1">
      <selection activeCell="A1" sqref="A1"/>
    </sheetView>
  </sheetViews>
  <sheetFormatPr defaultColWidth="9.140625" defaultRowHeight="15"/>
  <cols>
    <col min="1" max="1" width="2.7109375" style="1" customWidth="1"/>
    <col min="2" max="2" width="9.140625" style="1" customWidth="1"/>
    <col min="3" max="3" width="50.140625" style="1" bestFit="1" customWidth="1"/>
    <col min="4" max="11" width="9.140625" style="43" customWidth="1"/>
    <col min="12" max="16384" width="9.140625" style="1" customWidth="1"/>
  </cols>
  <sheetData>
    <row r="2" spans="2:13" ht="38.25" customHeight="1">
      <c r="B2" s="1008" t="s">
        <v>114</v>
      </c>
      <c r="C2" s="1008"/>
      <c r="D2" s="1008"/>
      <c r="E2" s="1008"/>
      <c r="F2" s="1008"/>
      <c r="G2" s="1008"/>
      <c r="H2" s="1008"/>
      <c r="I2" s="1008"/>
      <c r="J2" s="1008"/>
      <c r="K2" s="1008"/>
      <c r="L2" s="1008"/>
      <c r="M2" s="1008"/>
    </row>
    <row r="3" spans="3:11" ht="13.5" customHeight="1">
      <c r="C3" s="709"/>
      <c r="D3" s="710"/>
      <c r="E3" s="710"/>
      <c r="F3" s="710"/>
      <c r="G3" s="710"/>
      <c r="H3" s="710"/>
      <c r="I3" s="710"/>
      <c r="J3" s="710"/>
      <c r="K3" s="710"/>
    </row>
    <row r="4" spans="3:11" ht="13.5" customHeight="1">
      <c r="C4" s="709"/>
      <c r="D4" s="710"/>
      <c r="E4" s="710"/>
      <c r="F4" s="710"/>
      <c r="G4" s="710"/>
      <c r="H4" s="710"/>
      <c r="I4" s="710"/>
      <c r="J4" s="710"/>
      <c r="K4" s="710"/>
    </row>
    <row r="5" spans="2:11" ht="13.5" customHeight="1" thickBot="1">
      <c r="B5" s="902" t="s">
        <v>659</v>
      </c>
      <c r="C5" s="709"/>
      <c r="D5" s="710"/>
      <c r="E5" s="710"/>
      <c r="F5" s="710"/>
      <c r="G5" s="710"/>
      <c r="H5" s="710"/>
      <c r="I5" s="710"/>
      <c r="J5" s="710"/>
      <c r="K5" s="710"/>
    </row>
    <row r="6" spans="2:13" ht="44.25" customHeight="1">
      <c r="B6" s="1009" t="s">
        <v>110</v>
      </c>
      <c r="C6" s="1012" t="s">
        <v>111</v>
      </c>
      <c r="D6" s="1015" t="s">
        <v>694</v>
      </c>
      <c r="E6" s="1015" t="s">
        <v>112</v>
      </c>
      <c r="F6" s="1018" t="s">
        <v>695</v>
      </c>
      <c r="G6" s="1019"/>
      <c r="H6" s="1019"/>
      <c r="I6" s="1019"/>
      <c r="J6" s="1019"/>
      <c r="K6" s="1020"/>
      <c r="L6" s="1021" t="s">
        <v>696</v>
      </c>
      <c r="M6" s="1022"/>
    </row>
    <row r="7" spans="2:13" ht="77.25" customHeight="1">
      <c r="B7" s="1010"/>
      <c r="C7" s="1013"/>
      <c r="D7" s="1016"/>
      <c r="E7" s="1016"/>
      <c r="F7" s="1025" t="s">
        <v>506</v>
      </c>
      <c r="G7" s="1026"/>
      <c r="H7" s="1025" t="s">
        <v>507</v>
      </c>
      <c r="I7" s="1026"/>
      <c r="J7" s="1025" t="s">
        <v>508</v>
      </c>
      <c r="K7" s="1026"/>
      <c r="L7" s="1023"/>
      <c r="M7" s="1024"/>
    </row>
    <row r="8" spans="2:13" s="365" customFormat="1" ht="32.25" customHeight="1" thickBot="1">
      <c r="B8" s="1011"/>
      <c r="C8" s="1014"/>
      <c r="D8" s="1017"/>
      <c r="E8" s="1017"/>
      <c r="F8" s="903" t="s">
        <v>509</v>
      </c>
      <c r="G8" s="711" t="s">
        <v>101</v>
      </c>
      <c r="H8" s="903" t="s">
        <v>509</v>
      </c>
      <c r="I8" s="711" t="s">
        <v>101</v>
      </c>
      <c r="J8" s="903" t="s">
        <v>509</v>
      </c>
      <c r="K8" s="711" t="s">
        <v>101</v>
      </c>
      <c r="L8" s="903" t="s">
        <v>509</v>
      </c>
      <c r="M8" s="712" t="s">
        <v>101</v>
      </c>
    </row>
    <row r="9" spans="2:13" ht="12.75" customHeight="1">
      <c r="B9" s="713"/>
      <c r="C9" s="714"/>
      <c r="D9" s="714"/>
      <c r="E9" s="714"/>
      <c r="F9" s="904">
        <f aca="true" t="shared" si="0" ref="F9:F36">IF($D9=0,0,G9/$D9)</f>
        <v>0</v>
      </c>
      <c r="G9" s="714"/>
      <c r="H9" s="904">
        <f aca="true" t="shared" si="1" ref="H9:H36">IF($D9=0,0,I9/$D9)</f>
        <v>0</v>
      </c>
      <c r="I9" s="714"/>
      <c r="J9" s="904">
        <f aca="true" t="shared" si="2" ref="J9:J36">IF($D9=0,0,K9/$D9)</f>
        <v>0</v>
      </c>
      <c r="K9" s="714"/>
      <c r="L9" s="904">
        <f aca="true" t="shared" si="3" ref="L9:L36">IF($D9=0,0,M9/$D9)</f>
        <v>0</v>
      </c>
      <c r="M9" s="715"/>
    </row>
    <row r="10" spans="2:13" ht="12.75" customHeight="1">
      <c r="B10" s="716"/>
      <c r="C10" s="717"/>
      <c r="D10" s="717"/>
      <c r="E10" s="717"/>
      <c r="F10" s="905">
        <f t="shared" si="0"/>
        <v>0</v>
      </c>
      <c r="G10" s="717"/>
      <c r="H10" s="905">
        <f t="shared" si="1"/>
        <v>0</v>
      </c>
      <c r="I10" s="717"/>
      <c r="J10" s="905">
        <f t="shared" si="2"/>
        <v>0</v>
      </c>
      <c r="K10" s="717"/>
      <c r="L10" s="905">
        <f t="shared" si="3"/>
        <v>0</v>
      </c>
      <c r="M10" s="718"/>
    </row>
    <row r="11" spans="2:13" ht="12.75" customHeight="1">
      <c r="B11" s="716"/>
      <c r="C11" s="717"/>
      <c r="D11" s="717"/>
      <c r="E11" s="717"/>
      <c r="F11" s="905">
        <f t="shared" si="0"/>
        <v>0</v>
      </c>
      <c r="G11" s="717"/>
      <c r="H11" s="905">
        <f t="shared" si="1"/>
        <v>0</v>
      </c>
      <c r="I11" s="717"/>
      <c r="J11" s="905">
        <f t="shared" si="2"/>
        <v>0</v>
      </c>
      <c r="K11" s="717"/>
      <c r="L11" s="905">
        <f t="shared" si="3"/>
        <v>0</v>
      </c>
      <c r="M11" s="718"/>
    </row>
    <row r="12" spans="2:13" ht="12.75" customHeight="1">
      <c r="B12" s="716"/>
      <c r="C12" s="717"/>
      <c r="D12" s="717"/>
      <c r="E12" s="717"/>
      <c r="F12" s="905">
        <f t="shared" si="0"/>
        <v>0</v>
      </c>
      <c r="G12" s="717"/>
      <c r="H12" s="905">
        <f t="shared" si="1"/>
        <v>0</v>
      </c>
      <c r="I12" s="717"/>
      <c r="J12" s="905">
        <f t="shared" si="2"/>
        <v>0</v>
      </c>
      <c r="K12" s="717"/>
      <c r="L12" s="905">
        <f t="shared" si="3"/>
        <v>0</v>
      </c>
      <c r="M12" s="718"/>
    </row>
    <row r="13" spans="2:13" ht="12.75" customHeight="1">
      <c r="B13" s="716"/>
      <c r="C13" s="717"/>
      <c r="D13" s="717"/>
      <c r="E13" s="717"/>
      <c r="F13" s="905">
        <f t="shared" si="0"/>
        <v>0</v>
      </c>
      <c r="G13" s="717"/>
      <c r="H13" s="905">
        <f t="shared" si="1"/>
        <v>0</v>
      </c>
      <c r="I13" s="717"/>
      <c r="J13" s="905">
        <f t="shared" si="2"/>
        <v>0</v>
      </c>
      <c r="K13" s="717"/>
      <c r="L13" s="905">
        <f t="shared" si="3"/>
        <v>0</v>
      </c>
      <c r="M13" s="718"/>
    </row>
    <row r="14" spans="2:13" ht="12.75" customHeight="1">
      <c r="B14" s="716"/>
      <c r="C14" s="717"/>
      <c r="D14" s="717"/>
      <c r="E14" s="717"/>
      <c r="F14" s="905">
        <f t="shared" si="0"/>
        <v>0</v>
      </c>
      <c r="G14" s="717"/>
      <c r="H14" s="905">
        <f t="shared" si="1"/>
        <v>0</v>
      </c>
      <c r="I14" s="717"/>
      <c r="J14" s="905">
        <f t="shared" si="2"/>
        <v>0</v>
      </c>
      <c r="K14" s="717"/>
      <c r="L14" s="905">
        <f t="shared" si="3"/>
        <v>0</v>
      </c>
      <c r="M14" s="718"/>
    </row>
    <row r="15" spans="2:13" ht="12.75" customHeight="1">
      <c r="B15" s="716"/>
      <c r="C15" s="717"/>
      <c r="D15" s="717"/>
      <c r="E15" s="717"/>
      <c r="F15" s="905">
        <f t="shared" si="0"/>
        <v>0</v>
      </c>
      <c r="G15" s="717"/>
      <c r="H15" s="905">
        <f t="shared" si="1"/>
        <v>0</v>
      </c>
      <c r="I15" s="717"/>
      <c r="J15" s="905">
        <f t="shared" si="2"/>
        <v>0</v>
      </c>
      <c r="K15" s="717"/>
      <c r="L15" s="905">
        <f t="shared" si="3"/>
        <v>0</v>
      </c>
      <c r="M15" s="718"/>
    </row>
    <row r="16" spans="2:13" ht="12.75" customHeight="1">
      <c r="B16" s="716"/>
      <c r="C16" s="717"/>
      <c r="D16" s="717"/>
      <c r="E16" s="717"/>
      <c r="F16" s="905">
        <f t="shared" si="0"/>
        <v>0</v>
      </c>
      <c r="G16" s="717"/>
      <c r="H16" s="905">
        <f t="shared" si="1"/>
        <v>0</v>
      </c>
      <c r="I16" s="717"/>
      <c r="J16" s="905">
        <f t="shared" si="2"/>
        <v>0</v>
      </c>
      <c r="K16" s="717"/>
      <c r="L16" s="905">
        <f t="shared" si="3"/>
        <v>0</v>
      </c>
      <c r="M16" s="718"/>
    </row>
    <row r="17" spans="2:13" ht="12.75" customHeight="1">
      <c r="B17" s="716"/>
      <c r="C17" s="717"/>
      <c r="D17" s="717"/>
      <c r="E17" s="717"/>
      <c r="F17" s="905">
        <f t="shared" si="0"/>
        <v>0</v>
      </c>
      <c r="G17" s="717"/>
      <c r="H17" s="905">
        <f t="shared" si="1"/>
        <v>0</v>
      </c>
      <c r="I17" s="717"/>
      <c r="J17" s="905">
        <f t="shared" si="2"/>
        <v>0</v>
      </c>
      <c r="K17" s="717"/>
      <c r="L17" s="905">
        <f t="shared" si="3"/>
        <v>0</v>
      </c>
      <c r="M17" s="718"/>
    </row>
    <row r="18" spans="2:13" ht="12.75" customHeight="1">
      <c r="B18" s="716"/>
      <c r="C18" s="717"/>
      <c r="D18" s="717"/>
      <c r="E18" s="717"/>
      <c r="F18" s="905">
        <f t="shared" si="0"/>
        <v>0</v>
      </c>
      <c r="G18" s="717"/>
      <c r="H18" s="905">
        <f t="shared" si="1"/>
        <v>0</v>
      </c>
      <c r="I18" s="717"/>
      <c r="J18" s="905">
        <f t="shared" si="2"/>
        <v>0</v>
      </c>
      <c r="K18" s="717"/>
      <c r="L18" s="905">
        <f t="shared" si="3"/>
        <v>0</v>
      </c>
      <c r="M18" s="718"/>
    </row>
    <row r="19" spans="2:13" ht="12.75" customHeight="1">
      <c r="B19" s="716"/>
      <c r="C19" s="717"/>
      <c r="D19" s="717"/>
      <c r="E19" s="717"/>
      <c r="F19" s="905">
        <f t="shared" si="0"/>
        <v>0</v>
      </c>
      <c r="G19" s="717"/>
      <c r="H19" s="905">
        <f t="shared" si="1"/>
        <v>0</v>
      </c>
      <c r="I19" s="717"/>
      <c r="J19" s="905">
        <f t="shared" si="2"/>
        <v>0</v>
      </c>
      <c r="K19" s="717"/>
      <c r="L19" s="905">
        <f t="shared" si="3"/>
        <v>0</v>
      </c>
      <c r="M19" s="718"/>
    </row>
    <row r="20" spans="2:13" ht="12.75" customHeight="1">
      <c r="B20" s="716"/>
      <c r="C20" s="717"/>
      <c r="D20" s="717"/>
      <c r="E20" s="717"/>
      <c r="F20" s="905">
        <f t="shared" si="0"/>
        <v>0</v>
      </c>
      <c r="G20" s="717"/>
      <c r="H20" s="905">
        <f t="shared" si="1"/>
        <v>0</v>
      </c>
      <c r="I20" s="717"/>
      <c r="J20" s="905">
        <f t="shared" si="2"/>
        <v>0</v>
      </c>
      <c r="K20" s="717"/>
      <c r="L20" s="905">
        <f t="shared" si="3"/>
        <v>0</v>
      </c>
      <c r="M20" s="718"/>
    </row>
    <row r="21" spans="2:13" ht="12.75" customHeight="1">
      <c r="B21" s="716"/>
      <c r="C21" s="717"/>
      <c r="D21" s="717"/>
      <c r="E21" s="717"/>
      <c r="F21" s="905">
        <f t="shared" si="0"/>
        <v>0</v>
      </c>
      <c r="G21" s="717"/>
      <c r="H21" s="905">
        <f t="shared" si="1"/>
        <v>0</v>
      </c>
      <c r="I21" s="717"/>
      <c r="J21" s="905">
        <f t="shared" si="2"/>
        <v>0</v>
      </c>
      <c r="K21" s="717"/>
      <c r="L21" s="905">
        <f t="shared" si="3"/>
        <v>0</v>
      </c>
      <c r="M21" s="718"/>
    </row>
    <row r="22" spans="2:13" ht="12.75" customHeight="1">
      <c r="B22" s="716"/>
      <c r="C22" s="717"/>
      <c r="D22" s="717"/>
      <c r="E22" s="717"/>
      <c r="F22" s="905">
        <f t="shared" si="0"/>
        <v>0</v>
      </c>
      <c r="G22" s="717"/>
      <c r="H22" s="905">
        <f t="shared" si="1"/>
        <v>0</v>
      </c>
      <c r="I22" s="717"/>
      <c r="J22" s="905">
        <f t="shared" si="2"/>
        <v>0</v>
      </c>
      <c r="K22" s="717"/>
      <c r="L22" s="905">
        <f t="shared" si="3"/>
        <v>0</v>
      </c>
      <c r="M22" s="718"/>
    </row>
    <row r="23" spans="2:13" ht="12.75" customHeight="1">
      <c r="B23" s="716"/>
      <c r="C23" s="717"/>
      <c r="D23" s="717"/>
      <c r="E23" s="717"/>
      <c r="F23" s="905">
        <f t="shared" si="0"/>
        <v>0</v>
      </c>
      <c r="G23" s="717"/>
      <c r="H23" s="905">
        <f t="shared" si="1"/>
        <v>0</v>
      </c>
      <c r="I23" s="717"/>
      <c r="J23" s="905">
        <f t="shared" si="2"/>
        <v>0</v>
      </c>
      <c r="K23" s="717"/>
      <c r="L23" s="905">
        <f t="shared" si="3"/>
        <v>0</v>
      </c>
      <c r="M23" s="718"/>
    </row>
    <row r="24" spans="2:13" ht="12.75" customHeight="1">
      <c r="B24" s="716"/>
      <c r="C24" s="717"/>
      <c r="D24" s="717"/>
      <c r="E24" s="717"/>
      <c r="F24" s="905">
        <f t="shared" si="0"/>
        <v>0</v>
      </c>
      <c r="G24" s="717"/>
      <c r="H24" s="905">
        <f t="shared" si="1"/>
        <v>0</v>
      </c>
      <c r="I24" s="717"/>
      <c r="J24" s="905">
        <f t="shared" si="2"/>
        <v>0</v>
      </c>
      <c r="K24" s="717"/>
      <c r="L24" s="905">
        <f t="shared" si="3"/>
        <v>0</v>
      </c>
      <c r="M24" s="718"/>
    </row>
    <row r="25" spans="2:13" ht="12.75" customHeight="1">
      <c r="B25" s="716"/>
      <c r="C25" s="717"/>
      <c r="D25" s="717"/>
      <c r="E25" s="717"/>
      <c r="F25" s="905">
        <f t="shared" si="0"/>
        <v>0</v>
      </c>
      <c r="G25" s="717"/>
      <c r="H25" s="905">
        <f t="shared" si="1"/>
        <v>0</v>
      </c>
      <c r="I25" s="717"/>
      <c r="J25" s="905">
        <f t="shared" si="2"/>
        <v>0</v>
      </c>
      <c r="K25" s="717"/>
      <c r="L25" s="905">
        <f t="shared" si="3"/>
        <v>0</v>
      </c>
      <c r="M25" s="718"/>
    </row>
    <row r="26" spans="2:13" ht="12.75" customHeight="1">
      <c r="B26" s="716"/>
      <c r="C26" s="717"/>
      <c r="D26" s="717"/>
      <c r="E26" s="717"/>
      <c r="F26" s="905">
        <f t="shared" si="0"/>
        <v>0</v>
      </c>
      <c r="G26" s="717"/>
      <c r="H26" s="905">
        <f t="shared" si="1"/>
        <v>0</v>
      </c>
      <c r="I26" s="717"/>
      <c r="J26" s="905">
        <f t="shared" si="2"/>
        <v>0</v>
      </c>
      <c r="K26" s="717"/>
      <c r="L26" s="905">
        <f t="shared" si="3"/>
        <v>0</v>
      </c>
      <c r="M26" s="718"/>
    </row>
    <row r="27" spans="2:13" ht="12.75" customHeight="1">
      <c r="B27" s="716"/>
      <c r="C27" s="717"/>
      <c r="D27" s="717"/>
      <c r="E27" s="717"/>
      <c r="F27" s="905">
        <f t="shared" si="0"/>
        <v>0</v>
      </c>
      <c r="G27" s="717"/>
      <c r="H27" s="905">
        <f t="shared" si="1"/>
        <v>0</v>
      </c>
      <c r="I27" s="717"/>
      <c r="J27" s="905">
        <f t="shared" si="2"/>
        <v>0</v>
      </c>
      <c r="K27" s="717"/>
      <c r="L27" s="905">
        <f t="shared" si="3"/>
        <v>0</v>
      </c>
      <c r="M27" s="718"/>
    </row>
    <row r="28" spans="2:13" ht="12.75" customHeight="1">
      <c r="B28" s="716"/>
      <c r="C28" s="717"/>
      <c r="D28" s="717"/>
      <c r="E28" s="717"/>
      <c r="F28" s="905">
        <f t="shared" si="0"/>
        <v>0</v>
      </c>
      <c r="G28" s="717"/>
      <c r="H28" s="905">
        <f t="shared" si="1"/>
        <v>0</v>
      </c>
      <c r="I28" s="717"/>
      <c r="J28" s="905">
        <f t="shared" si="2"/>
        <v>0</v>
      </c>
      <c r="K28" s="717"/>
      <c r="L28" s="905">
        <f t="shared" si="3"/>
        <v>0</v>
      </c>
      <c r="M28" s="718"/>
    </row>
    <row r="29" spans="2:13" ht="13.5" customHeight="1">
      <c r="B29" s="716"/>
      <c r="C29" s="717"/>
      <c r="D29" s="717"/>
      <c r="E29" s="717"/>
      <c r="F29" s="905">
        <f t="shared" si="0"/>
        <v>0</v>
      </c>
      <c r="G29" s="717"/>
      <c r="H29" s="905">
        <f t="shared" si="1"/>
        <v>0</v>
      </c>
      <c r="I29" s="717"/>
      <c r="J29" s="905">
        <f t="shared" si="2"/>
        <v>0</v>
      </c>
      <c r="K29" s="717"/>
      <c r="L29" s="905">
        <f t="shared" si="3"/>
        <v>0</v>
      </c>
      <c r="M29" s="718"/>
    </row>
    <row r="30" spans="2:13" ht="13.5" customHeight="1">
      <c r="B30" s="716"/>
      <c r="C30" s="717"/>
      <c r="D30" s="717"/>
      <c r="E30" s="717"/>
      <c r="F30" s="905">
        <f t="shared" si="0"/>
        <v>0</v>
      </c>
      <c r="G30" s="717"/>
      <c r="H30" s="905">
        <f t="shared" si="1"/>
        <v>0</v>
      </c>
      <c r="I30" s="717"/>
      <c r="J30" s="905">
        <f t="shared" si="2"/>
        <v>0</v>
      </c>
      <c r="K30" s="717"/>
      <c r="L30" s="905">
        <f t="shared" si="3"/>
        <v>0</v>
      </c>
      <c r="M30" s="718"/>
    </row>
    <row r="31" spans="2:13" s="2" customFormat="1" ht="12">
      <c r="B31" s="716"/>
      <c r="C31" s="717"/>
      <c r="D31" s="717"/>
      <c r="E31" s="717"/>
      <c r="F31" s="905">
        <f t="shared" si="0"/>
        <v>0</v>
      </c>
      <c r="G31" s="717"/>
      <c r="H31" s="905">
        <f t="shared" si="1"/>
        <v>0</v>
      </c>
      <c r="I31" s="717"/>
      <c r="J31" s="905">
        <f t="shared" si="2"/>
        <v>0</v>
      </c>
      <c r="K31" s="717"/>
      <c r="L31" s="905">
        <f t="shared" si="3"/>
        <v>0</v>
      </c>
      <c r="M31" s="718"/>
    </row>
    <row r="32" spans="2:13" ht="12">
      <c r="B32" s="716"/>
      <c r="C32" s="717"/>
      <c r="D32" s="717"/>
      <c r="E32" s="717"/>
      <c r="F32" s="905">
        <f t="shared" si="0"/>
        <v>0</v>
      </c>
      <c r="G32" s="717"/>
      <c r="H32" s="905">
        <f t="shared" si="1"/>
        <v>0</v>
      </c>
      <c r="I32" s="717"/>
      <c r="J32" s="905">
        <f t="shared" si="2"/>
        <v>0</v>
      </c>
      <c r="K32" s="717"/>
      <c r="L32" s="905">
        <f t="shared" si="3"/>
        <v>0</v>
      </c>
      <c r="M32" s="718"/>
    </row>
    <row r="33" spans="2:13" ht="12">
      <c r="B33" s="716"/>
      <c r="C33" s="717"/>
      <c r="D33" s="717"/>
      <c r="E33" s="717"/>
      <c r="F33" s="905">
        <f t="shared" si="0"/>
        <v>0</v>
      </c>
      <c r="G33" s="717"/>
      <c r="H33" s="905">
        <f t="shared" si="1"/>
        <v>0</v>
      </c>
      <c r="I33" s="717"/>
      <c r="J33" s="905">
        <f t="shared" si="2"/>
        <v>0</v>
      </c>
      <c r="K33" s="717"/>
      <c r="L33" s="905">
        <f t="shared" si="3"/>
        <v>0</v>
      </c>
      <c r="M33" s="718"/>
    </row>
    <row r="34" spans="2:13" ht="12">
      <c r="B34" s="716"/>
      <c r="C34" s="717"/>
      <c r="D34" s="717"/>
      <c r="E34" s="717"/>
      <c r="F34" s="905">
        <f t="shared" si="0"/>
        <v>0</v>
      </c>
      <c r="G34" s="717"/>
      <c r="H34" s="905">
        <f t="shared" si="1"/>
        <v>0</v>
      </c>
      <c r="I34" s="717"/>
      <c r="J34" s="905">
        <f t="shared" si="2"/>
        <v>0</v>
      </c>
      <c r="K34" s="717"/>
      <c r="L34" s="905">
        <f t="shared" si="3"/>
        <v>0</v>
      </c>
      <c r="M34" s="718"/>
    </row>
    <row r="35" spans="2:13" ht="12.75" thickBot="1">
      <c r="B35" s="719"/>
      <c r="C35" s="720"/>
      <c r="D35" s="720"/>
      <c r="E35" s="720"/>
      <c r="F35" s="906">
        <f t="shared" si="0"/>
        <v>0</v>
      </c>
      <c r="G35" s="720"/>
      <c r="H35" s="906">
        <f t="shared" si="1"/>
        <v>0</v>
      </c>
      <c r="I35" s="720"/>
      <c r="J35" s="906">
        <f t="shared" si="2"/>
        <v>0</v>
      </c>
      <c r="K35" s="720"/>
      <c r="L35" s="906">
        <f t="shared" si="3"/>
        <v>0</v>
      </c>
      <c r="M35" s="721"/>
    </row>
    <row r="36" spans="2:13" ht="13.5" thickBot="1">
      <c r="B36" s="722" t="s">
        <v>0</v>
      </c>
      <c r="C36" s="723"/>
      <c r="D36" s="724">
        <f>SUM(D9:D35)</f>
        <v>0</v>
      </c>
      <c r="E36" s="723"/>
      <c r="F36" s="907">
        <f t="shared" si="0"/>
        <v>0</v>
      </c>
      <c r="G36" s="724">
        <f aca="true" t="shared" si="4" ref="G36:M36">SUM(G9:G35)</f>
        <v>0</v>
      </c>
      <c r="H36" s="907">
        <f t="shared" si="1"/>
        <v>0</v>
      </c>
      <c r="I36" s="724">
        <f t="shared" si="4"/>
        <v>0</v>
      </c>
      <c r="J36" s="907">
        <f t="shared" si="2"/>
        <v>0</v>
      </c>
      <c r="K36" s="724">
        <f t="shared" si="4"/>
        <v>0</v>
      </c>
      <c r="L36" s="907">
        <f t="shared" si="3"/>
        <v>0</v>
      </c>
      <c r="M36" s="725">
        <f t="shared" si="4"/>
        <v>0</v>
      </c>
    </row>
    <row r="37" spans="4:12" ht="12.75" thickBot="1">
      <c r="D37" s="1"/>
      <c r="E37" s="1"/>
      <c r="F37" s="908"/>
      <c r="G37" s="1"/>
      <c r="H37" s="908"/>
      <c r="I37" s="1"/>
      <c r="J37" s="908"/>
      <c r="K37" s="1"/>
      <c r="L37" s="908"/>
    </row>
    <row r="38" spans="2:13" ht="12">
      <c r="B38" s="713"/>
      <c r="C38" s="714" t="s">
        <v>484</v>
      </c>
      <c r="D38" s="714"/>
      <c r="E38" s="714"/>
      <c r="F38" s="904">
        <f>IF($D38=0,0,G38/$D38)</f>
        <v>0</v>
      </c>
      <c r="G38" s="714"/>
      <c r="H38" s="904">
        <f>IF($D38=0,0,I38/$D38)</f>
        <v>0</v>
      </c>
      <c r="I38" s="714"/>
      <c r="J38" s="904">
        <f>IF($D38=0,0,K38/$D38)</f>
        <v>0</v>
      </c>
      <c r="K38" s="714"/>
      <c r="L38" s="904">
        <f>IF($D38=0,0,M38/$D38)</f>
        <v>0</v>
      </c>
      <c r="M38" s="715"/>
    </row>
    <row r="39" spans="2:13" ht="12">
      <c r="B39" s="716"/>
      <c r="C39" s="726" t="s">
        <v>660</v>
      </c>
      <c r="D39" s="717"/>
      <c r="E39" s="717"/>
      <c r="F39" s="905">
        <f>IF($D39=0,0,G39/$D39)</f>
        <v>0</v>
      </c>
      <c r="G39" s="717"/>
      <c r="H39" s="905">
        <f>IF($D39=0,0,I39/$D39)</f>
        <v>0</v>
      </c>
      <c r="I39" s="717"/>
      <c r="J39" s="905">
        <f>IF($D39=0,0,K39/$D39)</f>
        <v>0</v>
      </c>
      <c r="K39" s="717"/>
      <c r="L39" s="905">
        <f>IF($D39=0,0,M39/$D39)</f>
        <v>0</v>
      </c>
      <c r="M39" s="718"/>
    </row>
    <row r="40" spans="2:13" ht="12">
      <c r="B40" s="716"/>
      <c r="C40" s="726" t="s">
        <v>661</v>
      </c>
      <c r="D40" s="717"/>
      <c r="E40" s="717"/>
      <c r="F40" s="905">
        <f>IF($D40=0,0,G40/$D40)</f>
        <v>0</v>
      </c>
      <c r="G40" s="717"/>
      <c r="H40" s="905">
        <f>IF($D40=0,0,I40/$D40)</f>
        <v>0</v>
      </c>
      <c r="I40" s="717"/>
      <c r="J40" s="905">
        <f>IF($D40=0,0,K40/$D40)</f>
        <v>0</v>
      </c>
      <c r="K40" s="717"/>
      <c r="L40" s="905">
        <f>IF($D40=0,0,M40/$D40)</f>
        <v>0</v>
      </c>
      <c r="M40" s="718"/>
    </row>
    <row r="41" spans="2:13" ht="12.75" thickBot="1">
      <c r="B41" s="719"/>
      <c r="C41" s="727" t="s">
        <v>90</v>
      </c>
      <c r="D41" s="720"/>
      <c r="E41" s="720"/>
      <c r="F41" s="906">
        <f>IF($D41=0,0,G41/$D41)</f>
        <v>0</v>
      </c>
      <c r="G41" s="720"/>
      <c r="H41" s="906">
        <f>IF($D41=0,0,I41/$D41)</f>
        <v>0</v>
      </c>
      <c r="I41" s="720"/>
      <c r="J41" s="906">
        <f>IF($D41=0,0,K41/$D41)</f>
        <v>0</v>
      </c>
      <c r="K41" s="720"/>
      <c r="L41" s="906">
        <f>IF($D41=0,0,M41/$D41)</f>
        <v>0</v>
      </c>
      <c r="M41" s="721"/>
    </row>
    <row r="42" spans="2:13" ht="13.5" thickBot="1">
      <c r="B42" s="722" t="s">
        <v>0</v>
      </c>
      <c r="C42" s="723"/>
      <c r="D42" s="724">
        <f>SUM(D38:D41)</f>
        <v>0</v>
      </c>
      <c r="E42" s="723"/>
      <c r="F42" s="909">
        <f>IF($D42=0,0,G42/$D42)</f>
        <v>0</v>
      </c>
      <c r="G42" s="724">
        <f aca="true" t="shared" si="5" ref="G42:M42">SUM(G38:G41)</f>
        <v>0</v>
      </c>
      <c r="H42" s="909">
        <f>IF($D42=0,0,I42/$D42)</f>
        <v>0</v>
      </c>
      <c r="I42" s="724">
        <f t="shared" si="5"/>
        <v>0</v>
      </c>
      <c r="J42" s="909">
        <f>IF($D42=0,0,K42/$D42)</f>
        <v>0</v>
      </c>
      <c r="K42" s="724">
        <f t="shared" si="5"/>
        <v>0</v>
      </c>
      <c r="L42" s="909">
        <f>IF($D42=0,0,M42/$D42)</f>
        <v>0</v>
      </c>
      <c r="M42" s="725">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6"/>
  <dimension ref="A1:M50"/>
  <sheetViews>
    <sheetView zoomScalePageLayoutView="0" workbookViewId="0" topLeftCell="A1">
      <selection activeCell="A1" sqref="A1"/>
    </sheetView>
  </sheetViews>
  <sheetFormatPr defaultColWidth="4.28125" defaultRowHeight="15"/>
  <cols>
    <col min="1" max="1" width="7.421875" style="867" customWidth="1"/>
    <col min="2" max="2" width="3.57421875" style="898" customWidth="1"/>
    <col min="3" max="3" width="31.28125" style="898" customWidth="1"/>
    <col min="4" max="4" width="20.28125" style="898" customWidth="1"/>
    <col min="5" max="5" width="15.7109375" style="867" customWidth="1"/>
    <col min="6" max="6" width="30.57421875" style="867" customWidth="1"/>
    <col min="7" max="12" width="15.7109375" style="867" customWidth="1"/>
    <col min="13" max="13" width="2.8515625" style="867" customWidth="1"/>
    <col min="14" max="255" width="11.421875" style="867" customWidth="1"/>
    <col min="256" max="16384" width="4.28125" style="867" customWidth="1"/>
  </cols>
  <sheetData>
    <row r="1" spans="1:13" ht="15" customHeight="1">
      <c r="A1" s="871"/>
      <c r="B1" s="863"/>
      <c r="C1" s="863"/>
      <c r="D1" s="863"/>
      <c r="E1" s="864"/>
      <c r="F1" s="864"/>
      <c r="G1" s="864"/>
      <c r="H1" s="864"/>
      <c r="I1" s="864"/>
      <c r="J1" s="864"/>
      <c r="K1" s="864"/>
      <c r="L1" s="864"/>
      <c r="M1" s="874"/>
    </row>
    <row r="2" spans="1:13" ht="29.25" customHeight="1">
      <c r="A2" s="862"/>
      <c r="B2" s="970" t="s">
        <v>202</v>
      </c>
      <c r="C2" s="970"/>
      <c r="D2" s="970"/>
      <c r="E2" s="970"/>
      <c r="F2" s="970"/>
      <c r="G2" s="970"/>
      <c r="H2" s="970"/>
      <c r="I2" s="970"/>
      <c r="J2" s="970"/>
      <c r="K2" s="970"/>
      <c r="L2" s="970"/>
      <c r="M2" s="866"/>
    </row>
    <row r="3" spans="1:13" ht="22.5" customHeight="1" thickBot="1">
      <c r="A3" s="862"/>
      <c r="B3" s="875"/>
      <c r="C3" s="868"/>
      <c r="D3" s="868"/>
      <c r="E3" s="865"/>
      <c r="F3" s="865"/>
      <c r="G3" s="865"/>
      <c r="H3" s="865"/>
      <c r="I3" s="865"/>
      <c r="J3" s="865"/>
      <c r="K3" s="865"/>
      <c r="L3" s="865"/>
      <c r="M3" s="866"/>
    </row>
    <row r="4" spans="1:13" ht="23.25" thickBot="1">
      <c r="A4" s="862"/>
      <c r="B4" s="868"/>
      <c r="C4" s="865"/>
      <c r="D4" s="876" t="s">
        <v>453</v>
      </c>
      <c r="E4" s="877" t="s">
        <v>203</v>
      </c>
      <c r="F4" s="877" t="s">
        <v>204</v>
      </c>
      <c r="G4" s="878" t="s">
        <v>205</v>
      </c>
      <c r="H4" s="877" t="s">
        <v>206</v>
      </c>
      <c r="I4" s="877" t="s">
        <v>207</v>
      </c>
      <c r="J4" s="879" t="s">
        <v>208</v>
      </c>
      <c r="K4" s="865"/>
      <c r="L4" s="865"/>
      <c r="M4" s="866"/>
    </row>
    <row r="5" spans="1:13" s="884" customFormat="1" ht="13.5" customHeight="1">
      <c r="A5" s="872"/>
      <c r="B5" s="868"/>
      <c r="C5" s="868"/>
      <c r="D5" s="868"/>
      <c r="E5" s="880"/>
      <c r="F5" s="880"/>
      <c r="G5" s="880" t="s">
        <v>192</v>
      </c>
      <c r="H5" s="880" t="s">
        <v>193</v>
      </c>
      <c r="I5" s="880" t="s">
        <v>209</v>
      </c>
      <c r="J5" s="881" t="s">
        <v>210</v>
      </c>
      <c r="K5" s="882"/>
      <c r="L5" s="882"/>
      <c r="M5" s="883"/>
    </row>
    <row r="6" spans="1:13" ht="18" customHeight="1" thickBot="1">
      <c r="A6" s="862"/>
      <c r="B6" s="868"/>
      <c r="C6" s="868"/>
      <c r="D6" s="868"/>
      <c r="E6" s="865"/>
      <c r="F6" s="865"/>
      <c r="G6" s="865"/>
      <c r="H6" s="869">
        <f>IF(ROUND(H7,2)-ROUND(Conso!$B$157,2)=0,"","Ecart avec comptes 6872/6874 de : 
"&amp;TEXT(ROUND(H7-Conso!B157,2),"# ##,00"&amp;" €"))</f>
      </c>
      <c r="I6" s="870">
        <f>IF(ROUND(I7,2)-ROUND(Conso!B158,2)=0,"","Ecart avec comptes 7872/7874 de : 
"&amp;TEXT(ROUND(I7-Conso!B158,2),"# ##,00"&amp;" €"))</f>
      </c>
      <c r="J6" s="865"/>
      <c r="K6" s="865"/>
      <c r="L6" s="865"/>
      <c r="M6" s="866"/>
    </row>
    <row r="7" spans="1:13" ht="12.75" thickBot="1">
      <c r="A7" s="862"/>
      <c r="B7" s="1027" t="s">
        <v>211</v>
      </c>
      <c r="C7" s="1028"/>
      <c r="D7" s="885"/>
      <c r="E7" s="886"/>
      <c r="F7" s="887"/>
      <c r="G7" s="888">
        <f>SUM(G8:G9)</f>
        <v>0</v>
      </c>
      <c r="H7" s="888">
        <f>SUM(H8:H9)</f>
        <v>0</v>
      </c>
      <c r="I7" s="888">
        <f>SUM(I8:I9)</f>
        <v>0</v>
      </c>
      <c r="J7" s="889">
        <f>+G7+H7-I7</f>
        <v>0</v>
      </c>
      <c r="K7" s="865"/>
      <c r="L7" s="865"/>
      <c r="M7" s="866"/>
    </row>
    <row r="8" spans="1:13" ht="12.75" thickBot="1">
      <c r="A8" s="862"/>
      <c r="B8" s="1029"/>
      <c r="C8" s="1030"/>
      <c r="D8" s="311"/>
      <c r="E8" s="311"/>
      <c r="F8" s="311"/>
      <c r="G8" s="312"/>
      <c r="H8" s="312"/>
      <c r="I8" s="312"/>
      <c r="J8" s="900">
        <f>+G8+H8-I8</f>
        <v>0</v>
      </c>
      <c r="K8" s="865"/>
      <c r="L8" s="865"/>
      <c r="M8" s="866"/>
    </row>
    <row r="9" spans="1:13" ht="12" hidden="1" thickBot="1">
      <c r="A9" s="862"/>
      <c r="B9" s="1031"/>
      <c r="C9" s="1032"/>
      <c r="D9" s="313"/>
      <c r="E9" s="313"/>
      <c r="F9" s="313"/>
      <c r="G9" s="314"/>
      <c r="H9" s="314"/>
      <c r="I9" s="314"/>
      <c r="J9" s="901">
        <f>+G9+H9-I9</f>
        <v>0</v>
      </c>
      <c r="K9" s="865"/>
      <c r="L9" s="865"/>
      <c r="M9" s="866"/>
    </row>
    <row r="10" spans="1:13" ht="11.25">
      <c r="A10" s="862"/>
      <c r="B10" s="863"/>
      <c r="C10" s="863"/>
      <c r="D10" s="863"/>
      <c r="E10" s="864"/>
      <c r="F10" s="864"/>
      <c r="G10" s="864"/>
      <c r="H10" s="864"/>
      <c r="I10" s="864"/>
      <c r="J10" s="864"/>
      <c r="K10" s="865"/>
      <c r="L10" s="865"/>
      <c r="M10" s="866"/>
    </row>
    <row r="11" spans="1:13" ht="12" thickBot="1">
      <c r="A11" s="862"/>
      <c r="B11" s="868"/>
      <c r="C11" s="868"/>
      <c r="D11" s="868"/>
      <c r="E11" s="865"/>
      <c r="F11" s="865"/>
      <c r="G11" s="865"/>
      <c r="H11" s="869"/>
      <c r="I11" s="870"/>
      <c r="J11" s="865"/>
      <c r="K11" s="865"/>
      <c r="L11" s="865"/>
      <c r="M11" s="866"/>
    </row>
    <row r="12" spans="1:13" ht="24" customHeight="1" thickBot="1">
      <c r="A12" s="862"/>
      <c r="B12" s="1033" t="s">
        <v>639</v>
      </c>
      <c r="C12" s="1034"/>
      <c r="D12" s="885"/>
      <c r="E12" s="886"/>
      <c r="F12" s="887"/>
      <c r="G12" s="888">
        <f>SUM(G13:G14)</f>
        <v>0</v>
      </c>
      <c r="H12" s="888">
        <f>SUM(H13:H14)</f>
        <v>0</v>
      </c>
      <c r="I12" s="888">
        <f>SUM(I13:I14)</f>
        <v>0</v>
      </c>
      <c r="J12" s="889">
        <f>+G12+H12-I12</f>
        <v>0</v>
      </c>
      <c r="K12" s="865"/>
      <c r="L12" s="865"/>
      <c r="M12" s="866"/>
    </row>
    <row r="13" spans="1:13" ht="12" thickBot="1">
      <c r="A13" s="862"/>
      <c r="B13" s="1029"/>
      <c r="C13" s="1030"/>
      <c r="D13" s="311"/>
      <c r="E13" s="311"/>
      <c r="F13" s="311"/>
      <c r="G13" s="312"/>
      <c r="H13" s="312"/>
      <c r="I13" s="312"/>
      <c r="J13" s="900">
        <f>+G13+H13-I13</f>
        <v>0</v>
      </c>
      <c r="K13" s="865"/>
      <c r="L13" s="865"/>
      <c r="M13" s="866"/>
    </row>
    <row r="14" spans="1:13" ht="12" hidden="1" thickBot="1">
      <c r="A14" s="862"/>
      <c r="B14" s="1031"/>
      <c r="C14" s="1032"/>
      <c r="D14" s="313"/>
      <c r="E14" s="313"/>
      <c r="F14" s="313"/>
      <c r="G14" s="314"/>
      <c r="H14" s="314"/>
      <c r="I14" s="314"/>
      <c r="J14" s="901">
        <f>+G14+H14-I14</f>
        <v>0</v>
      </c>
      <c r="K14" s="865"/>
      <c r="L14" s="865"/>
      <c r="M14" s="866"/>
    </row>
    <row r="15" spans="1:13" ht="11.25">
      <c r="A15" s="862"/>
      <c r="B15" s="863"/>
      <c r="C15" s="863"/>
      <c r="D15" s="863"/>
      <c r="E15" s="864"/>
      <c r="F15" s="864"/>
      <c r="G15" s="864"/>
      <c r="H15" s="864"/>
      <c r="I15" s="864"/>
      <c r="J15" s="864"/>
      <c r="K15" s="865"/>
      <c r="L15" s="865"/>
      <c r="M15" s="866"/>
    </row>
    <row r="16" spans="1:13" ht="14.25" customHeight="1" thickBot="1">
      <c r="A16" s="862"/>
      <c r="B16" s="868"/>
      <c r="C16" s="890" t="s">
        <v>212</v>
      </c>
      <c r="D16" s="868"/>
      <c r="E16" s="865"/>
      <c r="F16" s="865"/>
      <c r="G16" s="865"/>
      <c r="H16" s="865"/>
      <c r="I16" s="865"/>
      <c r="J16" s="865"/>
      <c r="K16" s="865"/>
      <c r="L16" s="865"/>
      <c r="M16" s="866"/>
    </row>
    <row r="17" spans="1:13" ht="12.75" thickBot="1">
      <c r="A17" s="862"/>
      <c r="B17" s="1027" t="s">
        <v>691</v>
      </c>
      <c r="C17" s="1028"/>
      <c r="D17" s="885"/>
      <c r="E17" s="886"/>
      <c r="F17" s="887"/>
      <c r="G17" s="888">
        <f>SUM(G18:G19)</f>
        <v>0</v>
      </c>
      <c r="H17" s="888">
        <f>SUM(H18:H19)</f>
        <v>0</v>
      </c>
      <c r="I17" s="888">
        <f>SUM(I18:I19)</f>
        <v>0</v>
      </c>
      <c r="J17" s="889">
        <f>+G17+H17-I17</f>
        <v>0</v>
      </c>
      <c r="K17" s="865"/>
      <c r="L17" s="865"/>
      <c r="M17" s="866"/>
    </row>
    <row r="18" spans="1:13" ht="12.75" thickBot="1">
      <c r="A18" s="862"/>
      <c r="B18" s="1029"/>
      <c r="C18" s="1030"/>
      <c r="D18" s="311"/>
      <c r="E18" s="311"/>
      <c r="F18" s="311"/>
      <c r="G18" s="312"/>
      <c r="H18" s="312"/>
      <c r="I18" s="312"/>
      <c r="J18" s="900">
        <f>+G18+H18-I18</f>
        <v>0</v>
      </c>
      <c r="K18" s="865"/>
      <c r="L18" s="865"/>
      <c r="M18" s="866"/>
    </row>
    <row r="19" spans="1:13" ht="12" hidden="1" thickBot="1">
      <c r="A19" s="862"/>
      <c r="B19" s="1031"/>
      <c r="C19" s="1032"/>
      <c r="D19" s="313"/>
      <c r="E19" s="313"/>
      <c r="F19" s="313"/>
      <c r="G19" s="314"/>
      <c r="H19" s="314"/>
      <c r="I19" s="314"/>
      <c r="J19" s="901">
        <f>+G19+H19-I19</f>
        <v>0</v>
      </c>
      <c r="K19" s="865"/>
      <c r="L19" s="865"/>
      <c r="M19" s="866"/>
    </row>
    <row r="20" spans="1:13" ht="11.25">
      <c r="A20" s="862"/>
      <c r="B20" s="863"/>
      <c r="C20" s="863"/>
      <c r="D20" s="863"/>
      <c r="E20" s="864"/>
      <c r="F20" s="864"/>
      <c r="G20" s="864"/>
      <c r="H20" s="864"/>
      <c r="I20" s="864"/>
      <c r="J20" s="864"/>
      <c r="K20" s="865"/>
      <c r="L20" s="865"/>
      <c r="M20" s="866"/>
    </row>
    <row r="21" spans="1:13" ht="12" thickBot="1">
      <c r="A21" s="862"/>
      <c r="B21" s="868"/>
      <c r="C21" s="868"/>
      <c r="D21" s="868"/>
      <c r="E21" s="865"/>
      <c r="F21" s="865"/>
      <c r="G21" s="865"/>
      <c r="H21" s="865"/>
      <c r="I21" s="865"/>
      <c r="J21" s="865"/>
      <c r="K21" s="865"/>
      <c r="L21" s="865"/>
      <c r="M21" s="866"/>
    </row>
    <row r="22" spans="1:13" ht="12.75" thickBot="1">
      <c r="A22" s="862"/>
      <c r="B22" s="1027" t="s">
        <v>213</v>
      </c>
      <c r="C22" s="1028"/>
      <c r="D22" s="885"/>
      <c r="E22" s="886"/>
      <c r="F22" s="887"/>
      <c r="G22" s="888">
        <f>SUM(G23:G24)</f>
        <v>0</v>
      </c>
      <c r="H22" s="888">
        <f>SUM(H23:H24)</f>
        <v>0</v>
      </c>
      <c r="I22" s="888">
        <f>SUM(I23:I24)</f>
        <v>0</v>
      </c>
      <c r="J22" s="889">
        <f>+G22+H22-I22</f>
        <v>0</v>
      </c>
      <c r="K22" s="865"/>
      <c r="L22" s="865"/>
      <c r="M22" s="866"/>
    </row>
    <row r="23" spans="1:13" ht="12.75" thickBot="1">
      <c r="A23" s="862"/>
      <c r="B23" s="1029"/>
      <c r="C23" s="1030"/>
      <c r="D23" s="311"/>
      <c r="E23" s="311"/>
      <c r="F23" s="311"/>
      <c r="G23" s="312"/>
      <c r="H23" s="312"/>
      <c r="I23" s="312"/>
      <c r="J23" s="900">
        <f>+G23+H23-I23</f>
        <v>0</v>
      </c>
      <c r="K23" s="865"/>
      <c r="L23" s="865"/>
      <c r="M23" s="866"/>
    </row>
    <row r="24" spans="1:13" ht="12" hidden="1" thickBot="1">
      <c r="A24" s="862"/>
      <c r="B24" s="1031"/>
      <c r="C24" s="1032"/>
      <c r="D24" s="313"/>
      <c r="E24" s="313"/>
      <c r="F24" s="313"/>
      <c r="G24" s="314"/>
      <c r="H24" s="314"/>
      <c r="I24" s="314"/>
      <c r="J24" s="901">
        <f>+G24+H24-I24</f>
        <v>0</v>
      </c>
      <c r="K24" s="865"/>
      <c r="L24" s="865"/>
      <c r="M24" s="866"/>
    </row>
    <row r="25" spans="1:13" ht="11.25">
      <c r="A25" s="862"/>
      <c r="B25" s="863"/>
      <c r="C25" s="863"/>
      <c r="D25" s="863"/>
      <c r="E25" s="864"/>
      <c r="F25" s="864"/>
      <c r="G25" s="864"/>
      <c r="H25" s="864"/>
      <c r="I25" s="864"/>
      <c r="J25" s="864"/>
      <c r="K25" s="865"/>
      <c r="L25" s="865"/>
      <c r="M25" s="866"/>
    </row>
    <row r="26" spans="1:13" ht="12" thickBot="1">
      <c r="A26" s="862"/>
      <c r="B26" s="868"/>
      <c r="C26" s="868"/>
      <c r="D26" s="868"/>
      <c r="E26" s="865"/>
      <c r="F26" s="865"/>
      <c r="G26" s="865"/>
      <c r="H26" s="865"/>
      <c r="I26" s="865"/>
      <c r="J26" s="865"/>
      <c r="K26" s="865"/>
      <c r="L26" s="865"/>
      <c r="M26" s="866"/>
    </row>
    <row r="27" spans="1:13" ht="12.75" thickBot="1">
      <c r="A27" s="862"/>
      <c r="B27" s="1027" t="s">
        <v>214</v>
      </c>
      <c r="C27" s="1028"/>
      <c r="D27" s="885"/>
      <c r="E27" s="886"/>
      <c r="F27" s="887"/>
      <c r="G27" s="888">
        <f>SUM(G28:G29)</f>
        <v>0</v>
      </c>
      <c r="H27" s="888">
        <f>SUM(H28:H29)</f>
        <v>0</v>
      </c>
      <c r="I27" s="888">
        <f>SUM(I28:I29)</f>
        <v>0</v>
      </c>
      <c r="J27" s="889">
        <f>+G27+H27-I27</f>
        <v>0</v>
      </c>
      <c r="K27" s="865"/>
      <c r="L27" s="865"/>
      <c r="M27" s="866"/>
    </row>
    <row r="28" spans="1:13" ht="12.75" thickBot="1">
      <c r="A28" s="862"/>
      <c r="B28" s="1029"/>
      <c r="C28" s="1030"/>
      <c r="D28" s="311"/>
      <c r="E28" s="311"/>
      <c r="F28" s="311"/>
      <c r="G28" s="312"/>
      <c r="H28" s="312"/>
      <c r="I28" s="312"/>
      <c r="J28" s="900">
        <f>+G28+H28-I28</f>
        <v>0</v>
      </c>
      <c r="K28" s="865"/>
      <c r="L28" s="865"/>
      <c r="M28" s="866"/>
    </row>
    <row r="29" spans="1:13" ht="12" hidden="1" thickBot="1">
      <c r="A29" s="862"/>
      <c r="B29" s="1031"/>
      <c r="C29" s="1032"/>
      <c r="D29" s="313"/>
      <c r="E29" s="313"/>
      <c r="F29" s="313"/>
      <c r="G29" s="314"/>
      <c r="H29" s="314"/>
      <c r="I29" s="314"/>
      <c r="J29" s="901">
        <f>+G29+H29-I29</f>
        <v>0</v>
      </c>
      <c r="K29" s="865"/>
      <c r="L29" s="865"/>
      <c r="M29" s="866"/>
    </row>
    <row r="30" spans="1:13" ht="11.25">
      <c r="A30" s="862"/>
      <c r="B30" s="863"/>
      <c r="C30" s="863"/>
      <c r="D30" s="863"/>
      <c r="E30" s="864"/>
      <c r="F30" s="864"/>
      <c r="G30" s="864"/>
      <c r="H30" s="864"/>
      <c r="I30" s="864"/>
      <c r="J30" s="864"/>
      <c r="K30" s="865"/>
      <c r="L30" s="865"/>
      <c r="M30" s="866"/>
    </row>
    <row r="31" spans="1:13" ht="12" thickBot="1">
      <c r="A31" s="862"/>
      <c r="B31" s="868"/>
      <c r="C31" s="868"/>
      <c r="D31" s="868"/>
      <c r="E31" s="865"/>
      <c r="F31" s="865"/>
      <c r="G31" s="865"/>
      <c r="H31" s="865"/>
      <c r="I31" s="865"/>
      <c r="J31" s="865"/>
      <c r="K31" s="865"/>
      <c r="L31" s="865"/>
      <c r="M31" s="866"/>
    </row>
    <row r="32" spans="1:13" ht="12.75" thickBot="1">
      <c r="A32" s="862"/>
      <c r="B32" s="1027" t="s">
        <v>215</v>
      </c>
      <c r="C32" s="1028"/>
      <c r="D32" s="885"/>
      <c r="E32" s="886"/>
      <c r="F32" s="887"/>
      <c r="G32" s="888">
        <f>SUM(G33:G34)</f>
        <v>0</v>
      </c>
      <c r="H32" s="888">
        <f>SUM(H33:H34)</f>
        <v>0</v>
      </c>
      <c r="I32" s="888">
        <f>SUM(I33:I34)</f>
        <v>0</v>
      </c>
      <c r="J32" s="889">
        <f>+G32+H32-I32</f>
        <v>0</v>
      </c>
      <c r="K32" s="865"/>
      <c r="L32" s="865"/>
      <c r="M32" s="866"/>
    </row>
    <row r="33" spans="1:13" ht="12.75" thickBot="1">
      <c r="A33" s="862"/>
      <c r="B33" s="1029"/>
      <c r="C33" s="1030"/>
      <c r="D33" s="311"/>
      <c r="E33" s="311"/>
      <c r="F33" s="311"/>
      <c r="G33" s="312"/>
      <c r="H33" s="312"/>
      <c r="I33" s="312"/>
      <c r="J33" s="900">
        <f>+G33+H33-I33</f>
        <v>0</v>
      </c>
      <c r="K33" s="865"/>
      <c r="L33" s="865"/>
      <c r="M33" s="866"/>
    </row>
    <row r="34" spans="1:13" ht="12" hidden="1" thickBot="1">
      <c r="A34" s="862"/>
      <c r="B34" s="1031"/>
      <c r="C34" s="1032"/>
      <c r="D34" s="313"/>
      <c r="E34" s="313"/>
      <c r="F34" s="313"/>
      <c r="G34" s="314"/>
      <c r="H34" s="314"/>
      <c r="I34" s="314"/>
      <c r="J34" s="901">
        <f>+G34+H34-I34</f>
        <v>0</v>
      </c>
      <c r="K34" s="865"/>
      <c r="L34" s="865"/>
      <c r="M34" s="866"/>
    </row>
    <row r="35" spans="1:13" ht="11.25">
      <c r="A35" s="862"/>
      <c r="B35" s="863"/>
      <c r="C35" s="863"/>
      <c r="D35" s="863"/>
      <c r="E35" s="864"/>
      <c r="F35" s="864"/>
      <c r="G35" s="864"/>
      <c r="H35" s="864"/>
      <c r="I35" s="864"/>
      <c r="J35" s="864"/>
      <c r="K35" s="865"/>
      <c r="L35" s="865"/>
      <c r="M35" s="866"/>
    </row>
    <row r="36" spans="1:13" s="891" customFormat="1" ht="11.25" customHeight="1" hidden="1">
      <c r="A36" s="862"/>
      <c r="B36" s="865"/>
      <c r="C36" s="868"/>
      <c r="D36" s="868"/>
      <c r="E36" s="865"/>
      <c r="F36" s="865"/>
      <c r="G36" s="865"/>
      <c r="H36" s="869"/>
      <c r="I36" s="870"/>
      <c r="J36" s="865"/>
      <c r="K36" s="865"/>
      <c r="L36" s="865"/>
      <c r="M36" s="866"/>
    </row>
    <row r="37" spans="1:13" s="891" customFormat="1" ht="11.25" customHeight="1" hidden="1">
      <c r="A37" s="862"/>
      <c r="B37" s="865"/>
      <c r="C37" s="868"/>
      <c r="D37" s="868"/>
      <c r="E37" s="865"/>
      <c r="F37" s="865"/>
      <c r="G37" s="865"/>
      <c r="H37" s="869"/>
      <c r="I37" s="870"/>
      <c r="J37" s="865"/>
      <c r="K37" s="865"/>
      <c r="L37" s="865"/>
      <c r="M37" s="866"/>
    </row>
    <row r="38" spans="1:13" s="891" customFormat="1" ht="11.25" customHeight="1" hidden="1">
      <c r="A38" s="862"/>
      <c r="B38" s="865"/>
      <c r="C38" s="868"/>
      <c r="D38" s="868"/>
      <c r="E38" s="865"/>
      <c r="F38" s="865"/>
      <c r="G38" s="865"/>
      <c r="H38" s="869"/>
      <c r="I38" s="870"/>
      <c r="J38" s="865"/>
      <c r="K38" s="865"/>
      <c r="L38" s="865"/>
      <c r="M38" s="866"/>
    </row>
    <row r="39" spans="1:13" ht="12" customHeight="1" hidden="1" thickBot="1">
      <c r="A39" s="862"/>
      <c r="B39" s="865"/>
      <c r="C39" s="868"/>
      <c r="D39" s="868"/>
      <c r="E39" s="865"/>
      <c r="F39" s="865"/>
      <c r="G39" s="865"/>
      <c r="H39" s="869"/>
      <c r="I39" s="870"/>
      <c r="J39" s="865"/>
      <c r="K39" s="865"/>
      <c r="L39" s="865"/>
      <c r="M39" s="866"/>
    </row>
    <row r="40" spans="1:13" ht="11.25">
      <c r="A40" s="862"/>
      <c r="B40" s="865"/>
      <c r="C40" s="868"/>
      <c r="D40" s="868"/>
      <c r="E40" s="865"/>
      <c r="F40" s="865"/>
      <c r="G40" s="865"/>
      <c r="H40" s="869"/>
      <c r="I40" s="870"/>
      <c r="J40" s="865"/>
      <c r="K40" s="865"/>
      <c r="L40" s="865"/>
      <c r="M40" s="866"/>
    </row>
    <row r="41" spans="1:13" s="891" customFormat="1" ht="13.5" customHeight="1">
      <c r="A41" s="862"/>
      <c r="B41" s="892" t="s">
        <v>561</v>
      </c>
      <c r="C41" s="892"/>
      <c r="D41" s="892"/>
      <c r="E41" s="892"/>
      <c r="F41" s="892"/>
      <c r="G41" s="892"/>
      <c r="H41" s="865"/>
      <c r="I41" s="865"/>
      <c r="J41" s="865"/>
      <c r="K41" s="865"/>
      <c r="L41" s="865"/>
      <c r="M41" s="866"/>
    </row>
    <row r="42" spans="1:13" s="891" customFormat="1" ht="12" thickBot="1">
      <c r="A42" s="862"/>
      <c r="B42" s="868"/>
      <c r="C42" s="865"/>
      <c r="D42" s="865"/>
      <c r="E42" s="865"/>
      <c r="F42" s="865"/>
      <c r="G42" s="865"/>
      <c r="H42" s="865"/>
      <c r="I42" s="865"/>
      <c r="J42" s="865"/>
      <c r="K42" s="865"/>
      <c r="L42" s="865"/>
      <c r="M42" s="866"/>
    </row>
    <row r="43" spans="1:13" s="891" customFormat="1" ht="45" customHeight="1" thickBot="1">
      <c r="A43" s="862"/>
      <c r="B43" s="868"/>
      <c r="C43" s="893"/>
      <c r="D43" s="876" t="s">
        <v>453</v>
      </c>
      <c r="E43" s="877" t="s">
        <v>216</v>
      </c>
      <c r="F43" s="877" t="s">
        <v>203</v>
      </c>
      <c r="G43" s="877" t="s">
        <v>217</v>
      </c>
      <c r="H43" s="877" t="s">
        <v>218</v>
      </c>
      <c r="I43" s="877" t="s">
        <v>219</v>
      </c>
      <c r="J43" s="877" t="s">
        <v>692</v>
      </c>
      <c r="K43" s="877" t="s">
        <v>220</v>
      </c>
      <c r="L43" s="879" t="s">
        <v>221</v>
      </c>
      <c r="M43" s="894"/>
    </row>
    <row r="44" spans="1:13" s="891" customFormat="1" ht="12">
      <c r="A44" s="862"/>
      <c r="B44" s="868"/>
      <c r="C44" s="893"/>
      <c r="D44" s="893"/>
      <c r="E44" s="881"/>
      <c r="F44" s="881"/>
      <c r="G44" s="880" t="s">
        <v>192</v>
      </c>
      <c r="H44" s="880" t="s">
        <v>193</v>
      </c>
      <c r="I44" s="881" t="s">
        <v>222</v>
      </c>
      <c r="J44" s="880" t="s">
        <v>194</v>
      </c>
      <c r="K44" s="880" t="s">
        <v>223</v>
      </c>
      <c r="L44" s="881" t="s">
        <v>224</v>
      </c>
      <c r="M44" s="894"/>
    </row>
    <row r="45" spans="1:13" s="891" customFormat="1" ht="12.75" thickBot="1">
      <c r="A45" s="862"/>
      <c r="B45" s="868"/>
      <c r="C45" s="868"/>
      <c r="D45" s="868"/>
      <c r="E45" s="865"/>
      <c r="F45" s="865"/>
      <c r="G45" s="865"/>
      <c r="H45" s="865"/>
      <c r="I45" s="865"/>
      <c r="J45" s="865"/>
      <c r="K45" s="869">
        <f>IF(ROUND(K46,2)-ROUND(Conso!B169,2)=0,"","Ecart avec comptes 777 de : 
"&amp;TEXT(ROUND(K46-Conso!B169,2),"# ##,00"&amp;" €"))</f>
      </c>
      <c r="L45" s="865"/>
      <c r="M45" s="866"/>
    </row>
    <row r="46" spans="1:13" ht="12.75" thickBot="1">
      <c r="A46" s="862"/>
      <c r="B46" s="1027" t="s">
        <v>532</v>
      </c>
      <c r="C46" s="1028"/>
      <c r="D46" s="885"/>
      <c r="E46" s="886"/>
      <c r="F46" s="887"/>
      <c r="G46" s="888">
        <f>SUM(G47:G48)</f>
        <v>0</v>
      </c>
      <c r="H46" s="888">
        <f>SUM(H47:H48)</f>
        <v>0</v>
      </c>
      <c r="I46" s="888">
        <f>+G46-H46</f>
        <v>0</v>
      </c>
      <c r="J46" s="888">
        <f>SUM(J47:J48)</f>
        <v>0</v>
      </c>
      <c r="K46" s="888">
        <f>SUM(K47:K48)</f>
        <v>0</v>
      </c>
      <c r="L46" s="889">
        <f>I46+J46-K46</f>
        <v>0</v>
      </c>
      <c r="M46" s="866"/>
    </row>
    <row r="47" spans="1:13" ht="12.75" thickBot="1">
      <c r="A47" s="862"/>
      <c r="B47" s="1029"/>
      <c r="C47" s="1030"/>
      <c r="D47" s="311"/>
      <c r="E47" s="311"/>
      <c r="F47" s="311"/>
      <c r="G47" s="312"/>
      <c r="H47" s="312"/>
      <c r="I47" s="899">
        <f>+G47-H47</f>
        <v>0</v>
      </c>
      <c r="J47" s="312"/>
      <c r="K47" s="312"/>
      <c r="L47" s="900">
        <f>I47+J47-K47</f>
        <v>0</v>
      </c>
      <c r="M47" s="866"/>
    </row>
    <row r="48" spans="1:13" ht="12" hidden="1" thickBot="1">
      <c r="A48" s="862"/>
      <c r="B48" s="1031"/>
      <c r="C48" s="1032"/>
      <c r="D48" s="313"/>
      <c r="E48" s="313"/>
      <c r="F48" s="313"/>
      <c r="G48" s="314"/>
      <c r="H48" s="314"/>
      <c r="I48" s="316">
        <f>+G48-H48</f>
        <v>0</v>
      </c>
      <c r="J48" s="314"/>
      <c r="K48" s="314"/>
      <c r="L48" s="315">
        <f>I48+J48-K48</f>
        <v>0</v>
      </c>
      <c r="M48" s="866"/>
    </row>
    <row r="49" spans="1:13" s="891" customFormat="1" ht="11.25">
      <c r="A49" s="862"/>
      <c r="B49" s="863"/>
      <c r="C49" s="863"/>
      <c r="D49" s="863"/>
      <c r="E49" s="864"/>
      <c r="F49" s="864"/>
      <c r="G49" s="864"/>
      <c r="H49" s="864"/>
      <c r="I49" s="864"/>
      <c r="J49" s="864"/>
      <c r="K49" s="864"/>
      <c r="L49" s="864"/>
      <c r="M49" s="866"/>
    </row>
    <row r="50" spans="1:13" ht="12" thickBot="1">
      <c r="A50" s="873"/>
      <c r="B50" s="895"/>
      <c r="C50" s="895"/>
      <c r="D50" s="895"/>
      <c r="E50" s="896"/>
      <c r="F50" s="896"/>
      <c r="G50" s="896"/>
      <c r="H50" s="896"/>
      <c r="I50" s="896"/>
      <c r="J50" s="896"/>
      <c r="K50" s="896"/>
      <c r="L50" s="896"/>
      <c r="M50" s="897"/>
    </row>
  </sheetData>
  <sheetProtection password="8694" sheet="1" objects="1" scenarios="1"/>
  <mergeCells count="22">
    <mergeCell ref="B48:C48"/>
    <mergeCell ref="B34:C34"/>
    <mergeCell ref="B46:C46"/>
    <mergeCell ref="B47:C47"/>
    <mergeCell ref="B24:C24"/>
    <mergeCell ref="B27:C27"/>
    <mergeCell ref="B28:C28"/>
    <mergeCell ref="B29:C29"/>
    <mergeCell ref="B32:C32"/>
    <mergeCell ref="B33:C33"/>
    <mergeCell ref="B14:C14"/>
    <mergeCell ref="B17:C17"/>
    <mergeCell ref="B18:C18"/>
    <mergeCell ref="B19:C19"/>
    <mergeCell ref="B22:C22"/>
    <mergeCell ref="B23:C23"/>
    <mergeCell ref="B2:L2"/>
    <mergeCell ref="B7:C7"/>
    <mergeCell ref="B8:C8"/>
    <mergeCell ref="B9:C9"/>
    <mergeCell ref="B12:C12"/>
    <mergeCell ref="B13:C13"/>
  </mergeCells>
  <conditionalFormatting sqref="H6:I6">
    <cfRule type="containsText" priority="4" dxfId="4" operator="containsText" stopIfTrue="1" text="Ecart">
      <formula>NOT(ISERROR(SEARCH("Ecart",H6)))</formula>
    </cfRule>
  </conditionalFormatting>
  <conditionalFormatting sqref="H11:I11">
    <cfRule type="containsText" priority="3" dxfId="4" operator="containsText" stopIfTrue="1" text="Ecart">
      <formula>NOT(ISERROR(SEARCH("Ecart",H11)))</formula>
    </cfRule>
  </conditionalFormatting>
  <conditionalFormatting sqref="H36:I40">
    <cfRule type="containsText" priority="2" dxfId="4" operator="containsText" stopIfTrue="1" text="Ecart">
      <formula>NOT(ISERROR(SEARCH("Ecart",H36)))</formula>
    </cfRule>
  </conditionalFormatting>
  <conditionalFormatting sqref="K45">
    <cfRule type="containsText" priority="1" dxfId="4" operator="containsText" stopIfTrue="1" text="Ecart">
      <formula>NOT(ISERROR(SEARCH("Ecart",K45)))</formula>
    </cfRule>
  </conditionalFormatting>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Feuil18"/>
  <dimension ref="A1:H65"/>
  <sheetViews>
    <sheetView zoomScalePageLayoutView="0" workbookViewId="0" topLeftCell="A1">
      <selection activeCell="A1" sqref="A1"/>
    </sheetView>
  </sheetViews>
  <sheetFormatPr defaultColWidth="11.421875" defaultRowHeight="15"/>
  <cols>
    <col min="1" max="1" width="8.421875" style="1" customWidth="1"/>
    <col min="2" max="2" width="10.421875" style="1" customWidth="1"/>
    <col min="3" max="3" width="69.140625" style="1" customWidth="1"/>
    <col min="4" max="7" width="16.8515625" style="1" customWidth="1"/>
    <col min="8" max="8" width="2.8515625" style="1" customWidth="1"/>
    <col min="9" max="16384" width="11.421875" style="1" customWidth="1"/>
  </cols>
  <sheetData>
    <row r="1" spans="1:8" ht="15" customHeight="1">
      <c r="A1" s="101"/>
      <c r="B1" s="102"/>
      <c r="C1" s="102"/>
      <c r="D1" s="102"/>
      <c r="E1" s="102"/>
      <c r="F1" s="102"/>
      <c r="G1" s="102"/>
      <c r="H1" s="104"/>
    </row>
    <row r="2" spans="1:8" ht="30" customHeight="1">
      <c r="A2" s="114"/>
      <c r="B2" s="1006" t="s">
        <v>230</v>
      </c>
      <c r="C2" s="1006"/>
      <c r="D2" s="1006"/>
      <c r="E2" s="1006"/>
      <c r="F2" s="1006"/>
      <c r="G2" s="1006"/>
      <c r="H2" s="106"/>
    </row>
    <row r="3" spans="1:8" ht="12.75">
      <c r="A3" s="114"/>
      <c r="B3" s="272"/>
      <c r="C3" s="107"/>
      <c r="D3" s="107"/>
      <c r="E3" s="107"/>
      <c r="F3" s="107"/>
      <c r="G3" s="107"/>
      <c r="H3" s="106"/>
    </row>
    <row r="4" spans="1:8" ht="13.5" thickBot="1">
      <c r="A4" s="114"/>
      <c r="B4" s="1035"/>
      <c r="C4" s="1035"/>
      <c r="D4" s="1035"/>
      <c r="E4" s="1035"/>
      <c r="F4" s="1035"/>
      <c r="G4" s="1035"/>
      <c r="H4" s="106"/>
    </row>
    <row r="5" spans="1:8" s="4" customFormat="1" ht="12.75" thickBot="1">
      <c r="A5" s="168"/>
      <c r="B5" s="1036" t="s">
        <v>231</v>
      </c>
      <c r="C5" s="1036"/>
      <c r="D5" s="1037" t="s">
        <v>232</v>
      </c>
      <c r="E5" s="1039" t="s">
        <v>233</v>
      </c>
      <c r="F5" s="1039"/>
      <c r="G5" s="1040"/>
      <c r="H5" s="169"/>
    </row>
    <row r="6" spans="1:8" s="4" customFormat="1" ht="25.5" thickBot="1">
      <c r="A6" s="168"/>
      <c r="B6" s="1036"/>
      <c r="C6" s="1036"/>
      <c r="D6" s="1038"/>
      <c r="E6" s="317" t="s">
        <v>234</v>
      </c>
      <c r="F6" s="317" t="s">
        <v>235</v>
      </c>
      <c r="G6" s="318" t="s">
        <v>236</v>
      </c>
      <c r="H6" s="169"/>
    </row>
    <row r="7" spans="1:8" s="3" customFormat="1" ht="15.75" customHeight="1">
      <c r="A7" s="319"/>
      <c r="B7" s="320" t="s">
        <v>237</v>
      </c>
      <c r="C7" s="321"/>
      <c r="D7" s="322">
        <f>SUM(D8:D9)</f>
        <v>0</v>
      </c>
      <c r="E7" s="322">
        <f>SUM(E8:E9)</f>
        <v>0</v>
      </c>
      <c r="F7" s="322">
        <f>SUM(F8:F9)</f>
        <v>0</v>
      </c>
      <c r="G7" s="323">
        <f>+D7+E7-F7</f>
        <v>0</v>
      </c>
      <c r="H7" s="324"/>
    </row>
    <row r="8" spans="1:8" ht="12.75">
      <c r="A8" s="114"/>
      <c r="B8" s="1041"/>
      <c r="C8" s="1042"/>
      <c r="D8" s="325"/>
      <c r="E8" s="325"/>
      <c r="F8" s="325"/>
      <c r="G8" s="326">
        <f>+D8+E8-F8</f>
        <v>0</v>
      </c>
      <c r="H8" s="106"/>
    </row>
    <row r="9" spans="1:8" ht="12" hidden="1">
      <c r="A9" s="114"/>
      <c r="B9" s="1041"/>
      <c r="C9" s="1042"/>
      <c r="D9" s="325"/>
      <c r="E9" s="325"/>
      <c r="F9" s="325"/>
      <c r="G9" s="326">
        <f>+D9+E9-F9</f>
        <v>0</v>
      </c>
      <c r="H9" s="106"/>
    </row>
    <row r="10" spans="1:8" ht="12">
      <c r="A10" s="114"/>
      <c r="B10" s="327"/>
      <c r="C10" s="328"/>
      <c r="D10" s="329"/>
      <c r="E10" s="330"/>
      <c r="F10" s="330"/>
      <c r="G10" s="326"/>
      <c r="H10" s="106"/>
    </row>
    <row r="11" spans="1:8" s="3" customFormat="1" ht="12.75">
      <c r="A11" s="319"/>
      <c r="B11" s="331" t="s">
        <v>238</v>
      </c>
      <c r="C11" s="332"/>
      <c r="D11" s="333">
        <f>+D12+D16+D20</f>
        <v>0</v>
      </c>
      <c r="E11" s="333">
        <f>+E12+E16+E20</f>
        <v>0</v>
      </c>
      <c r="F11" s="333">
        <f>+F12+F16+F20</f>
        <v>0</v>
      </c>
      <c r="G11" s="334">
        <f>+D11+E11-F11</f>
        <v>0</v>
      </c>
      <c r="H11" s="324"/>
    </row>
    <row r="12" spans="1:8" s="5" customFormat="1" ht="12.75">
      <c r="A12" s="335"/>
      <c r="B12" s="336"/>
      <c r="C12" s="337" t="s">
        <v>239</v>
      </c>
      <c r="D12" s="338">
        <f>SUM(D13:D14)</f>
        <v>0</v>
      </c>
      <c r="E12" s="338">
        <f>SUM(E13:E14)</f>
        <v>0</v>
      </c>
      <c r="F12" s="338">
        <f>SUM(F13:F14)</f>
        <v>0</v>
      </c>
      <c r="G12" s="339">
        <f>+D12+E12-F12</f>
        <v>0</v>
      </c>
      <c r="H12" s="340"/>
    </row>
    <row r="13" spans="1:8" s="5" customFormat="1" ht="12.75">
      <c r="A13" s="335"/>
      <c r="B13" s="1043"/>
      <c r="C13" s="1044"/>
      <c r="D13" s="341"/>
      <c r="E13" s="341"/>
      <c r="F13" s="341"/>
      <c r="G13" s="339">
        <f>+D13+E13-F13</f>
        <v>0</v>
      </c>
      <c r="H13" s="340"/>
    </row>
    <row r="14" spans="1:8" s="5" customFormat="1" ht="12.75" hidden="1">
      <c r="A14" s="335"/>
      <c r="B14" s="1043"/>
      <c r="C14" s="1044"/>
      <c r="D14" s="341"/>
      <c r="E14" s="341"/>
      <c r="F14" s="341"/>
      <c r="G14" s="339">
        <f>+D14+E14-F14</f>
        <v>0</v>
      </c>
      <c r="H14" s="340"/>
    </row>
    <row r="15" spans="1:8" s="5" customFormat="1" ht="12.75">
      <c r="A15" s="335"/>
      <c r="B15" s="336"/>
      <c r="C15" s="342"/>
      <c r="D15" s="343"/>
      <c r="E15" s="338"/>
      <c r="F15" s="338"/>
      <c r="G15" s="339"/>
      <c r="H15" s="340"/>
    </row>
    <row r="16" spans="1:8" s="5" customFormat="1" ht="12.75">
      <c r="A16" s="335"/>
      <c r="B16" s="336"/>
      <c r="C16" s="337" t="s">
        <v>240</v>
      </c>
      <c r="D16" s="338">
        <f>SUM(D17:D18)</f>
        <v>0</v>
      </c>
      <c r="E16" s="338">
        <f>SUM(E17:E18)</f>
        <v>0</v>
      </c>
      <c r="F16" s="338">
        <f>SUM(F17:F18)</f>
        <v>0</v>
      </c>
      <c r="G16" s="339">
        <f>+D16+E16-F16</f>
        <v>0</v>
      </c>
      <c r="H16" s="340"/>
    </row>
    <row r="17" spans="1:8" s="5" customFormat="1" ht="12.75">
      <c r="A17" s="335"/>
      <c r="B17" s="1043"/>
      <c r="C17" s="1044"/>
      <c r="D17" s="341"/>
      <c r="E17" s="341"/>
      <c r="F17" s="341"/>
      <c r="G17" s="339">
        <f>+D17+E17-F17</f>
        <v>0</v>
      </c>
      <c r="H17" s="340"/>
    </row>
    <row r="18" spans="1:8" s="5" customFormat="1" ht="12.75" hidden="1">
      <c r="A18" s="335"/>
      <c r="B18" s="1043"/>
      <c r="C18" s="1044"/>
      <c r="D18" s="341"/>
      <c r="E18" s="341"/>
      <c r="F18" s="341"/>
      <c r="G18" s="339">
        <f>+D18+E18-F18</f>
        <v>0</v>
      </c>
      <c r="H18" s="340"/>
    </row>
    <row r="19" spans="1:8" s="5" customFormat="1" ht="12.75">
      <c r="A19" s="335"/>
      <c r="B19" s="336"/>
      <c r="C19" s="342"/>
      <c r="D19" s="343"/>
      <c r="E19" s="338"/>
      <c r="F19" s="338"/>
      <c r="G19" s="339"/>
      <c r="H19" s="340"/>
    </row>
    <row r="20" spans="1:8" s="5" customFormat="1" ht="12.75">
      <c r="A20" s="335"/>
      <c r="B20" s="336"/>
      <c r="C20" s="337" t="s">
        <v>241</v>
      </c>
      <c r="D20" s="338">
        <f>SUM(D21:D22)</f>
        <v>0</v>
      </c>
      <c r="E20" s="338">
        <f>SUM(E21:E22)</f>
        <v>0</v>
      </c>
      <c r="F20" s="338">
        <f>SUM(F21:F22)</f>
        <v>0</v>
      </c>
      <c r="G20" s="339">
        <f>+D20+E20-F20</f>
        <v>0</v>
      </c>
      <c r="H20" s="340"/>
    </row>
    <row r="21" spans="1:8" s="5" customFormat="1" ht="12.75">
      <c r="A21" s="335"/>
      <c r="B21" s="1043"/>
      <c r="C21" s="1044"/>
      <c r="D21" s="341"/>
      <c r="E21" s="341"/>
      <c r="F21" s="341"/>
      <c r="G21" s="339">
        <f>+D21+E21-F21</f>
        <v>0</v>
      </c>
      <c r="H21" s="340"/>
    </row>
    <row r="22" spans="1:8" s="5" customFormat="1" ht="12.75" hidden="1">
      <c r="A22" s="335"/>
      <c r="B22" s="1043"/>
      <c r="C22" s="1044"/>
      <c r="D22" s="341"/>
      <c r="E22" s="341"/>
      <c r="F22" s="341"/>
      <c r="G22" s="339">
        <f>+D22+E22-F22</f>
        <v>0</v>
      </c>
      <c r="H22" s="340"/>
    </row>
    <row r="23" spans="1:8" s="5" customFormat="1" ht="12.75">
      <c r="A23" s="335"/>
      <c r="B23" s="336"/>
      <c r="C23" s="342"/>
      <c r="D23" s="343"/>
      <c r="E23" s="338"/>
      <c r="F23" s="338"/>
      <c r="G23" s="339"/>
      <c r="H23" s="340"/>
    </row>
    <row r="24" spans="1:8" s="3" customFormat="1" ht="12.75">
      <c r="A24" s="319"/>
      <c r="B24" s="331" t="s">
        <v>242</v>
      </c>
      <c r="C24" s="332"/>
      <c r="D24" s="333">
        <f>+D25+D29</f>
        <v>0</v>
      </c>
      <c r="E24" s="333">
        <f>+E25+E29</f>
        <v>0</v>
      </c>
      <c r="F24" s="333">
        <f>+F25+F29</f>
        <v>0</v>
      </c>
      <c r="G24" s="334">
        <f>+D24+E24-F24</f>
        <v>0</v>
      </c>
      <c r="H24" s="324"/>
    </row>
    <row r="25" spans="1:8" s="5" customFormat="1" ht="12.75">
      <c r="A25" s="335"/>
      <c r="B25" s="336"/>
      <c r="C25" s="337" t="s">
        <v>243</v>
      </c>
      <c r="D25" s="338">
        <f>SUM(D26:D27)</f>
        <v>0</v>
      </c>
      <c r="E25" s="338">
        <f>SUM(E26:E27)</f>
        <v>0</v>
      </c>
      <c r="F25" s="338">
        <f>SUM(F26:F27)</f>
        <v>0</v>
      </c>
      <c r="G25" s="339">
        <f>+D25+E25-F25</f>
        <v>0</v>
      </c>
      <c r="H25" s="340"/>
    </row>
    <row r="26" spans="1:8" s="5" customFormat="1" ht="12.75">
      <c r="A26" s="335"/>
      <c r="B26" s="1043"/>
      <c r="C26" s="1044"/>
      <c r="D26" s="341"/>
      <c r="E26" s="341"/>
      <c r="F26" s="341"/>
      <c r="G26" s="339">
        <f>+D26+E26-F26</f>
        <v>0</v>
      </c>
      <c r="H26" s="340"/>
    </row>
    <row r="27" spans="1:8" s="5" customFormat="1" ht="12.75" hidden="1">
      <c r="A27" s="335"/>
      <c r="B27" s="1043"/>
      <c r="C27" s="1044"/>
      <c r="D27" s="341"/>
      <c r="E27" s="341"/>
      <c r="F27" s="341"/>
      <c r="G27" s="339">
        <f>+D27+E27-F27</f>
        <v>0</v>
      </c>
      <c r="H27" s="340"/>
    </row>
    <row r="28" spans="1:8" s="5" customFormat="1" ht="12.75">
      <c r="A28" s="335"/>
      <c r="B28" s="336"/>
      <c r="C28" s="342"/>
      <c r="D28" s="343"/>
      <c r="E28" s="338"/>
      <c r="F28" s="338"/>
      <c r="G28" s="339"/>
      <c r="H28" s="340"/>
    </row>
    <row r="29" spans="1:8" s="5" customFormat="1" ht="12.75">
      <c r="A29" s="335"/>
      <c r="B29" s="336"/>
      <c r="C29" s="337" t="s">
        <v>244</v>
      </c>
      <c r="D29" s="338">
        <f>SUM(D30:D31)</f>
        <v>0</v>
      </c>
      <c r="E29" s="338">
        <f>SUM(E30:E31)</f>
        <v>0</v>
      </c>
      <c r="F29" s="338">
        <f>SUM(F30:F31)</f>
        <v>0</v>
      </c>
      <c r="G29" s="339">
        <f>+D29+E29-F29</f>
        <v>0</v>
      </c>
      <c r="H29" s="340"/>
    </row>
    <row r="30" spans="1:8" s="5" customFormat="1" ht="12.75">
      <c r="A30" s="335"/>
      <c r="B30" s="1043"/>
      <c r="C30" s="1044"/>
      <c r="D30" s="341"/>
      <c r="E30" s="341"/>
      <c r="F30" s="341"/>
      <c r="G30" s="339">
        <f>+D30+E30-F30</f>
        <v>0</v>
      </c>
      <c r="H30" s="340"/>
    </row>
    <row r="31" spans="1:8" s="5" customFormat="1" ht="12.75" hidden="1">
      <c r="A31" s="335"/>
      <c r="B31" s="1043"/>
      <c r="C31" s="1044"/>
      <c r="D31" s="341"/>
      <c r="E31" s="341"/>
      <c r="F31" s="341"/>
      <c r="G31" s="339">
        <f>+D31+E31-F31</f>
        <v>0</v>
      </c>
      <c r="H31" s="340"/>
    </row>
    <row r="32" spans="1:8" s="5" customFormat="1" ht="12.75">
      <c r="A32" s="335"/>
      <c r="B32" s="336"/>
      <c r="C32" s="342"/>
      <c r="D32" s="343"/>
      <c r="E32" s="338"/>
      <c r="F32" s="338"/>
      <c r="G32" s="339"/>
      <c r="H32" s="340"/>
    </row>
    <row r="33" spans="1:8" s="3" customFormat="1" ht="12.75">
      <c r="A33" s="319"/>
      <c r="B33" s="331" t="s">
        <v>245</v>
      </c>
      <c r="C33" s="332"/>
      <c r="D33" s="333">
        <f>+D34+D38</f>
        <v>0</v>
      </c>
      <c r="E33" s="333">
        <f>+E34+E38</f>
        <v>0</v>
      </c>
      <c r="F33" s="333">
        <f>+F34+F38</f>
        <v>0</v>
      </c>
      <c r="G33" s="334">
        <f>+D33+E33-F33</f>
        <v>0</v>
      </c>
      <c r="H33" s="324"/>
    </row>
    <row r="34" spans="1:8" s="5" customFormat="1" ht="12.75">
      <c r="A34" s="335"/>
      <c r="B34" s="344"/>
      <c r="C34" s="345" t="s">
        <v>246</v>
      </c>
      <c r="D34" s="338">
        <f>SUM(D35:D36)</f>
        <v>0</v>
      </c>
      <c r="E34" s="338">
        <f>SUM(E35:E36)</f>
        <v>0</v>
      </c>
      <c r="F34" s="338">
        <f>SUM(F35:F36)</f>
        <v>0</v>
      </c>
      <c r="G34" s="339">
        <f>+D34+E34-F34</f>
        <v>0</v>
      </c>
      <c r="H34" s="340"/>
    </row>
    <row r="35" spans="1:8" s="5" customFormat="1" ht="12.75">
      <c r="A35" s="335"/>
      <c r="B35" s="1043"/>
      <c r="C35" s="1044"/>
      <c r="D35" s="341"/>
      <c r="E35" s="341"/>
      <c r="F35" s="341"/>
      <c r="G35" s="339">
        <f>+D35+E35-F35</f>
        <v>0</v>
      </c>
      <c r="H35" s="340"/>
    </row>
    <row r="36" spans="1:8" s="5" customFormat="1" ht="12.75" hidden="1">
      <c r="A36" s="335"/>
      <c r="B36" s="1043"/>
      <c r="C36" s="1044"/>
      <c r="D36" s="341"/>
      <c r="E36" s="341"/>
      <c r="F36" s="341"/>
      <c r="G36" s="339">
        <f>+D36+E36-F36</f>
        <v>0</v>
      </c>
      <c r="H36" s="340"/>
    </row>
    <row r="37" spans="1:8" s="5" customFormat="1" ht="12.75">
      <c r="A37" s="335"/>
      <c r="B37" s="336"/>
      <c r="C37" s="342"/>
      <c r="D37" s="343"/>
      <c r="E37" s="338"/>
      <c r="F37" s="338"/>
      <c r="G37" s="339"/>
      <c r="H37" s="340"/>
    </row>
    <row r="38" spans="1:8" s="5" customFormat="1" ht="12.75">
      <c r="A38" s="335"/>
      <c r="B38" s="344"/>
      <c r="C38" s="345" t="s">
        <v>247</v>
      </c>
      <c r="D38" s="338">
        <f>SUM(D39:D40)</f>
        <v>0</v>
      </c>
      <c r="E38" s="338">
        <f>SUM(E39:E40)</f>
        <v>0</v>
      </c>
      <c r="F38" s="338">
        <f>SUM(F39:F40)</f>
        <v>0</v>
      </c>
      <c r="G38" s="339">
        <f>+D38+E38-F38</f>
        <v>0</v>
      </c>
      <c r="H38" s="340"/>
    </row>
    <row r="39" spans="1:8" s="5" customFormat="1" ht="12.75">
      <c r="A39" s="335"/>
      <c r="B39" s="1043"/>
      <c r="C39" s="1044"/>
      <c r="D39" s="341"/>
      <c r="E39" s="341"/>
      <c r="F39" s="341"/>
      <c r="G39" s="339">
        <f>+D39+E39-F39</f>
        <v>0</v>
      </c>
      <c r="H39" s="340"/>
    </row>
    <row r="40" spans="1:8" s="5" customFormat="1" ht="12.75" hidden="1">
      <c r="A40" s="335"/>
      <c r="B40" s="1043"/>
      <c r="C40" s="1044"/>
      <c r="D40" s="341"/>
      <c r="E40" s="341"/>
      <c r="F40" s="341"/>
      <c r="G40" s="339">
        <f>+D40+E40-F40</f>
        <v>0</v>
      </c>
      <c r="H40" s="340"/>
    </row>
    <row r="41" spans="1:8" s="5" customFormat="1" ht="13.5" thickBot="1">
      <c r="A41" s="335"/>
      <c r="B41" s="336"/>
      <c r="C41" s="342"/>
      <c r="D41" s="343"/>
      <c r="E41" s="338"/>
      <c r="F41" s="338"/>
      <c r="G41" s="339"/>
      <c r="H41" s="340"/>
    </row>
    <row r="42" spans="1:8" s="352" customFormat="1" ht="16.5" customHeight="1" thickBot="1">
      <c r="A42" s="346"/>
      <c r="B42" s="347" t="s">
        <v>248</v>
      </c>
      <c r="C42" s="348"/>
      <c r="D42" s="349">
        <f>D33+D24+D11+D7</f>
        <v>0</v>
      </c>
      <c r="E42" s="350">
        <f>E33+E24+E11+E7</f>
        <v>0</v>
      </c>
      <c r="F42" s="350">
        <f>F33+F24+F11+F7</f>
        <v>0</v>
      </c>
      <c r="G42" s="351">
        <f>G33+G24+G11+G7</f>
        <v>0</v>
      </c>
      <c r="H42" s="149"/>
    </row>
    <row r="43" spans="1:8" ht="12">
      <c r="A43" s="114"/>
      <c r="B43" s="107" t="s">
        <v>249</v>
      </c>
      <c r="C43" s="107"/>
      <c r="D43" s="107"/>
      <c r="E43" s="107"/>
      <c r="F43" s="107"/>
      <c r="G43" s="107"/>
      <c r="H43" s="106"/>
    </row>
    <row r="44" spans="1:8" ht="12">
      <c r="A44" s="114"/>
      <c r="B44" s="107" t="s">
        <v>250</v>
      </c>
      <c r="C44" s="107"/>
      <c r="D44" s="107"/>
      <c r="E44" s="107"/>
      <c r="F44" s="107"/>
      <c r="G44" s="107"/>
      <c r="H44" s="106"/>
    </row>
    <row r="45" spans="1:8" ht="12">
      <c r="A45" s="114"/>
      <c r="B45" s="107" t="s">
        <v>251</v>
      </c>
      <c r="C45" s="107"/>
      <c r="D45" s="107"/>
      <c r="E45" s="107"/>
      <c r="F45" s="107"/>
      <c r="G45" s="107"/>
      <c r="H45" s="106"/>
    </row>
    <row r="46" spans="1:8" ht="12">
      <c r="A46" s="114"/>
      <c r="B46" s="107" t="s">
        <v>252</v>
      </c>
      <c r="C46" s="107"/>
      <c r="D46" s="107"/>
      <c r="E46" s="107"/>
      <c r="F46" s="107"/>
      <c r="G46" s="107"/>
      <c r="H46" s="106"/>
    </row>
    <row r="47" spans="1:8" ht="12">
      <c r="A47" s="114"/>
      <c r="B47" s="353"/>
      <c r="C47" s="107"/>
      <c r="D47" s="107"/>
      <c r="E47" s="107"/>
      <c r="F47" s="107"/>
      <c r="G47" s="107"/>
      <c r="H47" s="106"/>
    </row>
    <row r="48" spans="1:8" ht="13.5" thickBot="1">
      <c r="A48" s="114"/>
      <c r="B48" s="354" t="s">
        <v>253</v>
      </c>
      <c r="C48" s="354"/>
      <c r="D48" s="354"/>
      <c r="E48" s="354"/>
      <c r="F48" s="354"/>
      <c r="G48" s="354"/>
      <c r="H48" s="106"/>
    </row>
    <row r="49" spans="1:8" s="4" customFormat="1" ht="21" customHeight="1" thickBot="1">
      <c r="A49" s="168"/>
      <c r="B49" s="1036" t="s">
        <v>254</v>
      </c>
      <c r="C49" s="1036"/>
      <c r="D49" s="355" t="s">
        <v>255</v>
      </c>
      <c r="E49" s="140"/>
      <c r="F49" s="140"/>
      <c r="G49" s="140"/>
      <c r="H49" s="169"/>
    </row>
    <row r="50" spans="1:8" s="517" customFormat="1" ht="13.5" thickBot="1">
      <c r="A50" s="802"/>
      <c r="B50" s="1046"/>
      <c r="C50" s="1047"/>
      <c r="D50" s="356"/>
      <c r="E50" s="513"/>
      <c r="F50" s="513"/>
      <c r="G50" s="513"/>
      <c r="H50" s="803"/>
    </row>
    <row r="51" spans="1:8" s="517" customFormat="1" ht="13.5" hidden="1" thickBot="1">
      <c r="A51" s="802"/>
      <c r="B51" s="1046"/>
      <c r="C51" s="1047"/>
      <c r="D51" s="356"/>
      <c r="E51" s="513"/>
      <c r="F51" s="513"/>
      <c r="G51" s="513"/>
      <c r="H51" s="803"/>
    </row>
    <row r="52" spans="1:8" s="517" customFormat="1" ht="13.5" thickBot="1">
      <c r="A52" s="802"/>
      <c r="B52" s="1045" t="s">
        <v>641</v>
      </c>
      <c r="C52" s="1045"/>
      <c r="D52" s="357">
        <f>SUM(D50:D51)</f>
        <v>0</v>
      </c>
      <c r="E52" s="513"/>
      <c r="F52" s="513"/>
      <c r="G52" s="513"/>
      <c r="H52" s="803"/>
    </row>
    <row r="53" spans="1:8" ht="12.75">
      <c r="A53" s="114"/>
      <c r="B53" s="107"/>
      <c r="C53" s="358"/>
      <c r="D53" s="107"/>
      <c r="E53" s="107"/>
      <c r="F53" s="107"/>
      <c r="G53" s="107"/>
      <c r="H53" s="106"/>
    </row>
    <row r="54" spans="1:8" ht="13.5" thickBot="1">
      <c r="A54" s="114"/>
      <c r="B54" s="354" t="s">
        <v>256</v>
      </c>
      <c r="C54" s="354"/>
      <c r="D54" s="354"/>
      <c r="E54" s="107"/>
      <c r="F54" s="354"/>
      <c r="G54" s="354"/>
      <c r="H54" s="106"/>
    </row>
    <row r="55" spans="1:8" s="365" customFormat="1" ht="18.75" customHeight="1" thickBot="1">
      <c r="A55" s="359"/>
      <c r="B55" s="360" t="s">
        <v>257</v>
      </c>
      <c r="C55" s="361" t="s">
        <v>258</v>
      </c>
      <c r="D55" s="362" t="s">
        <v>259</v>
      </c>
      <c r="E55" s="363"/>
      <c r="F55" s="363"/>
      <c r="G55" s="363"/>
      <c r="H55" s="364"/>
    </row>
    <row r="56" spans="1:8" ht="12.75">
      <c r="A56" s="114"/>
      <c r="B56" s="366"/>
      <c r="C56" s="367"/>
      <c r="D56" s="368"/>
      <c r="E56" s="107"/>
      <c r="F56" s="107"/>
      <c r="G56" s="107"/>
      <c r="H56" s="106"/>
    </row>
    <row r="57" spans="1:8" ht="12">
      <c r="A57" s="114"/>
      <c r="B57" s="369">
        <f>IF(B56="","",B56+1)</f>
      </c>
      <c r="C57" s="370"/>
      <c r="D57" s="371"/>
      <c r="E57" s="107"/>
      <c r="F57" s="107"/>
      <c r="G57" s="107"/>
      <c r="H57" s="106"/>
    </row>
    <row r="58" spans="1:8" ht="12">
      <c r="A58" s="114"/>
      <c r="B58" s="369">
        <f>IF(B57="","",B57+1)</f>
      </c>
      <c r="C58" s="370"/>
      <c r="D58" s="371"/>
      <c r="E58" s="107"/>
      <c r="F58" s="107"/>
      <c r="G58" s="107"/>
      <c r="H58" s="106"/>
    </row>
    <row r="59" spans="1:8" ht="12">
      <c r="A59" s="114"/>
      <c r="B59" s="369">
        <f>IF(B58="","",B58+1)</f>
      </c>
      <c r="C59" s="370"/>
      <c r="D59" s="371"/>
      <c r="E59" s="107"/>
      <c r="F59" s="107"/>
      <c r="G59" s="107"/>
      <c r="H59" s="106"/>
    </row>
    <row r="60" spans="1:8" ht="12">
      <c r="A60" s="114"/>
      <c r="B60" s="369">
        <f>IF(B59="","",B59+1)</f>
      </c>
      <c r="C60" s="370"/>
      <c r="D60" s="371"/>
      <c r="E60" s="107"/>
      <c r="F60" s="107"/>
      <c r="G60" s="107"/>
      <c r="H60" s="106"/>
    </row>
    <row r="61" spans="1:8" ht="12" hidden="1">
      <c r="A61" s="114"/>
      <c r="B61" s="369" t="e">
        <f ca="1">INDIRECT("b"&amp;ROW()-1)+1</f>
        <v>#VALUE!</v>
      </c>
      <c r="C61" s="370"/>
      <c r="D61" s="371"/>
      <c r="E61" s="107"/>
      <c r="F61" s="107"/>
      <c r="G61" s="107"/>
      <c r="H61" s="106"/>
    </row>
    <row r="62" spans="1:8" ht="12.75" thickBot="1">
      <c r="A62" s="114"/>
      <c r="B62" s="372"/>
      <c r="C62" s="373"/>
      <c r="D62" s="374"/>
      <c r="E62" s="107"/>
      <c r="F62" s="107"/>
      <c r="G62" s="107"/>
      <c r="H62" s="106"/>
    </row>
    <row r="63" spans="1:8" ht="12">
      <c r="A63" s="114"/>
      <c r="B63" s="161" t="s">
        <v>260</v>
      </c>
      <c r="C63" s="107"/>
      <c r="D63" s="107"/>
      <c r="E63" s="107"/>
      <c r="F63" s="107"/>
      <c r="G63" s="107"/>
      <c r="H63" s="106"/>
    </row>
    <row r="64" spans="1:8" ht="12">
      <c r="A64" s="114"/>
      <c r="B64" s="107"/>
      <c r="C64" s="107"/>
      <c r="D64" s="107"/>
      <c r="E64" s="107"/>
      <c r="F64" s="107"/>
      <c r="G64" s="107"/>
      <c r="H64" s="106"/>
    </row>
    <row r="65" spans="1:8" ht="12.75" thickBot="1">
      <c r="A65" s="124"/>
      <c r="B65" s="125"/>
      <c r="C65" s="125"/>
      <c r="D65" s="125"/>
      <c r="E65" s="125"/>
      <c r="F65" s="125"/>
      <c r="G65" s="125"/>
      <c r="H65" s="127"/>
    </row>
  </sheetData>
  <sheetProtection password="8694" sheet="1" objects="1" scenarios="1"/>
  <mergeCells count="25">
    <mergeCell ref="B52:C52"/>
    <mergeCell ref="B36:C36"/>
    <mergeCell ref="B39:C39"/>
    <mergeCell ref="B40:C40"/>
    <mergeCell ref="B49:C49"/>
    <mergeCell ref="B50:C50"/>
    <mergeCell ref="B51:C51"/>
    <mergeCell ref="B22:C22"/>
    <mergeCell ref="B26:C26"/>
    <mergeCell ref="B27:C27"/>
    <mergeCell ref="B30:C30"/>
    <mergeCell ref="B31:C31"/>
    <mergeCell ref="B35:C35"/>
    <mergeCell ref="B9:C9"/>
    <mergeCell ref="B13:C13"/>
    <mergeCell ref="B14:C14"/>
    <mergeCell ref="B17:C17"/>
    <mergeCell ref="B18:C18"/>
    <mergeCell ref="B21:C21"/>
    <mergeCell ref="B2:G2"/>
    <mergeCell ref="B4:G4"/>
    <mergeCell ref="B5:C6"/>
    <mergeCell ref="D5:D6"/>
    <mergeCell ref="E5:G5"/>
    <mergeCell ref="B8:C8"/>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20"/>
  <dimension ref="A1:W61"/>
  <sheetViews>
    <sheetView zoomScalePageLayoutView="0" workbookViewId="0" topLeftCell="A1">
      <selection activeCell="A1" sqref="A1"/>
    </sheetView>
  </sheetViews>
  <sheetFormatPr defaultColWidth="11.421875" defaultRowHeight="9" customHeight="1"/>
  <cols>
    <col min="1" max="1" width="5.57421875" style="8" customWidth="1"/>
    <col min="2" max="2" width="10.57421875" style="8" customWidth="1"/>
    <col min="3" max="3" width="62.00390625" style="8" customWidth="1"/>
    <col min="4" max="4" width="13.57421875" style="495" customWidth="1"/>
    <col min="5" max="5" width="13.57421875" style="8" customWidth="1"/>
    <col min="6" max="7" width="13.57421875" style="453" customWidth="1"/>
    <col min="8" max="10" width="13.57421875" style="8" customWidth="1"/>
    <col min="11" max="12" width="13.57421875" style="454" customWidth="1"/>
    <col min="13" max="16" width="13.57421875" style="8" customWidth="1"/>
    <col min="17" max="17" width="13.421875" style="8" customWidth="1"/>
    <col min="18" max="19" width="13.57421875" style="8" customWidth="1"/>
    <col min="20" max="21" width="13.57421875" style="453" customWidth="1"/>
    <col min="22" max="22" width="13.57421875" style="8" customWidth="1"/>
    <col min="23" max="23" width="2.8515625" style="8" customWidth="1"/>
    <col min="24" max="16384" width="11.421875" style="8" customWidth="1"/>
  </cols>
  <sheetData>
    <row r="1" spans="1:23" ht="15" customHeight="1">
      <c r="A1" s="375"/>
      <c r="B1" s="376"/>
      <c r="C1" s="376"/>
      <c r="D1" s="456"/>
      <c r="E1" s="376"/>
      <c r="F1" s="377"/>
      <c r="G1" s="377"/>
      <c r="H1" s="376"/>
      <c r="I1" s="376"/>
      <c r="J1" s="376"/>
      <c r="K1" s="378"/>
      <c r="L1" s="378"/>
      <c r="M1" s="376"/>
      <c r="N1" s="376"/>
      <c r="O1" s="376"/>
      <c r="P1" s="376"/>
      <c r="Q1" s="376"/>
      <c r="R1" s="376"/>
      <c r="S1" s="376"/>
      <c r="T1" s="377"/>
      <c r="U1" s="377"/>
      <c r="V1" s="376"/>
      <c r="W1" s="380"/>
    </row>
    <row r="2" spans="1:23" ht="30" customHeight="1">
      <c r="A2" s="379"/>
      <c r="B2" s="1006" t="s">
        <v>261</v>
      </c>
      <c r="C2" s="1006"/>
      <c r="D2" s="1006"/>
      <c r="E2" s="1006"/>
      <c r="F2" s="1006"/>
      <c r="G2" s="1006"/>
      <c r="H2" s="1006"/>
      <c r="I2" s="1006"/>
      <c r="J2" s="1006"/>
      <c r="K2" s="1006"/>
      <c r="L2" s="1006"/>
      <c r="M2" s="1006"/>
      <c r="N2" s="1006"/>
      <c r="O2" s="1006"/>
      <c r="P2" s="1006"/>
      <c r="Q2" s="1006"/>
      <c r="R2" s="1006"/>
      <c r="S2" s="1006"/>
      <c r="T2" s="1006"/>
      <c r="U2" s="1006"/>
      <c r="V2" s="1006"/>
      <c r="W2" s="164"/>
    </row>
    <row r="3" spans="1:23" s="9" customFormat="1" ht="10.5">
      <c r="A3" s="379"/>
      <c r="B3" s="381"/>
      <c r="C3" s="381"/>
      <c r="D3" s="458"/>
      <c r="E3" s="382"/>
      <c r="F3" s="383"/>
      <c r="G3" s="383"/>
      <c r="H3" s="382"/>
      <c r="I3" s="382"/>
      <c r="J3" s="382"/>
      <c r="K3" s="384"/>
      <c r="L3" s="384"/>
      <c r="M3" s="382"/>
      <c r="N3" s="382"/>
      <c r="O3" s="382"/>
      <c r="P3" s="382"/>
      <c r="Q3" s="382"/>
      <c r="R3" s="382"/>
      <c r="S3" s="382"/>
      <c r="T3" s="385"/>
      <c r="U3" s="385"/>
      <c r="V3" s="161"/>
      <c r="W3" s="164"/>
    </row>
    <row r="4" spans="1:23" ht="10.5" thickBot="1">
      <c r="A4" s="379"/>
      <c r="B4" s="386"/>
      <c r="C4" s="386"/>
      <c r="D4" s="458"/>
      <c r="E4" s="382"/>
      <c r="F4" s="383"/>
      <c r="G4" s="383"/>
      <c r="H4" s="382"/>
      <c r="I4" s="382"/>
      <c r="J4" s="382"/>
      <c r="K4" s="384"/>
      <c r="L4" s="384"/>
      <c r="M4" s="382"/>
      <c r="N4" s="382"/>
      <c r="O4" s="382"/>
      <c r="P4" s="382"/>
      <c r="Q4" s="382"/>
      <c r="R4" s="382"/>
      <c r="S4" s="382"/>
      <c r="T4" s="385"/>
      <c r="U4" s="385"/>
      <c r="V4" s="161"/>
      <c r="W4" s="164"/>
    </row>
    <row r="5" spans="1:23" s="10" customFormat="1" ht="18.75" customHeight="1" thickBot="1">
      <c r="A5" s="387"/>
      <c r="B5" s="1048" t="s">
        <v>231</v>
      </c>
      <c r="C5" s="1049"/>
      <c r="D5" s="1052" t="s">
        <v>262</v>
      </c>
      <c r="E5" s="1053"/>
      <c r="F5" s="1053"/>
      <c r="G5" s="1053"/>
      <c r="H5" s="1053"/>
      <c r="I5" s="1053"/>
      <c r="J5" s="1053"/>
      <c r="K5" s="1053"/>
      <c r="L5" s="1053"/>
      <c r="M5" s="1053"/>
      <c r="N5" s="1053"/>
      <c r="O5" s="1053"/>
      <c r="P5" s="1053"/>
      <c r="Q5" s="1053"/>
      <c r="R5" s="1054"/>
      <c r="S5" s="1055" t="s">
        <v>654</v>
      </c>
      <c r="T5" s="1056"/>
      <c r="U5" s="1056"/>
      <c r="V5" s="1057"/>
      <c r="W5" s="388"/>
    </row>
    <row r="6" spans="1:23" s="10" customFormat="1" ht="10.5">
      <c r="A6" s="387"/>
      <c r="B6" s="1050"/>
      <c r="C6" s="1051"/>
      <c r="D6" s="1058" t="s">
        <v>263</v>
      </c>
      <c r="E6" s="1060" t="s">
        <v>264</v>
      </c>
      <c r="F6" s="1070" t="s">
        <v>265</v>
      </c>
      <c r="G6" s="1070" t="s">
        <v>266</v>
      </c>
      <c r="H6" s="1060" t="s">
        <v>267</v>
      </c>
      <c r="I6" s="1060" t="s">
        <v>225</v>
      </c>
      <c r="J6" s="1060" t="s">
        <v>226</v>
      </c>
      <c r="K6" s="1068" t="s">
        <v>268</v>
      </c>
      <c r="L6" s="1068" t="s">
        <v>269</v>
      </c>
      <c r="M6" s="1060" t="s">
        <v>270</v>
      </c>
      <c r="N6" s="1060" t="s">
        <v>227</v>
      </c>
      <c r="O6" s="1060" t="s">
        <v>228</v>
      </c>
      <c r="P6" s="1060" t="s">
        <v>229</v>
      </c>
      <c r="Q6" s="1060" t="s">
        <v>271</v>
      </c>
      <c r="R6" s="1062" t="s">
        <v>272</v>
      </c>
      <c r="S6" s="1064" t="s">
        <v>273</v>
      </c>
      <c r="T6" s="1066" t="s">
        <v>274</v>
      </c>
      <c r="U6" s="1066"/>
      <c r="V6" s="1067"/>
      <c r="W6" s="388"/>
    </row>
    <row r="7" spans="1:23" s="10" customFormat="1" ht="13.5">
      <c r="A7" s="387"/>
      <c r="B7" s="389"/>
      <c r="C7" s="390"/>
      <c r="D7" s="1059"/>
      <c r="E7" s="1061"/>
      <c r="F7" s="1071"/>
      <c r="G7" s="1071"/>
      <c r="H7" s="1061"/>
      <c r="I7" s="1061"/>
      <c r="J7" s="1061"/>
      <c r="K7" s="1069"/>
      <c r="L7" s="1069"/>
      <c r="M7" s="1061"/>
      <c r="N7" s="1061"/>
      <c r="O7" s="1061"/>
      <c r="P7" s="1061"/>
      <c r="Q7" s="1061"/>
      <c r="R7" s="1063"/>
      <c r="S7" s="1065"/>
      <c r="T7" s="391" t="s">
        <v>275</v>
      </c>
      <c r="U7" s="391" t="s">
        <v>276</v>
      </c>
      <c r="V7" s="392" t="s">
        <v>277</v>
      </c>
      <c r="W7" s="388"/>
    </row>
    <row r="8" spans="1:23" s="11" customFormat="1" ht="10.5" thickBot="1">
      <c r="A8" s="393"/>
      <c r="B8" s="394"/>
      <c r="C8" s="395"/>
      <c r="D8" s="804"/>
      <c r="E8" s="397"/>
      <c r="F8" s="398"/>
      <c r="G8" s="397">
        <v>1</v>
      </c>
      <c r="H8" s="397">
        <v>2</v>
      </c>
      <c r="I8" s="397">
        <v>3</v>
      </c>
      <c r="J8" s="399">
        <v>4</v>
      </c>
      <c r="K8" s="400">
        <v>5</v>
      </c>
      <c r="L8" s="400"/>
      <c r="M8" s="399"/>
      <c r="N8" s="397">
        <v>6</v>
      </c>
      <c r="O8" s="397">
        <v>7</v>
      </c>
      <c r="P8" s="399"/>
      <c r="Q8" s="397"/>
      <c r="R8" s="401">
        <v>8</v>
      </c>
      <c r="S8" s="396">
        <v>9</v>
      </c>
      <c r="T8" s="402">
        <v>10</v>
      </c>
      <c r="U8" s="402">
        <v>11</v>
      </c>
      <c r="V8" s="403">
        <v>12</v>
      </c>
      <c r="W8" s="175"/>
    </row>
    <row r="9" spans="1:23" s="7" customFormat="1" ht="15.75" customHeight="1">
      <c r="A9" s="404"/>
      <c r="B9" s="320" t="s">
        <v>237</v>
      </c>
      <c r="C9" s="321"/>
      <c r="D9" s="472"/>
      <c r="E9" s="405"/>
      <c r="F9" s="406"/>
      <c r="G9" s="406"/>
      <c r="H9" s="405">
        <f>SUM(H10:H11)</f>
        <v>0</v>
      </c>
      <c r="I9" s="405"/>
      <c r="J9" s="405"/>
      <c r="K9" s="407"/>
      <c r="L9" s="407"/>
      <c r="M9" s="405"/>
      <c r="N9" s="405"/>
      <c r="O9" s="405"/>
      <c r="P9" s="472"/>
      <c r="Q9" s="405">
        <f>SUM(Q10:Q11)</f>
        <v>0</v>
      </c>
      <c r="R9" s="405"/>
      <c r="S9" s="405"/>
      <c r="T9" s="406"/>
      <c r="U9" s="406"/>
      <c r="V9" s="408"/>
      <c r="W9" s="409"/>
    </row>
    <row r="10" spans="1:23" ht="12">
      <c r="A10" s="379"/>
      <c r="B10" s="1041"/>
      <c r="C10" s="1042"/>
      <c r="D10" s="474"/>
      <c r="E10" s="410"/>
      <c r="F10" s="411"/>
      <c r="G10" s="411"/>
      <c r="H10" s="410"/>
      <c r="I10" s="410"/>
      <c r="J10" s="410"/>
      <c r="K10" s="412"/>
      <c r="L10" s="412"/>
      <c r="M10" s="410"/>
      <c r="N10" s="410"/>
      <c r="O10" s="410"/>
      <c r="P10" s="474"/>
      <c r="Q10" s="410"/>
      <c r="R10" s="410"/>
      <c r="S10" s="410"/>
      <c r="T10" s="411"/>
      <c r="U10" s="411"/>
      <c r="V10" s="413"/>
      <c r="W10" s="164"/>
    </row>
    <row r="11" spans="1:23" ht="11.25">
      <c r="A11" s="379"/>
      <c r="B11" s="1041"/>
      <c r="C11" s="1042"/>
      <c r="D11" s="474"/>
      <c r="E11" s="410"/>
      <c r="F11" s="411"/>
      <c r="G11" s="411"/>
      <c r="H11" s="410"/>
      <c r="I11" s="410"/>
      <c r="J11" s="410"/>
      <c r="K11" s="412"/>
      <c r="L11" s="412"/>
      <c r="M11" s="410"/>
      <c r="N11" s="410"/>
      <c r="O11" s="410"/>
      <c r="P11" s="474"/>
      <c r="Q11" s="410"/>
      <c r="R11" s="410"/>
      <c r="S11" s="410"/>
      <c r="T11" s="411"/>
      <c r="U11" s="411"/>
      <c r="V11" s="413"/>
      <c r="W11" s="164"/>
    </row>
    <row r="12" spans="1:23" ht="12">
      <c r="A12" s="379"/>
      <c r="B12" s="327"/>
      <c r="C12" s="328"/>
      <c r="D12" s="476"/>
      <c r="E12" s="414"/>
      <c r="F12" s="415"/>
      <c r="G12" s="415"/>
      <c r="H12" s="414"/>
      <c r="I12" s="414"/>
      <c r="J12" s="414"/>
      <c r="K12" s="416"/>
      <c r="L12" s="416"/>
      <c r="M12" s="414"/>
      <c r="N12" s="414"/>
      <c r="O12" s="414"/>
      <c r="P12" s="476"/>
      <c r="Q12" s="414"/>
      <c r="R12" s="414"/>
      <c r="S12" s="414"/>
      <c r="T12" s="415"/>
      <c r="U12" s="415"/>
      <c r="V12" s="417"/>
      <c r="W12" s="164"/>
    </row>
    <row r="13" spans="1:23" s="7" customFormat="1" ht="12.75">
      <c r="A13" s="404"/>
      <c r="B13" s="331" t="s">
        <v>238</v>
      </c>
      <c r="C13" s="332"/>
      <c r="D13" s="478"/>
      <c r="E13" s="418"/>
      <c r="F13" s="419"/>
      <c r="G13" s="419"/>
      <c r="H13" s="418">
        <f>+H14+H18+H22</f>
        <v>0</v>
      </c>
      <c r="I13" s="418"/>
      <c r="J13" s="418"/>
      <c r="K13" s="420"/>
      <c r="L13" s="420"/>
      <c r="M13" s="418"/>
      <c r="N13" s="418"/>
      <c r="O13" s="418"/>
      <c r="P13" s="478"/>
      <c r="Q13" s="418">
        <f>+Q14+Q18+Q22</f>
        <v>0</v>
      </c>
      <c r="R13" s="418"/>
      <c r="S13" s="418"/>
      <c r="T13" s="419"/>
      <c r="U13" s="419"/>
      <c r="V13" s="421"/>
      <c r="W13" s="409"/>
    </row>
    <row r="14" spans="1:23" s="6" customFormat="1" ht="12.75">
      <c r="A14" s="422"/>
      <c r="B14" s="336"/>
      <c r="C14" s="337" t="s">
        <v>239</v>
      </c>
      <c r="D14" s="480"/>
      <c r="E14" s="423"/>
      <c r="F14" s="424"/>
      <c r="G14" s="424"/>
      <c r="H14" s="423">
        <f>SUM(H15:H16)</f>
        <v>0</v>
      </c>
      <c r="I14" s="423"/>
      <c r="J14" s="423"/>
      <c r="K14" s="425"/>
      <c r="L14" s="425"/>
      <c r="M14" s="423"/>
      <c r="N14" s="423"/>
      <c r="O14" s="423"/>
      <c r="P14" s="480"/>
      <c r="Q14" s="423">
        <f>SUM(Q15:Q16)</f>
        <v>0</v>
      </c>
      <c r="R14" s="423"/>
      <c r="S14" s="423"/>
      <c r="T14" s="424"/>
      <c r="U14" s="424"/>
      <c r="V14" s="426"/>
      <c r="W14" s="427"/>
    </row>
    <row r="15" spans="1:23" s="6" customFormat="1" ht="12">
      <c r="A15" s="422"/>
      <c r="B15" s="1043"/>
      <c r="C15" s="1044"/>
      <c r="D15" s="482"/>
      <c r="E15" s="428"/>
      <c r="F15" s="429"/>
      <c r="G15" s="429"/>
      <c r="H15" s="428"/>
      <c r="I15" s="428"/>
      <c r="J15" s="428"/>
      <c r="K15" s="430"/>
      <c r="L15" s="430"/>
      <c r="M15" s="428"/>
      <c r="N15" s="428"/>
      <c r="O15" s="428"/>
      <c r="P15" s="482"/>
      <c r="Q15" s="428"/>
      <c r="R15" s="428"/>
      <c r="S15" s="428"/>
      <c r="T15" s="429"/>
      <c r="U15" s="429"/>
      <c r="V15" s="431"/>
      <c r="W15" s="427"/>
    </row>
    <row r="16" spans="1:23" s="6" customFormat="1" ht="12">
      <c r="A16" s="422"/>
      <c r="B16" s="1043"/>
      <c r="C16" s="1044"/>
      <c r="D16" s="482"/>
      <c r="E16" s="428"/>
      <c r="F16" s="429"/>
      <c r="G16" s="429"/>
      <c r="H16" s="428"/>
      <c r="I16" s="428"/>
      <c r="J16" s="428"/>
      <c r="K16" s="430"/>
      <c r="L16" s="430"/>
      <c r="M16" s="428"/>
      <c r="N16" s="428"/>
      <c r="O16" s="428"/>
      <c r="P16" s="482"/>
      <c r="Q16" s="428"/>
      <c r="R16" s="428"/>
      <c r="S16" s="428"/>
      <c r="T16" s="429"/>
      <c r="U16" s="429"/>
      <c r="V16" s="431"/>
      <c r="W16" s="427"/>
    </row>
    <row r="17" spans="1:23" s="6" customFormat="1" ht="12.75">
      <c r="A17" s="422"/>
      <c r="B17" s="336"/>
      <c r="C17" s="342"/>
      <c r="D17" s="480"/>
      <c r="E17" s="423"/>
      <c r="F17" s="424"/>
      <c r="G17" s="424"/>
      <c r="H17" s="423"/>
      <c r="I17" s="423"/>
      <c r="J17" s="423"/>
      <c r="K17" s="425"/>
      <c r="L17" s="425"/>
      <c r="M17" s="423"/>
      <c r="N17" s="423"/>
      <c r="O17" s="423"/>
      <c r="P17" s="480"/>
      <c r="Q17" s="423"/>
      <c r="R17" s="423"/>
      <c r="S17" s="423"/>
      <c r="T17" s="424"/>
      <c r="U17" s="424"/>
      <c r="V17" s="426"/>
      <c r="W17" s="427"/>
    </row>
    <row r="18" spans="1:23" s="6" customFormat="1" ht="12.75">
      <c r="A18" s="422"/>
      <c r="B18" s="336"/>
      <c r="C18" s="337" t="s">
        <v>240</v>
      </c>
      <c r="D18" s="480"/>
      <c r="E18" s="423"/>
      <c r="F18" s="424"/>
      <c r="G18" s="424"/>
      <c r="H18" s="423">
        <f>SUM(H19:H20)</f>
        <v>0</v>
      </c>
      <c r="I18" s="423"/>
      <c r="J18" s="423"/>
      <c r="K18" s="425"/>
      <c r="L18" s="425"/>
      <c r="M18" s="423"/>
      <c r="N18" s="423"/>
      <c r="O18" s="423"/>
      <c r="P18" s="480"/>
      <c r="Q18" s="423">
        <f>SUM(Q19:Q20)</f>
        <v>0</v>
      </c>
      <c r="R18" s="423"/>
      <c r="S18" s="423"/>
      <c r="T18" s="424"/>
      <c r="U18" s="424"/>
      <c r="V18" s="426"/>
      <c r="W18" s="427"/>
    </row>
    <row r="19" spans="1:23" s="6" customFormat="1" ht="12">
      <c r="A19" s="422"/>
      <c r="B19" s="1043"/>
      <c r="C19" s="1044"/>
      <c r="D19" s="482"/>
      <c r="E19" s="428"/>
      <c r="F19" s="429"/>
      <c r="G19" s="429"/>
      <c r="H19" s="428"/>
      <c r="I19" s="428"/>
      <c r="J19" s="428"/>
      <c r="K19" s="430"/>
      <c r="L19" s="430"/>
      <c r="M19" s="428"/>
      <c r="N19" s="428"/>
      <c r="O19" s="428"/>
      <c r="P19" s="482"/>
      <c r="Q19" s="428"/>
      <c r="R19" s="428"/>
      <c r="S19" s="428"/>
      <c r="T19" s="429"/>
      <c r="U19" s="429"/>
      <c r="V19" s="431"/>
      <c r="W19" s="427"/>
    </row>
    <row r="20" spans="1:23" s="6" customFormat="1" ht="12">
      <c r="A20" s="422"/>
      <c r="B20" s="1043"/>
      <c r="C20" s="1044"/>
      <c r="D20" s="482"/>
      <c r="E20" s="428"/>
      <c r="F20" s="429"/>
      <c r="G20" s="429"/>
      <c r="H20" s="428"/>
      <c r="I20" s="428"/>
      <c r="J20" s="428"/>
      <c r="K20" s="430"/>
      <c r="L20" s="430"/>
      <c r="M20" s="428"/>
      <c r="N20" s="428"/>
      <c r="O20" s="428"/>
      <c r="P20" s="482"/>
      <c r="Q20" s="428"/>
      <c r="R20" s="428"/>
      <c r="S20" s="428"/>
      <c r="T20" s="429"/>
      <c r="U20" s="429"/>
      <c r="V20" s="431"/>
      <c r="W20" s="427"/>
    </row>
    <row r="21" spans="1:23" s="6" customFormat="1" ht="12.75">
      <c r="A21" s="422"/>
      <c r="B21" s="336"/>
      <c r="C21" s="342"/>
      <c r="D21" s="480"/>
      <c r="E21" s="423"/>
      <c r="F21" s="424"/>
      <c r="G21" s="424"/>
      <c r="H21" s="423"/>
      <c r="I21" s="423"/>
      <c r="J21" s="423"/>
      <c r="K21" s="425"/>
      <c r="L21" s="425"/>
      <c r="M21" s="423"/>
      <c r="N21" s="423"/>
      <c r="O21" s="423"/>
      <c r="P21" s="480"/>
      <c r="Q21" s="423"/>
      <c r="R21" s="423"/>
      <c r="S21" s="423"/>
      <c r="T21" s="424"/>
      <c r="U21" s="424"/>
      <c r="V21" s="426"/>
      <c r="W21" s="427"/>
    </row>
    <row r="22" spans="1:23" s="6" customFormat="1" ht="12.75">
      <c r="A22" s="422"/>
      <c r="B22" s="336"/>
      <c r="C22" s="337" t="s">
        <v>241</v>
      </c>
      <c r="D22" s="480"/>
      <c r="E22" s="423"/>
      <c r="F22" s="424"/>
      <c r="G22" s="424"/>
      <c r="H22" s="423">
        <f>SUM(H23:H24)</f>
        <v>0</v>
      </c>
      <c r="I22" s="423"/>
      <c r="J22" s="423"/>
      <c r="K22" s="425"/>
      <c r="L22" s="425"/>
      <c r="M22" s="423"/>
      <c r="N22" s="423"/>
      <c r="O22" s="423"/>
      <c r="P22" s="480"/>
      <c r="Q22" s="423">
        <f>SUM(Q23:Q24)</f>
        <v>0</v>
      </c>
      <c r="R22" s="423"/>
      <c r="S22" s="423"/>
      <c r="T22" s="424"/>
      <c r="U22" s="424"/>
      <c r="V22" s="426"/>
      <c r="W22" s="427"/>
    </row>
    <row r="23" spans="1:23" s="6" customFormat="1" ht="12">
      <c r="A23" s="422"/>
      <c r="B23" s="1043"/>
      <c r="C23" s="1044"/>
      <c r="D23" s="482"/>
      <c r="E23" s="428"/>
      <c r="F23" s="429"/>
      <c r="G23" s="429"/>
      <c r="H23" s="428"/>
      <c r="I23" s="428"/>
      <c r="J23" s="428"/>
      <c r="K23" s="430"/>
      <c r="L23" s="430"/>
      <c r="M23" s="428"/>
      <c r="N23" s="428"/>
      <c r="O23" s="428"/>
      <c r="P23" s="482"/>
      <c r="Q23" s="428"/>
      <c r="R23" s="428"/>
      <c r="S23" s="428"/>
      <c r="T23" s="429"/>
      <c r="U23" s="429"/>
      <c r="V23" s="431"/>
      <c r="W23" s="427"/>
    </row>
    <row r="24" spans="1:23" s="6" customFormat="1" ht="12">
      <c r="A24" s="422"/>
      <c r="B24" s="1043"/>
      <c r="C24" s="1044"/>
      <c r="D24" s="482"/>
      <c r="E24" s="428"/>
      <c r="F24" s="429"/>
      <c r="G24" s="429"/>
      <c r="H24" s="428"/>
      <c r="I24" s="428"/>
      <c r="J24" s="428"/>
      <c r="K24" s="430"/>
      <c r="L24" s="430"/>
      <c r="M24" s="428"/>
      <c r="N24" s="428"/>
      <c r="O24" s="428"/>
      <c r="P24" s="482"/>
      <c r="Q24" s="428"/>
      <c r="R24" s="428"/>
      <c r="S24" s="428"/>
      <c r="T24" s="429"/>
      <c r="U24" s="429"/>
      <c r="V24" s="431"/>
      <c r="W24" s="427"/>
    </row>
    <row r="25" spans="1:23" s="6" customFormat="1" ht="12.75">
      <c r="A25" s="422"/>
      <c r="B25" s="336"/>
      <c r="C25" s="342"/>
      <c r="D25" s="480"/>
      <c r="E25" s="423"/>
      <c r="F25" s="424"/>
      <c r="G25" s="424"/>
      <c r="H25" s="423"/>
      <c r="I25" s="423"/>
      <c r="J25" s="423"/>
      <c r="K25" s="425"/>
      <c r="L25" s="425"/>
      <c r="M25" s="423"/>
      <c r="N25" s="423"/>
      <c r="O25" s="423"/>
      <c r="P25" s="480"/>
      <c r="Q25" s="423"/>
      <c r="R25" s="423"/>
      <c r="S25" s="423"/>
      <c r="T25" s="424"/>
      <c r="U25" s="424"/>
      <c r="V25" s="426"/>
      <c r="W25" s="427"/>
    </row>
    <row r="26" spans="1:23" s="7" customFormat="1" ht="12.75">
      <c r="A26" s="404"/>
      <c r="B26" s="331" t="s">
        <v>242</v>
      </c>
      <c r="C26" s="332"/>
      <c r="D26" s="478"/>
      <c r="E26" s="418"/>
      <c r="F26" s="419"/>
      <c r="G26" s="419"/>
      <c r="H26" s="418">
        <f>+H27+H31</f>
        <v>0</v>
      </c>
      <c r="I26" s="418"/>
      <c r="J26" s="418"/>
      <c r="K26" s="420"/>
      <c r="L26" s="420"/>
      <c r="M26" s="418"/>
      <c r="N26" s="418"/>
      <c r="O26" s="418"/>
      <c r="P26" s="478"/>
      <c r="Q26" s="418">
        <f>+Q27+Q31</f>
        <v>0</v>
      </c>
      <c r="R26" s="418"/>
      <c r="S26" s="418"/>
      <c r="T26" s="419"/>
      <c r="U26" s="419"/>
      <c r="V26" s="421"/>
      <c r="W26" s="409"/>
    </row>
    <row r="27" spans="1:23" s="6" customFormat="1" ht="12.75">
      <c r="A27" s="422"/>
      <c r="B27" s="336"/>
      <c r="C27" s="337" t="s">
        <v>243</v>
      </c>
      <c r="D27" s="480"/>
      <c r="E27" s="423"/>
      <c r="F27" s="424"/>
      <c r="G27" s="424"/>
      <c r="H27" s="423">
        <f>SUM(H28:H29)</f>
        <v>0</v>
      </c>
      <c r="I27" s="423"/>
      <c r="J27" s="423"/>
      <c r="K27" s="425"/>
      <c r="L27" s="425"/>
      <c r="M27" s="423"/>
      <c r="N27" s="423"/>
      <c r="O27" s="423"/>
      <c r="P27" s="480"/>
      <c r="Q27" s="423">
        <f>SUM(Q28:Q29)</f>
        <v>0</v>
      </c>
      <c r="R27" s="423"/>
      <c r="S27" s="423"/>
      <c r="T27" s="424"/>
      <c r="U27" s="424"/>
      <c r="V27" s="426"/>
      <c r="W27" s="427"/>
    </row>
    <row r="28" spans="1:23" s="6" customFormat="1" ht="12">
      <c r="A28" s="422"/>
      <c r="B28" s="1043"/>
      <c r="C28" s="1044"/>
      <c r="D28" s="482"/>
      <c r="E28" s="428"/>
      <c r="F28" s="429"/>
      <c r="G28" s="429"/>
      <c r="H28" s="428"/>
      <c r="I28" s="428"/>
      <c r="J28" s="428"/>
      <c r="K28" s="430"/>
      <c r="L28" s="430"/>
      <c r="M28" s="428"/>
      <c r="N28" s="428"/>
      <c r="O28" s="428"/>
      <c r="P28" s="482"/>
      <c r="Q28" s="428"/>
      <c r="R28" s="428"/>
      <c r="S28" s="428"/>
      <c r="T28" s="429"/>
      <c r="U28" s="429"/>
      <c r="V28" s="431"/>
      <c r="W28" s="427"/>
    </row>
    <row r="29" spans="1:23" s="6" customFormat="1" ht="12">
      <c r="A29" s="422"/>
      <c r="B29" s="1043"/>
      <c r="C29" s="1044"/>
      <c r="D29" s="482"/>
      <c r="E29" s="428"/>
      <c r="F29" s="429"/>
      <c r="G29" s="429"/>
      <c r="H29" s="428"/>
      <c r="I29" s="428"/>
      <c r="J29" s="428"/>
      <c r="K29" s="430"/>
      <c r="L29" s="430"/>
      <c r="M29" s="428"/>
      <c r="N29" s="428"/>
      <c r="O29" s="428"/>
      <c r="P29" s="482"/>
      <c r="Q29" s="428"/>
      <c r="R29" s="428"/>
      <c r="S29" s="428"/>
      <c r="T29" s="429"/>
      <c r="U29" s="429"/>
      <c r="V29" s="431"/>
      <c r="W29" s="427"/>
    </row>
    <row r="30" spans="1:23" s="6" customFormat="1" ht="12.75">
      <c r="A30" s="422"/>
      <c r="B30" s="336"/>
      <c r="C30" s="342"/>
      <c r="D30" s="480"/>
      <c r="E30" s="423"/>
      <c r="F30" s="424"/>
      <c r="G30" s="424"/>
      <c r="H30" s="423"/>
      <c r="I30" s="423"/>
      <c r="J30" s="423"/>
      <c r="K30" s="425"/>
      <c r="L30" s="425"/>
      <c r="M30" s="423"/>
      <c r="N30" s="423"/>
      <c r="O30" s="423"/>
      <c r="P30" s="480"/>
      <c r="Q30" s="423"/>
      <c r="R30" s="423"/>
      <c r="S30" s="423"/>
      <c r="T30" s="424"/>
      <c r="U30" s="424"/>
      <c r="V30" s="426"/>
      <c r="W30" s="427"/>
    </row>
    <row r="31" spans="1:23" s="6" customFormat="1" ht="12.75">
      <c r="A31" s="422"/>
      <c r="B31" s="336"/>
      <c r="C31" s="337" t="s">
        <v>244</v>
      </c>
      <c r="D31" s="480"/>
      <c r="E31" s="423"/>
      <c r="F31" s="424"/>
      <c r="G31" s="424"/>
      <c r="H31" s="423">
        <f>SUM(H32:H33)</f>
        <v>0</v>
      </c>
      <c r="I31" s="423"/>
      <c r="J31" s="423"/>
      <c r="K31" s="425"/>
      <c r="L31" s="425"/>
      <c r="M31" s="423"/>
      <c r="N31" s="423"/>
      <c r="O31" s="423"/>
      <c r="P31" s="480"/>
      <c r="Q31" s="423">
        <f>SUM(Q32:Q33)</f>
        <v>0</v>
      </c>
      <c r="R31" s="423"/>
      <c r="S31" s="423"/>
      <c r="T31" s="424"/>
      <c r="U31" s="424"/>
      <c r="V31" s="426"/>
      <c r="W31" s="427"/>
    </row>
    <row r="32" spans="1:23" s="6" customFormat="1" ht="12">
      <c r="A32" s="422"/>
      <c r="B32" s="1043"/>
      <c r="C32" s="1044"/>
      <c r="D32" s="482"/>
      <c r="E32" s="428"/>
      <c r="F32" s="429"/>
      <c r="G32" s="429"/>
      <c r="H32" s="428"/>
      <c r="I32" s="428"/>
      <c r="J32" s="428"/>
      <c r="K32" s="430"/>
      <c r="L32" s="430"/>
      <c r="M32" s="428"/>
      <c r="N32" s="428"/>
      <c r="O32" s="428"/>
      <c r="P32" s="482"/>
      <c r="Q32" s="428"/>
      <c r="R32" s="428"/>
      <c r="S32" s="428"/>
      <c r="T32" s="429"/>
      <c r="U32" s="429"/>
      <c r="V32" s="431"/>
      <c r="W32" s="427"/>
    </row>
    <row r="33" spans="1:23" s="6" customFormat="1" ht="12">
      <c r="A33" s="422"/>
      <c r="B33" s="1043"/>
      <c r="C33" s="1044"/>
      <c r="D33" s="482"/>
      <c r="E33" s="428"/>
      <c r="F33" s="429"/>
      <c r="G33" s="429"/>
      <c r="H33" s="428"/>
      <c r="I33" s="428"/>
      <c r="J33" s="428"/>
      <c r="K33" s="430"/>
      <c r="L33" s="430"/>
      <c r="M33" s="428"/>
      <c r="N33" s="428"/>
      <c r="O33" s="428"/>
      <c r="P33" s="482"/>
      <c r="Q33" s="428"/>
      <c r="R33" s="428"/>
      <c r="S33" s="428"/>
      <c r="T33" s="429"/>
      <c r="U33" s="429"/>
      <c r="V33" s="431"/>
      <c r="W33" s="427"/>
    </row>
    <row r="34" spans="1:23" s="6" customFormat="1" ht="12.75">
      <c r="A34" s="422"/>
      <c r="B34" s="336"/>
      <c r="C34" s="342"/>
      <c r="D34" s="480"/>
      <c r="E34" s="423"/>
      <c r="F34" s="424"/>
      <c r="G34" s="424"/>
      <c r="H34" s="423"/>
      <c r="I34" s="423"/>
      <c r="J34" s="423"/>
      <c r="K34" s="425"/>
      <c r="L34" s="425"/>
      <c r="M34" s="423"/>
      <c r="N34" s="423"/>
      <c r="O34" s="423"/>
      <c r="P34" s="480"/>
      <c r="Q34" s="423"/>
      <c r="R34" s="423"/>
      <c r="S34" s="423"/>
      <c r="T34" s="424"/>
      <c r="U34" s="424"/>
      <c r="V34" s="426"/>
      <c r="W34" s="427"/>
    </row>
    <row r="35" spans="1:23" s="7" customFormat="1" ht="12.75">
      <c r="A35" s="404"/>
      <c r="B35" s="331" t="s">
        <v>278</v>
      </c>
      <c r="C35" s="332"/>
      <c r="D35" s="478"/>
      <c r="E35" s="418"/>
      <c r="F35" s="419"/>
      <c r="G35" s="419"/>
      <c r="H35" s="418">
        <f>+H36+H40</f>
        <v>0</v>
      </c>
      <c r="I35" s="418"/>
      <c r="J35" s="418"/>
      <c r="K35" s="420"/>
      <c r="L35" s="420"/>
      <c r="M35" s="418"/>
      <c r="N35" s="418"/>
      <c r="O35" s="418"/>
      <c r="P35" s="478"/>
      <c r="Q35" s="418">
        <f>+Q36+Q40</f>
        <v>0</v>
      </c>
      <c r="R35" s="418"/>
      <c r="S35" s="418"/>
      <c r="T35" s="419"/>
      <c r="U35" s="419"/>
      <c r="V35" s="421"/>
      <c r="W35" s="409"/>
    </row>
    <row r="36" spans="1:23" s="6" customFormat="1" ht="12.75">
      <c r="A36" s="422"/>
      <c r="B36" s="344"/>
      <c r="C36" s="345" t="s">
        <v>246</v>
      </c>
      <c r="D36" s="480"/>
      <c r="E36" s="423"/>
      <c r="F36" s="424"/>
      <c r="G36" s="424"/>
      <c r="H36" s="423">
        <f>SUM(H37:H38)</f>
        <v>0</v>
      </c>
      <c r="I36" s="423"/>
      <c r="J36" s="423"/>
      <c r="K36" s="425"/>
      <c r="L36" s="425"/>
      <c r="M36" s="423"/>
      <c r="N36" s="423"/>
      <c r="O36" s="423"/>
      <c r="P36" s="480"/>
      <c r="Q36" s="423">
        <f>SUM(Q37:Q38)</f>
        <v>0</v>
      </c>
      <c r="R36" s="423"/>
      <c r="S36" s="423"/>
      <c r="T36" s="424"/>
      <c r="U36" s="424"/>
      <c r="V36" s="426"/>
      <c r="W36" s="427"/>
    </row>
    <row r="37" spans="1:23" s="6" customFormat="1" ht="12">
      <c r="A37" s="422"/>
      <c r="B37" s="1043"/>
      <c r="C37" s="1044"/>
      <c r="D37" s="482"/>
      <c r="E37" s="428"/>
      <c r="F37" s="429"/>
      <c r="G37" s="429"/>
      <c r="H37" s="428"/>
      <c r="I37" s="428"/>
      <c r="J37" s="428"/>
      <c r="K37" s="430"/>
      <c r="L37" s="430"/>
      <c r="M37" s="428"/>
      <c r="N37" s="428"/>
      <c r="O37" s="428"/>
      <c r="P37" s="482"/>
      <c r="Q37" s="428"/>
      <c r="R37" s="428"/>
      <c r="S37" s="428"/>
      <c r="T37" s="429"/>
      <c r="U37" s="429"/>
      <c r="V37" s="431"/>
      <c r="W37" s="427"/>
    </row>
    <row r="38" spans="1:23" s="6" customFormat="1" ht="12">
      <c r="A38" s="422"/>
      <c r="B38" s="1043"/>
      <c r="C38" s="1044"/>
      <c r="D38" s="482"/>
      <c r="E38" s="428"/>
      <c r="F38" s="429"/>
      <c r="G38" s="429"/>
      <c r="H38" s="428"/>
      <c r="I38" s="428"/>
      <c r="J38" s="428"/>
      <c r="K38" s="430"/>
      <c r="L38" s="430"/>
      <c r="M38" s="428"/>
      <c r="N38" s="428"/>
      <c r="O38" s="428"/>
      <c r="P38" s="482"/>
      <c r="Q38" s="428"/>
      <c r="R38" s="428"/>
      <c r="S38" s="428"/>
      <c r="T38" s="429"/>
      <c r="U38" s="429"/>
      <c r="V38" s="431"/>
      <c r="W38" s="427"/>
    </row>
    <row r="39" spans="1:23" s="6" customFormat="1" ht="12.75">
      <c r="A39" s="422"/>
      <c r="B39" s="336"/>
      <c r="C39" s="342"/>
      <c r="D39" s="480"/>
      <c r="E39" s="423"/>
      <c r="F39" s="424"/>
      <c r="G39" s="424"/>
      <c r="H39" s="423"/>
      <c r="I39" s="423"/>
      <c r="J39" s="423"/>
      <c r="K39" s="425"/>
      <c r="L39" s="425"/>
      <c r="M39" s="423"/>
      <c r="N39" s="423"/>
      <c r="O39" s="423"/>
      <c r="P39" s="480"/>
      <c r="Q39" s="423"/>
      <c r="R39" s="423"/>
      <c r="S39" s="423"/>
      <c r="T39" s="424"/>
      <c r="U39" s="424"/>
      <c r="V39" s="426"/>
      <c r="W39" s="427"/>
    </row>
    <row r="40" spans="1:23" s="6" customFormat="1" ht="12.75">
      <c r="A40" s="422"/>
      <c r="B40" s="344"/>
      <c r="C40" s="345" t="s">
        <v>247</v>
      </c>
      <c r="D40" s="480"/>
      <c r="E40" s="423"/>
      <c r="F40" s="424"/>
      <c r="G40" s="424"/>
      <c r="H40" s="423">
        <f>SUM(H41:H42)</f>
        <v>0</v>
      </c>
      <c r="I40" s="423"/>
      <c r="J40" s="423"/>
      <c r="K40" s="425"/>
      <c r="L40" s="425"/>
      <c r="M40" s="423"/>
      <c r="N40" s="423"/>
      <c r="O40" s="423"/>
      <c r="P40" s="480"/>
      <c r="Q40" s="423">
        <f>SUM(Q41:Q42)</f>
        <v>0</v>
      </c>
      <c r="R40" s="423"/>
      <c r="S40" s="423"/>
      <c r="T40" s="424"/>
      <c r="U40" s="424"/>
      <c r="V40" s="426"/>
      <c r="W40" s="427"/>
    </row>
    <row r="41" spans="1:23" s="6" customFormat="1" ht="12">
      <c r="A41" s="422"/>
      <c r="B41" s="1043"/>
      <c r="C41" s="1044"/>
      <c r="D41" s="482"/>
      <c r="E41" s="428"/>
      <c r="F41" s="429"/>
      <c r="G41" s="429"/>
      <c r="H41" s="428"/>
      <c r="I41" s="428"/>
      <c r="J41" s="428"/>
      <c r="K41" s="430"/>
      <c r="L41" s="430"/>
      <c r="M41" s="428"/>
      <c r="N41" s="428"/>
      <c r="O41" s="428"/>
      <c r="P41" s="482"/>
      <c r="Q41" s="428"/>
      <c r="R41" s="428"/>
      <c r="S41" s="428"/>
      <c r="T41" s="429"/>
      <c r="U41" s="429"/>
      <c r="V41" s="431"/>
      <c r="W41" s="427"/>
    </row>
    <row r="42" spans="1:23" s="6" customFormat="1" ht="12">
      <c r="A42" s="422"/>
      <c r="B42" s="1043"/>
      <c r="C42" s="1044"/>
      <c r="D42" s="482"/>
      <c r="E42" s="428"/>
      <c r="F42" s="429"/>
      <c r="G42" s="429"/>
      <c r="H42" s="428"/>
      <c r="I42" s="428"/>
      <c r="J42" s="428"/>
      <c r="K42" s="430"/>
      <c r="L42" s="430"/>
      <c r="M42" s="428"/>
      <c r="N42" s="428"/>
      <c r="O42" s="428"/>
      <c r="P42" s="482"/>
      <c r="Q42" s="428"/>
      <c r="R42" s="428"/>
      <c r="S42" s="428"/>
      <c r="T42" s="429"/>
      <c r="U42" s="429"/>
      <c r="V42" s="431"/>
      <c r="W42" s="427"/>
    </row>
    <row r="43" spans="1:23" s="6" customFormat="1" ht="13.5" thickBot="1">
      <c r="A43" s="422"/>
      <c r="B43" s="336"/>
      <c r="C43" s="342"/>
      <c r="D43" s="484"/>
      <c r="E43" s="432"/>
      <c r="F43" s="433"/>
      <c r="G43" s="433"/>
      <c r="H43" s="432"/>
      <c r="I43" s="432"/>
      <c r="J43" s="432"/>
      <c r="K43" s="434"/>
      <c r="L43" s="434"/>
      <c r="M43" s="432"/>
      <c r="N43" s="432"/>
      <c r="O43" s="432"/>
      <c r="P43" s="484"/>
      <c r="Q43" s="432"/>
      <c r="R43" s="432"/>
      <c r="S43" s="432"/>
      <c r="T43" s="433"/>
      <c r="U43" s="433"/>
      <c r="V43" s="435"/>
      <c r="W43" s="427"/>
    </row>
    <row r="44" spans="1:23" s="17" customFormat="1" ht="16.5" customHeight="1" thickBot="1">
      <c r="A44" s="165"/>
      <c r="B44" s="436" t="s">
        <v>248</v>
      </c>
      <c r="C44" s="437"/>
      <c r="D44" s="486"/>
      <c r="E44" s="438"/>
      <c r="F44" s="439"/>
      <c r="G44" s="439"/>
      <c r="H44" s="438">
        <f>H35+H26+H13+H9</f>
        <v>0</v>
      </c>
      <c r="I44" s="438"/>
      <c r="J44" s="438"/>
      <c r="K44" s="440"/>
      <c r="L44" s="440"/>
      <c r="M44" s="438"/>
      <c r="N44" s="438"/>
      <c r="O44" s="438"/>
      <c r="P44" s="486"/>
      <c r="Q44" s="438">
        <f>Q35+Q26+Q13+Q9</f>
        <v>0</v>
      </c>
      <c r="R44" s="438"/>
      <c r="S44" s="438"/>
      <c r="T44" s="439"/>
      <c r="U44" s="439"/>
      <c r="V44" s="487"/>
      <c r="W44" s="166"/>
    </row>
    <row r="45" spans="1:23" ht="3" customHeight="1">
      <c r="A45" s="379"/>
      <c r="B45" s="441"/>
      <c r="C45" s="441"/>
      <c r="D45" s="805"/>
      <c r="E45" s="441"/>
      <c r="F45" s="442"/>
      <c r="G45" s="442"/>
      <c r="H45" s="441"/>
      <c r="I45" s="441"/>
      <c r="J45" s="441"/>
      <c r="K45" s="443"/>
      <c r="L45" s="443"/>
      <c r="M45" s="441"/>
      <c r="N45" s="441"/>
      <c r="O45" s="441"/>
      <c r="P45" s="441"/>
      <c r="Q45" s="441"/>
      <c r="R45" s="441"/>
      <c r="S45" s="441"/>
      <c r="T45" s="444"/>
      <c r="U45" s="444"/>
      <c r="V45" s="445"/>
      <c r="W45" s="164"/>
    </row>
    <row r="46" spans="1:23" ht="9.75">
      <c r="A46" s="379"/>
      <c r="B46" s="161" t="s">
        <v>279</v>
      </c>
      <c r="C46" s="446"/>
      <c r="D46" s="805"/>
      <c r="E46" s="441"/>
      <c r="F46" s="442"/>
      <c r="G46" s="442"/>
      <c r="H46" s="441"/>
      <c r="I46" s="441"/>
      <c r="J46" s="441"/>
      <c r="K46" s="443"/>
      <c r="L46" s="443"/>
      <c r="M46" s="441"/>
      <c r="N46" s="441"/>
      <c r="O46" s="441"/>
      <c r="P46" s="441"/>
      <c r="Q46" s="441"/>
      <c r="R46" s="441"/>
      <c r="S46" s="441"/>
      <c r="T46" s="444"/>
      <c r="U46" s="444"/>
      <c r="V46" s="445"/>
      <c r="W46" s="164"/>
    </row>
    <row r="47" spans="1:23" ht="9.75">
      <c r="A47" s="379"/>
      <c r="B47" s="161" t="s">
        <v>280</v>
      </c>
      <c r="C47" s="446"/>
      <c r="D47" s="805"/>
      <c r="E47" s="441"/>
      <c r="F47" s="442"/>
      <c r="G47" s="442"/>
      <c r="H47" s="441"/>
      <c r="I47" s="441"/>
      <c r="J47" s="441"/>
      <c r="K47" s="443"/>
      <c r="L47" s="443"/>
      <c r="M47" s="441"/>
      <c r="N47" s="441"/>
      <c r="O47" s="441"/>
      <c r="P47" s="441"/>
      <c r="Q47" s="441"/>
      <c r="R47" s="441"/>
      <c r="S47" s="441"/>
      <c r="T47" s="444"/>
      <c r="U47" s="444"/>
      <c r="V47" s="445"/>
      <c r="W47" s="164"/>
    </row>
    <row r="48" spans="1:23" ht="9.75">
      <c r="A48" s="379"/>
      <c r="B48" s="161" t="s">
        <v>281</v>
      </c>
      <c r="C48" s="446"/>
      <c r="D48" s="805"/>
      <c r="E48" s="441"/>
      <c r="F48" s="442"/>
      <c r="G48" s="442"/>
      <c r="H48" s="441"/>
      <c r="I48" s="441"/>
      <c r="J48" s="441"/>
      <c r="K48" s="443"/>
      <c r="L48" s="443"/>
      <c r="M48" s="441"/>
      <c r="N48" s="441"/>
      <c r="O48" s="441"/>
      <c r="P48" s="441"/>
      <c r="Q48" s="441"/>
      <c r="R48" s="441"/>
      <c r="S48" s="441"/>
      <c r="T48" s="444"/>
      <c r="U48" s="444"/>
      <c r="V48" s="445"/>
      <c r="W48" s="164"/>
    </row>
    <row r="49" spans="1:23" ht="9.75">
      <c r="A49" s="379"/>
      <c r="B49" s="161" t="s">
        <v>282</v>
      </c>
      <c r="C49" s="446"/>
      <c r="D49" s="805"/>
      <c r="E49" s="441"/>
      <c r="F49" s="442"/>
      <c r="G49" s="442"/>
      <c r="H49" s="441"/>
      <c r="I49" s="441"/>
      <c r="J49" s="441"/>
      <c r="K49" s="443"/>
      <c r="L49" s="443"/>
      <c r="M49" s="441"/>
      <c r="N49" s="441"/>
      <c r="O49" s="441"/>
      <c r="P49" s="441"/>
      <c r="Q49" s="441"/>
      <c r="R49" s="441"/>
      <c r="S49" s="441"/>
      <c r="T49" s="444"/>
      <c r="U49" s="444"/>
      <c r="V49" s="445"/>
      <c r="W49" s="164"/>
    </row>
    <row r="50" spans="1:23" ht="9.75">
      <c r="A50" s="379"/>
      <c r="B50" s="161" t="s">
        <v>283</v>
      </c>
      <c r="C50" s="446"/>
      <c r="D50" s="805"/>
      <c r="E50" s="441"/>
      <c r="F50" s="442"/>
      <c r="G50" s="442"/>
      <c r="H50" s="441"/>
      <c r="I50" s="441"/>
      <c r="J50" s="441"/>
      <c r="K50" s="443"/>
      <c r="L50" s="443"/>
      <c r="M50" s="441"/>
      <c r="N50" s="441"/>
      <c r="O50" s="441"/>
      <c r="P50" s="441"/>
      <c r="Q50" s="441"/>
      <c r="R50" s="441"/>
      <c r="S50" s="441"/>
      <c r="T50" s="444"/>
      <c r="U50" s="444"/>
      <c r="V50" s="445"/>
      <c r="W50" s="164"/>
    </row>
    <row r="51" spans="1:23" ht="9.75">
      <c r="A51" s="379"/>
      <c r="B51" s="161" t="s">
        <v>284</v>
      </c>
      <c r="C51" s="446"/>
      <c r="D51" s="805"/>
      <c r="E51" s="441"/>
      <c r="F51" s="442"/>
      <c r="G51" s="442"/>
      <c r="H51" s="441"/>
      <c r="I51" s="441"/>
      <c r="J51" s="441"/>
      <c r="K51" s="443"/>
      <c r="L51" s="443"/>
      <c r="M51" s="441"/>
      <c r="N51" s="441"/>
      <c r="O51" s="441"/>
      <c r="P51" s="441"/>
      <c r="Q51" s="441"/>
      <c r="R51" s="441"/>
      <c r="S51" s="441"/>
      <c r="T51" s="444"/>
      <c r="U51" s="444"/>
      <c r="V51" s="445"/>
      <c r="W51" s="164"/>
    </row>
    <row r="52" spans="1:23" ht="9.75">
      <c r="A52" s="379"/>
      <c r="B52" s="161" t="s">
        <v>285</v>
      </c>
      <c r="C52" s="446"/>
      <c r="D52" s="805"/>
      <c r="E52" s="441"/>
      <c r="F52" s="442"/>
      <c r="G52" s="442"/>
      <c r="H52" s="441"/>
      <c r="I52" s="441"/>
      <c r="J52" s="441"/>
      <c r="K52" s="443"/>
      <c r="L52" s="443"/>
      <c r="M52" s="441"/>
      <c r="N52" s="441"/>
      <c r="O52" s="445"/>
      <c r="P52" s="445"/>
      <c r="Q52" s="445"/>
      <c r="R52" s="445"/>
      <c r="S52" s="445"/>
      <c r="T52" s="444"/>
      <c r="U52" s="444"/>
      <c r="V52" s="445"/>
      <c r="W52" s="164"/>
    </row>
    <row r="53" spans="1:23" ht="9.75">
      <c r="A53" s="379"/>
      <c r="B53" s="161" t="s">
        <v>286</v>
      </c>
      <c r="C53" s="446"/>
      <c r="D53" s="805"/>
      <c r="E53" s="441"/>
      <c r="F53" s="442"/>
      <c r="G53" s="442"/>
      <c r="H53" s="441"/>
      <c r="I53" s="441"/>
      <c r="J53" s="441"/>
      <c r="K53" s="443"/>
      <c r="L53" s="443"/>
      <c r="M53" s="441"/>
      <c r="N53" s="441"/>
      <c r="O53" s="445"/>
      <c r="P53" s="445"/>
      <c r="Q53" s="445"/>
      <c r="R53" s="445"/>
      <c r="S53" s="445"/>
      <c r="T53" s="444"/>
      <c r="U53" s="444"/>
      <c r="V53" s="445"/>
      <c r="W53" s="164"/>
    </row>
    <row r="54" spans="1:23" ht="9.75">
      <c r="A54" s="379"/>
      <c r="B54" s="161" t="s">
        <v>287</v>
      </c>
      <c r="C54" s="446"/>
      <c r="D54" s="805"/>
      <c r="E54" s="441"/>
      <c r="F54" s="442"/>
      <c r="G54" s="442"/>
      <c r="H54" s="441"/>
      <c r="I54" s="441"/>
      <c r="J54" s="441"/>
      <c r="K54" s="443"/>
      <c r="L54" s="443"/>
      <c r="M54" s="441"/>
      <c r="N54" s="441"/>
      <c r="O54" s="445"/>
      <c r="P54" s="445"/>
      <c r="Q54" s="445"/>
      <c r="R54" s="445"/>
      <c r="S54" s="445"/>
      <c r="T54" s="444"/>
      <c r="U54" s="444"/>
      <c r="V54" s="445"/>
      <c r="W54" s="164"/>
    </row>
    <row r="55" spans="1:23" ht="9.75">
      <c r="A55" s="379"/>
      <c r="B55" s="161" t="s">
        <v>288</v>
      </c>
      <c r="C55" s="446"/>
      <c r="D55" s="805"/>
      <c r="E55" s="441"/>
      <c r="F55" s="442"/>
      <c r="G55" s="442"/>
      <c r="H55" s="441"/>
      <c r="I55" s="441"/>
      <c r="J55" s="441"/>
      <c r="K55" s="443"/>
      <c r="L55" s="443"/>
      <c r="M55" s="441"/>
      <c r="N55" s="441"/>
      <c r="O55" s="445"/>
      <c r="P55" s="445"/>
      <c r="Q55" s="445"/>
      <c r="R55" s="445"/>
      <c r="S55" s="445"/>
      <c r="T55" s="444"/>
      <c r="U55" s="444"/>
      <c r="V55" s="445"/>
      <c r="W55" s="164"/>
    </row>
    <row r="56" spans="1:23" ht="9.75">
      <c r="A56" s="379"/>
      <c r="B56" s="161" t="s">
        <v>289</v>
      </c>
      <c r="C56" s="446"/>
      <c r="D56" s="805"/>
      <c r="E56" s="441"/>
      <c r="F56" s="442"/>
      <c r="G56" s="442"/>
      <c r="H56" s="441"/>
      <c r="I56" s="441"/>
      <c r="J56" s="441"/>
      <c r="K56" s="443"/>
      <c r="L56" s="443"/>
      <c r="M56" s="441"/>
      <c r="N56" s="441"/>
      <c r="O56" s="445"/>
      <c r="P56" s="445"/>
      <c r="Q56" s="445"/>
      <c r="R56" s="445"/>
      <c r="S56" s="445"/>
      <c r="T56" s="444"/>
      <c r="U56" s="444"/>
      <c r="V56" s="445"/>
      <c r="W56" s="164"/>
    </row>
    <row r="57" spans="1:23" ht="9.75">
      <c r="A57" s="379"/>
      <c r="B57" s="161" t="s">
        <v>290</v>
      </c>
      <c r="C57" s="446"/>
      <c r="D57" s="805"/>
      <c r="E57" s="441"/>
      <c r="F57" s="442"/>
      <c r="G57" s="442"/>
      <c r="H57" s="441"/>
      <c r="I57" s="441"/>
      <c r="J57" s="441"/>
      <c r="K57" s="443"/>
      <c r="L57" s="443"/>
      <c r="M57" s="441"/>
      <c r="N57" s="441"/>
      <c r="O57" s="445"/>
      <c r="P57" s="445"/>
      <c r="Q57" s="445"/>
      <c r="R57" s="445"/>
      <c r="S57" s="445"/>
      <c r="T57" s="444"/>
      <c r="U57" s="444"/>
      <c r="V57" s="445"/>
      <c r="W57" s="164"/>
    </row>
    <row r="58" spans="1:23" ht="9.75">
      <c r="A58" s="379"/>
      <c r="B58" s="445"/>
      <c r="C58" s="445"/>
      <c r="D58" s="806"/>
      <c r="E58" s="445"/>
      <c r="F58" s="444"/>
      <c r="G58" s="444"/>
      <c r="H58" s="445"/>
      <c r="I58" s="445"/>
      <c r="J58" s="445"/>
      <c r="K58" s="443"/>
      <c r="L58" s="443"/>
      <c r="M58" s="445"/>
      <c r="N58" s="445"/>
      <c r="O58" s="445"/>
      <c r="P58" s="445"/>
      <c r="Q58" s="445"/>
      <c r="R58" s="445"/>
      <c r="S58" s="445"/>
      <c r="T58" s="444"/>
      <c r="U58" s="444"/>
      <c r="V58" s="161"/>
      <c r="W58" s="164"/>
    </row>
    <row r="59" spans="1:23" ht="10.5" thickBot="1">
      <c r="A59" s="447"/>
      <c r="B59" s="448"/>
      <c r="C59" s="448"/>
      <c r="D59" s="807"/>
      <c r="E59" s="448"/>
      <c r="F59" s="449"/>
      <c r="G59" s="449"/>
      <c r="H59" s="448"/>
      <c r="I59" s="448"/>
      <c r="J59" s="448"/>
      <c r="K59" s="450"/>
      <c r="L59" s="450"/>
      <c r="M59" s="448"/>
      <c r="N59" s="448"/>
      <c r="O59" s="448"/>
      <c r="P59" s="448"/>
      <c r="Q59" s="448"/>
      <c r="R59" s="448"/>
      <c r="S59" s="448"/>
      <c r="T59" s="449"/>
      <c r="U59" s="449"/>
      <c r="V59" s="448"/>
      <c r="W59" s="178"/>
    </row>
    <row r="60" spans="2:22" ht="9.75">
      <c r="B60" s="12"/>
      <c r="C60" s="12"/>
      <c r="D60" s="808"/>
      <c r="E60" s="12"/>
      <c r="F60" s="451"/>
      <c r="G60" s="451"/>
      <c r="H60" s="12"/>
      <c r="I60" s="12"/>
      <c r="J60" s="12"/>
      <c r="K60" s="452"/>
      <c r="L60" s="452"/>
      <c r="M60" s="12"/>
      <c r="N60" s="12"/>
      <c r="O60" s="12"/>
      <c r="P60" s="12"/>
      <c r="Q60" s="12"/>
      <c r="R60" s="12"/>
      <c r="S60" s="12"/>
      <c r="T60" s="451"/>
      <c r="U60" s="451"/>
      <c r="V60" s="12"/>
    </row>
    <row r="61" spans="2:22" ht="9.75">
      <c r="B61" s="12"/>
      <c r="C61" s="12"/>
      <c r="D61" s="808"/>
      <c r="E61" s="12"/>
      <c r="F61" s="451"/>
      <c r="G61" s="451"/>
      <c r="H61" s="12"/>
      <c r="I61" s="12"/>
      <c r="J61" s="12"/>
      <c r="K61" s="452"/>
      <c r="L61" s="452"/>
      <c r="M61" s="12"/>
      <c r="N61" s="12"/>
      <c r="O61" s="12"/>
      <c r="P61" s="12"/>
      <c r="Q61" s="12"/>
      <c r="R61" s="12"/>
      <c r="S61" s="12"/>
      <c r="T61" s="451"/>
      <c r="U61" s="451"/>
      <c r="V61" s="12"/>
    </row>
  </sheetData>
  <sheetProtection password="8694" sheet="1" objects="1" scenarios="1"/>
  <mergeCells count="37">
    <mergeCell ref="B37:C37"/>
    <mergeCell ref="B20:C20"/>
    <mergeCell ref="B23:C23"/>
    <mergeCell ref="B38:C38"/>
    <mergeCell ref="B41:C41"/>
    <mergeCell ref="B42:C42"/>
    <mergeCell ref="B24:C24"/>
    <mergeCell ref="B28:C28"/>
    <mergeCell ref="B29:C29"/>
    <mergeCell ref="B32:C32"/>
    <mergeCell ref="B33:C33"/>
    <mergeCell ref="P6:P7"/>
    <mergeCell ref="Q6:Q7"/>
    <mergeCell ref="B11:C11"/>
    <mergeCell ref="B15:C15"/>
    <mergeCell ref="B16:C16"/>
    <mergeCell ref="B19:C19"/>
    <mergeCell ref="N6:N7"/>
    <mergeCell ref="O6:O7"/>
    <mergeCell ref="T6:V6"/>
    <mergeCell ref="B10:C10"/>
    <mergeCell ref="J6:J7"/>
    <mergeCell ref="K6:K7"/>
    <mergeCell ref="L6:L7"/>
    <mergeCell ref="M6:M7"/>
    <mergeCell ref="F6:F7"/>
    <mergeCell ref="G6:G7"/>
    <mergeCell ref="B2:V2"/>
    <mergeCell ref="B5:C6"/>
    <mergeCell ref="D5:R5"/>
    <mergeCell ref="S5:V5"/>
    <mergeCell ref="D6:D7"/>
    <mergeCell ref="E6:E7"/>
    <mergeCell ref="R6:R7"/>
    <mergeCell ref="S6:S7"/>
    <mergeCell ref="H6:H7"/>
    <mergeCell ref="I6:I7"/>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21"/>
  <dimension ref="A1:P54"/>
  <sheetViews>
    <sheetView zoomScalePageLayoutView="0" workbookViewId="0" topLeftCell="A1">
      <selection activeCell="A1" sqref="A1"/>
    </sheetView>
  </sheetViews>
  <sheetFormatPr defaultColWidth="11.421875" defaultRowHeight="9" customHeight="1"/>
  <cols>
    <col min="1" max="1" width="5.57421875" style="8" customWidth="1"/>
    <col min="2" max="2" width="2.140625" style="8" customWidth="1"/>
    <col min="3" max="3" width="2.7109375" style="8" customWidth="1"/>
    <col min="4" max="4" width="56.140625" style="8" customWidth="1"/>
    <col min="5" max="6" width="13.57421875" style="494" customWidth="1"/>
    <col min="7" max="7" width="8.00390625" style="8" customWidth="1"/>
    <col min="8" max="8" width="8.00390625" style="495" customWidth="1"/>
    <col min="9" max="9" width="8.00390625" style="454" customWidth="1"/>
    <col min="10" max="10" width="7.57421875" style="454" customWidth="1"/>
    <col min="11" max="12" width="13.57421875" style="494" customWidth="1"/>
    <col min="13" max="13" width="8.57421875" style="8" bestFit="1" customWidth="1"/>
    <col min="14" max="15" width="13.57421875" style="494" customWidth="1"/>
    <col min="16" max="16" width="2.8515625" style="8" customWidth="1"/>
    <col min="17" max="16384" width="11.421875" style="8" customWidth="1"/>
  </cols>
  <sheetData>
    <row r="1" spans="1:16" ht="15" customHeight="1">
      <c r="A1" s="375"/>
      <c r="B1" s="376"/>
      <c r="C1" s="376"/>
      <c r="D1" s="376"/>
      <c r="E1" s="455"/>
      <c r="F1" s="455"/>
      <c r="G1" s="376"/>
      <c r="H1" s="456"/>
      <c r="I1" s="378"/>
      <c r="J1" s="378"/>
      <c r="K1" s="455"/>
      <c r="L1" s="455"/>
      <c r="M1" s="376"/>
      <c r="N1" s="455"/>
      <c r="O1" s="455"/>
      <c r="P1" s="380"/>
    </row>
    <row r="2" spans="1:16" ht="30" customHeight="1">
      <c r="A2" s="379"/>
      <c r="B2" s="1006" t="s">
        <v>291</v>
      </c>
      <c r="C2" s="1006"/>
      <c r="D2" s="1006"/>
      <c r="E2" s="1006"/>
      <c r="F2" s="1006"/>
      <c r="G2" s="1006"/>
      <c r="H2" s="1006"/>
      <c r="I2" s="1006"/>
      <c r="J2" s="1006"/>
      <c r="K2" s="1006"/>
      <c r="L2" s="1006"/>
      <c r="M2" s="1006"/>
      <c r="N2" s="1006"/>
      <c r="O2" s="1006"/>
      <c r="P2" s="164"/>
    </row>
    <row r="3" spans="1:16" s="9" customFormat="1" ht="10.5">
      <c r="A3" s="379"/>
      <c r="B3" s="381"/>
      <c r="C3" s="381"/>
      <c r="D3" s="382"/>
      <c r="E3" s="457"/>
      <c r="F3" s="457"/>
      <c r="G3" s="382"/>
      <c r="H3" s="458"/>
      <c r="I3" s="384"/>
      <c r="J3" s="384"/>
      <c r="K3" s="457"/>
      <c r="L3" s="457"/>
      <c r="M3" s="382"/>
      <c r="N3" s="457"/>
      <c r="O3" s="459"/>
      <c r="P3" s="164"/>
    </row>
    <row r="4" spans="1:16" ht="10.5" thickBot="1">
      <c r="A4" s="379"/>
      <c r="B4" s="386"/>
      <c r="C4" s="386"/>
      <c r="D4" s="382"/>
      <c r="E4" s="457"/>
      <c r="F4" s="457"/>
      <c r="G4" s="382"/>
      <c r="H4" s="458"/>
      <c r="I4" s="384"/>
      <c r="J4" s="384"/>
      <c r="K4" s="457"/>
      <c r="L4" s="457"/>
      <c r="M4" s="382"/>
      <c r="N4" s="457"/>
      <c r="O4" s="459"/>
      <c r="P4" s="164"/>
    </row>
    <row r="5" spans="1:16" s="10" customFormat="1" ht="10.5">
      <c r="A5" s="387"/>
      <c r="B5" s="1048" t="s">
        <v>231</v>
      </c>
      <c r="C5" s="1049"/>
      <c r="D5" s="1072"/>
      <c r="E5" s="1074" t="s">
        <v>292</v>
      </c>
      <c r="F5" s="1075"/>
      <c r="G5" s="1075"/>
      <c r="H5" s="1075"/>
      <c r="I5" s="1075"/>
      <c r="J5" s="1075"/>
      <c r="K5" s="1075"/>
      <c r="L5" s="1075"/>
      <c r="M5" s="1075"/>
      <c r="N5" s="1075"/>
      <c r="O5" s="1076"/>
      <c r="P5" s="388"/>
    </row>
    <row r="6" spans="1:16" s="13" customFormat="1" ht="10.5">
      <c r="A6" s="460"/>
      <c r="B6" s="1050"/>
      <c r="C6" s="1051"/>
      <c r="D6" s="1073"/>
      <c r="E6" s="1077" t="s">
        <v>293</v>
      </c>
      <c r="F6" s="1078"/>
      <c r="G6" s="1078" t="s">
        <v>225</v>
      </c>
      <c r="H6" s="1079" t="s">
        <v>226</v>
      </c>
      <c r="I6" s="1080" t="s">
        <v>268</v>
      </c>
      <c r="J6" s="1080" t="s">
        <v>269</v>
      </c>
      <c r="K6" s="1081" t="s">
        <v>294</v>
      </c>
      <c r="L6" s="1081"/>
      <c r="M6" s="1078" t="s">
        <v>295</v>
      </c>
      <c r="N6" s="1081" t="s">
        <v>259</v>
      </c>
      <c r="O6" s="1082"/>
      <c r="P6" s="461"/>
    </row>
    <row r="7" spans="1:16" s="13" customFormat="1" ht="19.5">
      <c r="A7" s="460"/>
      <c r="B7" s="1050"/>
      <c r="C7" s="1051"/>
      <c r="D7" s="1073"/>
      <c r="E7" s="462" t="s">
        <v>296</v>
      </c>
      <c r="F7" s="463" t="s">
        <v>297</v>
      </c>
      <c r="G7" s="1078"/>
      <c r="H7" s="1079"/>
      <c r="I7" s="1080"/>
      <c r="J7" s="1080"/>
      <c r="K7" s="463" t="s">
        <v>298</v>
      </c>
      <c r="L7" s="463" t="s">
        <v>299</v>
      </c>
      <c r="M7" s="1078"/>
      <c r="N7" s="463" t="s">
        <v>300</v>
      </c>
      <c r="O7" s="464" t="s">
        <v>301</v>
      </c>
      <c r="P7" s="461"/>
    </row>
    <row r="8" spans="1:16" s="471" customFormat="1" ht="10.5" thickBot="1">
      <c r="A8" s="465"/>
      <c r="B8" s="1050"/>
      <c r="C8" s="1051"/>
      <c r="D8" s="1073"/>
      <c r="E8" s="466"/>
      <c r="F8" s="467"/>
      <c r="G8" s="467">
        <v>1</v>
      </c>
      <c r="H8" s="467">
        <v>2</v>
      </c>
      <c r="I8" s="468">
        <v>3</v>
      </c>
      <c r="J8" s="468">
        <v>4</v>
      </c>
      <c r="K8" s="467">
        <v>5</v>
      </c>
      <c r="L8" s="467">
        <v>6</v>
      </c>
      <c r="M8" s="467">
        <v>7</v>
      </c>
      <c r="N8" s="467"/>
      <c r="O8" s="469"/>
      <c r="P8" s="470"/>
    </row>
    <row r="9" spans="1:16" s="7" customFormat="1" ht="15.75" customHeight="1">
      <c r="A9" s="404"/>
      <c r="B9" s="320" t="s">
        <v>237</v>
      </c>
      <c r="C9" s="321"/>
      <c r="D9" s="405"/>
      <c r="E9" s="405">
        <f>SUM(E10:E11)</f>
        <v>0</v>
      </c>
      <c r="F9" s="405">
        <f>SUM(F10:F11)</f>
        <v>0</v>
      </c>
      <c r="G9" s="406"/>
      <c r="H9" s="472"/>
      <c r="I9" s="407"/>
      <c r="J9" s="407"/>
      <c r="K9" s="473">
        <f>SUM(K10:K11)</f>
        <v>0</v>
      </c>
      <c r="L9" s="473">
        <f>SUM(L10:L11)</f>
        <v>0</v>
      </c>
      <c r="M9" s="405"/>
      <c r="N9" s="405">
        <f>SUM(N10:N11)</f>
        <v>0</v>
      </c>
      <c r="O9" s="408">
        <f>SUM(O10:O11)</f>
        <v>0</v>
      </c>
      <c r="P9" s="409"/>
    </row>
    <row r="10" spans="1:16" ht="12">
      <c r="A10" s="379"/>
      <c r="B10" s="1041"/>
      <c r="C10" s="1083"/>
      <c r="D10" s="680"/>
      <c r="E10" s="410"/>
      <c r="F10" s="410"/>
      <c r="G10" s="411"/>
      <c r="H10" s="474"/>
      <c r="I10" s="412"/>
      <c r="J10" s="412"/>
      <c r="K10" s="475"/>
      <c r="L10" s="475"/>
      <c r="M10" s="410"/>
      <c r="N10" s="410"/>
      <c r="O10" s="413"/>
      <c r="P10" s="164"/>
    </row>
    <row r="11" spans="1:16" ht="11.25">
      <c r="A11" s="379"/>
      <c r="B11" s="1041"/>
      <c r="C11" s="1083"/>
      <c r="D11" s="680"/>
      <c r="E11" s="410"/>
      <c r="F11" s="410"/>
      <c r="G11" s="411"/>
      <c r="H11" s="474"/>
      <c r="I11" s="412"/>
      <c r="J11" s="412"/>
      <c r="K11" s="475"/>
      <c r="L11" s="475"/>
      <c r="M11" s="410"/>
      <c r="N11" s="410"/>
      <c r="O11" s="413"/>
      <c r="P11" s="164"/>
    </row>
    <row r="12" spans="1:16" ht="12">
      <c r="A12" s="379"/>
      <c r="B12" s="327"/>
      <c r="C12" s="159"/>
      <c r="D12" s="681"/>
      <c r="E12" s="414"/>
      <c r="F12" s="414"/>
      <c r="G12" s="415"/>
      <c r="H12" s="476"/>
      <c r="I12" s="416"/>
      <c r="J12" s="416"/>
      <c r="K12" s="477"/>
      <c r="L12" s="477"/>
      <c r="M12" s="414"/>
      <c r="N12" s="414"/>
      <c r="O12" s="417"/>
      <c r="P12" s="164"/>
    </row>
    <row r="13" spans="1:16" s="7" customFormat="1" ht="12.75">
      <c r="A13" s="404"/>
      <c r="B13" s="331" t="s">
        <v>238</v>
      </c>
      <c r="C13" s="677"/>
      <c r="D13" s="682"/>
      <c r="E13" s="418">
        <f>+E14+E18+E22</f>
        <v>0</v>
      </c>
      <c r="F13" s="418">
        <f>+F14+F18+F22</f>
        <v>0</v>
      </c>
      <c r="G13" s="419"/>
      <c r="H13" s="478"/>
      <c r="I13" s="420"/>
      <c r="J13" s="420"/>
      <c r="K13" s="479">
        <f>+K14+K18+K22</f>
        <v>0</v>
      </c>
      <c r="L13" s="479">
        <f>+L14+L18+L22</f>
        <v>0</v>
      </c>
      <c r="M13" s="418"/>
      <c r="N13" s="418">
        <f>+N14+N18+N22</f>
        <v>0</v>
      </c>
      <c r="O13" s="421">
        <f>+O14+O18+O22</f>
        <v>0</v>
      </c>
      <c r="P13" s="409"/>
    </row>
    <row r="14" spans="1:16" s="6" customFormat="1" ht="12.75">
      <c r="A14" s="422"/>
      <c r="B14" s="336"/>
      <c r="C14" s="678" t="s">
        <v>239</v>
      </c>
      <c r="D14" s="683"/>
      <c r="E14" s="423">
        <f>SUM(E15:E16)</f>
        <v>0</v>
      </c>
      <c r="F14" s="423">
        <f>SUM(F15:F16)</f>
        <v>0</v>
      </c>
      <c r="G14" s="424"/>
      <c r="H14" s="480"/>
      <c r="I14" s="425"/>
      <c r="J14" s="425"/>
      <c r="K14" s="481">
        <f>SUM(K15:K16)</f>
        <v>0</v>
      </c>
      <c r="L14" s="481">
        <f>SUM(L15:L16)</f>
        <v>0</v>
      </c>
      <c r="M14" s="423"/>
      <c r="N14" s="423">
        <f>SUM(N15:N16)</f>
        <v>0</v>
      </c>
      <c r="O14" s="426">
        <f>SUM(O15:O16)</f>
        <v>0</v>
      </c>
      <c r="P14" s="427"/>
    </row>
    <row r="15" spans="1:16" s="6" customFormat="1" ht="12">
      <c r="A15" s="422"/>
      <c r="B15" s="1043"/>
      <c r="C15" s="1084"/>
      <c r="D15" s="684"/>
      <c r="E15" s="428"/>
      <c r="F15" s="428"/>
      <c r="G15" s="429"/>
      <c r="H15" s="482"/>
      <c r="I15" s="430"/>
      <c r="J15" s="430"/>
      <c r="K15" s="483"/>
      <c r="L15" s="483"/>
      <c r="M15" s="428"/>
      <c r="N15" s="428"/>
      <c r="O15" s="431"/>
      <c r="P15" s="427"/>
    </row>
    <row r="16" spans="1:16" s="6" customFormat="1" ht="12">
      <c r="A16" s="422"/>
      <c r="B16" s="1043"/>
      <c r="C16" s="1084"/>
      <c r="D16" s="684"/>
      <c r="E16" s="428"/>
      <c r="F16" s="428"/>
      <c r="G16" s="429"/>
      <c r="H16" s="482"/>
      <c r="I16" s="430"/>
      <c r="J16" s="430"/>
      <c r="K16" s="483"/>
      <c r="L16" s="483"/>
      <c r="M16" s="428"/>
      <c r="N16" s="428"/>
      <c r="O16" s="431"/>
      <c r="P16" s="427"/>
    </row>
    <row r="17" spans="1:16" s="6" customFormat="1" ht="12.75">
      <c r="A17" s="422"/>
      <c r="B17" s="336"/>
      <c r="C17" s="679"/>
      <c r="D17" s="683"/>
      <c r="E17" s="423"/>
      <c r="F17" s="423"/>
      <c r="G17" s="424"/>
      <c r="H17" s="480"/>
      <c r="I17" s="425"/>
      <c r="J17" s="425"/>
      <c r="K17" s="481"/>
      <c r="L17" s="481"/>
      <c r="M17" s="423"/>
      <c r="N17" s="423"/>
      <c r="O17" s="426"/>
      <c r="P17" s="427"/>
    </row>
    <row r="18" spans="1:16" s="6" customFormat="1" ht="12.75">
      <c r="A18" s="422"/>
      <c r="B18" s="336"/>
      <c r="C18" s="678" t="s">
        <v>240</v>
      </c>
      <c r="D18" s="683"/>
      <c r="E18" s="423">
        <f>SUM(E19:E20)</f>
        <v>0</v>
      </c>
      <c r="F18" s="423">
        <f>SUM(F19:F20)</f>
        <v>0</v>
      </c>
      <c r="G18" s="424"/>
      <c r="H18" s="480"/>
      <c r="I18" s="425"/>
      <c r="J18" s="425"/>
      <c r="K18" s="481">
        <f>SUM(K19:K20)</f>
        <v>0</v>
      </c>
      <c r="L18" s="481">
        <f>SUM(L19:L20)</f>
        <v>0</v>
      </c>
      <c r="M18" s="423"/>
      <c r="N18" s="423">
        <f>SUM(N19:N20)</f>
        <v>0</v>
      </c>
      <c r="O18" s="426">
        <f>SUM(O19:O20)</f>
        <v>0</v>
      </c>
      <c r="P18" s="427"/>
    </row>
    <row r="19" spans="1:16" s="6" customFormat="1" ht="12">
      <c r="A19" s="422"/>
      <c r="B19" s="1043"/>
      <c r="C19" s="1084"/>
      <c r="D19" s="684"/>
      <c r="E19" s="428"/>
      <c r="F19" s="428"/>
      <c r="G19" s="429"/>
      <c r="H19" s="482"/>
      <c r="I19" s="430"/>
      <c r="J19" s="430"/>
      <c r="K19" s="483"/>
      <c r="L19" s="483"/>
      <c r="M19" s="428"/>
      <c r="N19" s="428"/>
      <c r="O19" s="431"/>
      <c r="P19" s="427"/>
    </row>
    <row r="20" spans="1:16" s="6" customFormat="1" ht="12">
      <c r="A20" s="422"/>
      <c r="B20" s="1043"/>
      <c r="C20" s="1084"/>
      <c r="D20" s="684"/>
      <c r="E20" s="428"/>
      <c r="F20" s="428"/>
      <c r="G20" s="429"/>
      <c r="H20" s="482"/>
      <c r="I20" s="430"/>
      <c r="J20" s="430"/>
      <c r="K20" s="483"/>
      <c r="L20" s="483"/>
      <c r="M20" s="428"/>
      <c r="N20" s="428"/>
      <c r="O20" s="431"/>
      <c r="P20" s="427"/>
    </row>
    <row r="21" spans="1:16" s="6" customFormat="1" ht="12.75">
      <c r="A21" s="422"/>
      <c r="B21" s="336"/>
      <c r="C21" s="679"/>
      <c r="D21" s="683"/>
      <c r="E21" s="423"/>
      <c r="F21" s="423"/>
      <c r="G21" s="424"/>
      <c r="H21" s="480"/>
      <c r="I21" s="425"/>
      <c r="J21" s="425"/>
      <c r="K21" s="481"/>
      <c r="L21" s="481"/>
      <c r="M21" s="423"/>
      <c r="N21" s="423"/>
      <c r="O21" s="426"/>
      <c r="P21" s="427"/>
    </row>
    <row r="22" spans="1:16" s="6" customFormat="1" ht="12.75">
      <c r="A22" s="422"/>
      <c r="B22" s="336"/>
      <c r="C22" s="678" t="s">
        <v>241</v>
      </c>
      <c r="D22" s="683"/>
      <c r="E22" s="423">
        <f>SUM(E23:E24)</f>
        <v>0</v>
      </c>
      <c r="F22" s="423">
        <f>SUM(F23:F24)</f>
        <v>0</v>
      </c>
      <c r="G22" s="424"/>
      <c r="H22" s="480"/>
      <c r="I22" s="425"/>
      <c r="J22" s="425"/>
      <c r="K22" s="481">
        <f>SUM(K23:K24)</f>
        <v>0</v>
      </c>
      <c r="L22" s="481">
        <f>SUM(L23:L24)</f>
        <v>0</v>
      </c>
      <c r="M22" s="423"/>
      <c r="N22" s="423">
        <f>SUM(N23:N24)</f>
        <v>0</v>
      </c>
      <c r="O22" s="426">
        <f>SUM(O23:O24)</f>
        <v>0</v>
      </c>
      <c r="P22" s="427"/>
    </row>
    <row r="23" spans="1:16" s="6" customFormat="1" ht="12">
      <c r="A23" s="422"/>
      <c r="B23" s="1043"/>
      <c r="C23" s="1084"/>
      <c r="D23" s="684"/>
      <c r="E23" s="428"/>
      <c r="F23" s="428"/>
      <c r="G23" s="429"/>
      <c r="H23" s="482"/>
      <c r="I23" s="430"/>
      <c r="J23" s="430"/>
      <c r="K23" s="483"/>
      <c r="L23" s="483"/>
      <c r="M23" s="428"/>
      <c r="N23" s="428"/>
      <c r="O23" s="431"/>
      <c r="P23" s="427"/>
    </row>
    <row r="24" spans="1:16" s="6" customFormat="1" ht="12">
      <c r="A24" s="422"/>
      <c r="B24" s="1043"/>
      <c r="C24" s="1084"/>
      <c r="D24" s="684"/>
      <c r="E24" s="428"/>
      <c r="F24" s="428"/>
      <c r="G24" s="429"/>
      <c r="H24" s="482"/>
      <c r="I24" s="430"/>
      <c r="J24" s="430"/>
      <c r="K24" s="483"/>
      <c r="L24" s="483"/>
      <c r="M24" s="428"/>
      <c r="N24" s="428"/>
      <c r="O24" s="431"/>
      <c r="P24" s="427"/>
    </row>
    <row r="25" spans="1:16" s="6" customFormat="1" ht="12.75">
      <c r="A25" s="422"/>
      <c r="B25" s="336"/>
      <c r="C25" s="679"/>
      <c r="D25" s="683"/>
      <c r="E25" s="423"/>
      <c r="F25" s="423"/>
      <c r="G25" s="424"/>
      <c r="H25" s="480"/>
      <c r="I25" s="425"/>
      <c r="J25" s="425"/>
      <c r="K25" s="481"/>
      <c r="L25" s="481"/>
      <c r="M25" s="423"/>
      <c r="N25" s="423"/>
      <c r="O25" s="426"/>
      <c r="P25" s="427"/>
    </row>
    <row r="26" spans="1:16" s="7" customFormat="1" ht="12.75">
      <c r="A26" s="404"/>
      <c r="B26" s="331" t="s">
        <v>242</v>
      </c>
      <c r="C26" s="677"/>
      <c r="D26" s="682"/>
      <c r="E26" s="418">
        <f>+E27+E31</f>
        <v>0</v>
      </c>
      <c r="F26" s="418">
        <f>+F27+F31</f>
        <v>0</v>
      </c>
      <c r="G26" s="419"/>
      <c r="H26" s="478"/>
      <c r="I26" s="420"/>
      <c r="J26" s="420"/>
      <c r="K26" s="479">
        <f>+K27+K31</f>
        <v>0</v>
      </c>
      <c r="L26" s="479">
        <f>+L27+L31</f>
        <v>0</v>
      </c>
      <c r="M26" s="418"/>
      <c r="N26" s="418">
        <f>+N27+N31</f>
        <v>0</v>
      </c>
      <c r="O26" s="421">
        <f>+O27+O31</f>
        <v>0</v>
      </c>
      <c r="P26" s="409"/>
    </row>
    <row r="27" spans="1:16" s="6" customFormat="1" ht="12.75">
      <c r="A27" s="422"/>
      <c r="B27" s="336"/>
      <c r="C27" s="678" t="s">
        <v>243</v>
      </c>
      <c r="D27" s="683"/>
      <c r="E27" s="423">
        <f>SUM(E28:E29)</f>
        <v>0</v>
      </c>
      <c r="F27" s="423">
        <f>SUM(F28:F29)</f>
        <v>0</v>
      </c>
      <c r="G27" s="424"/>
      <c r="H27" s="480"/>
      <c r="I27" s="425"/>
      <c r="J27" s="425"/>
      <c r="K27" s="481">
        <f>SUM(K28:K29)</f>
        <v>0</v>
      </c>
      <c r="L27" s="481">
        <f>SUM(L28:L29)</f>
        <v>0</v>
      </c>
      <c r="M27" s="423"/>
      <c r="N27" s="423">
        <f>SUM(N28:N29)</f>
        <v>0</v>
      </c>
      <c r="O27" s="426">
        <f>SUM(O28:O29)</f>
        <v>0</v>
      </c>
      <c r="P27" s="427"/>
    </row>
    <row r="28" spans="1:16" s="6" customFormat="1" ht="12">
      <c r="A28" s="422"/>
      <c r="B28" s="1043"/>
      <c r="C28" s="1084"/>
      <c r="D28" s="684"/>
      <c r="E28" s="428"/>
      <c r="F28" s="428"/>
      <c r="G28" s="429"/>
      <c r="H28" s="482"/>
      <c r="I28" s="430"/>
      <c r="J28" s="430"/>
      <c r="K28" s="483"/>
      <c r="L28" s="483"/>
      <c r="M28" s="428"/>
      <c r="N28" s="428"/>
      <c r="O28" s="431"/>
      <c r="P28" s="427"/>
    </row>
    <row r="29" spans="1:16" s="6" customFormat="1" ht="12">
      <c r="A29" s="422"/>
      <c r="B29" s="1043"/>
      <c r="C29" s="1084"/>
      <c r="D29" s="684"/>
      <c r="E29" s="428"/>
      <c r="F29" s="428"/>
      <c r="G29" s="429"/>
      <c r="H29" s="482"/>
      <c r="I29" s="430"/>
      <c r="J29" s="430"/>
      <c r="K29" s="483"/>
      <c r="L29" s="483"/>
      <c r="M29" s="428"/>
      <c r="N29" s="428"/>
      <c r="O29" s="431"/>
      <c r="P29" s="427"/>
    </row>
    <row r="30" spans="1:16" s="6" customFormat="1" ht="12.75">
      <c r="A30" s="422"/>
      <c r="B30" s="336"/>
      <c r="C30" s="679"/>
      <c r="D30" s="683"/>
      <c r="E30" s="423"/>
      <c r="F30" s="423"/>
      <c r="G30" s="424"/>
      <c r="H30" s="480"/>
      <c r="I30" s="425"/>
      <c r="J30" s="425"/>
      <c r="K30" s="481"/>
      <c r="L30" s="481"/>
      <c r="M30" s="423"/>
      <c r="N30" s="423"/>
      <c r="O30" s="426"/>
      <c r="P30" s="427"/>
    </row>
    <row r="31" spans="1:16" s="6" customFormat="1" ht="12.75">
      <c r="A31" s="422"/>
      <c r="B31" s="336"/>
      <c r="C31" s="678" t="s">
        <v>244</v>
      </c>
      <c r="D31" s="683"/>
      <c r="E31" s="423">
        <f>SUM(E32:E33)</f>
        <v>0</v>
      </c>
      <c r="F31" s="423">
        <f>SUM(F32:F33)</f>
        <v>0</v>
      </c>
      <c r="G31" s="424"/>
      <c r="H31" s="480"/>
      <c r="I31" s="425"/>
      <c r="J31" s="425"/>
      <c r="K31" s="481">
        <f>SUM(K32:K33)</f>
        <v>0</v>
      </c>
      <c r="L31" s="481">
        <f>SUM(L32:L33)</f>
        <v>0</v>
      </c>
      <c r="M31" s="423"/>
      <c r="N31" s="423">
        <f>SUM(N32:N33)</f>
        <v>0</v>
      </c>
      <c r="O31" s="426">
        <f>SUM(O32:O33)</f>
        <v>0</v>
      </c>
      <c r="P31" s="427"/>
    </row>
    <row r="32" spans="1:16" s="6" customFormat="1" ht="12">
      <c r="A32" s="422"/>
      <c r="B32" s="1043"/>
      <c r="C32" s="1084"/>
      <c r="D32" s="684"/>
      <c r="E32" s="428"/>
      <c r="F32" s="428"/>
      <c r="G32" s="429"/>
      <c r="H32" s="482"/>
      <c r="I32" s="430"/>
      <c r="J32" s="430"/>
      <c r="K32" s="483"/>
      <c r="L32" s="483"/>
      <c r="M32" s="428"/>
      <c r="N32" s="428"/>
      <c r="O32" s="431"/>
      <c r="P32" s="427"/>
    </row>
    <row r="33" spans="1:16" s="6" customFormat="1" ht="12">
      <c r="A33" s="422"/>
      <c r="B33" s="1043"/>
      <c r="C33" s="1084"/>
      <c r="D33" s="684"/>
      <c r="E33" s="428"/>
      <c r="F33" s="428"/>
      <c r="G33" s="429"/>
      <c r="H33" s="482"/>
      <c r="I33" s="430"/>
      <c r="J33" s="430"/>
      <c r="K33" s="483"/>
      <c r="L33" s="483"/>
      <c r="M33" s="428"/>
      <c r="N33" s="428"/>
      <c r="O33" s="431"/>
      <c r="P33" s="427"/>
    </row>
    <row r="34" spans="1:16" s="6" customFormat="1" ht="12.75">
      <c r="A34" s="422"/>
      <c r="B34" s="336"/>
      <c r="C34" s="679"/>
      <c r="D34" s="683"/>
      <c r="E34" s="423"/>
      <c r="F34" s="423"/>
      <c r="G34" s="424"/>
      <c r="H34" s="480"/>
      <c r="I34" s="425"/>
      <c r="J34" s="425"/>
      <c r="K34" s="481"/>
      <c r="L34" s="481"/>
      <c r="M34" s="423"/>
      <c r="N34" s="423"/>
      <c r="O34" s="426"/>
      <c r="P34" s="427"/>
    </row>
    <row r="35" spans="1:16" s="7" customFormat="1" ht="12.75">
      <c r="A35" s="404"/>
      <c r="B35" s="331" t="s">
        <v>278</v>
      </c>
      <c r="C35" s="677"/>
      <c r="D35" s="682"/>
      <c r="E35" s="418">
        <f>+E36+E40</f>
        <v>0</v>
      </c>
      <c r="F35" s="418">
        <f>+F36+F40</f>
        <v>0</v>
      </c>
      <c r="G35" s="419"/>
      <c r="H35" s="478"/>
      <c r="I35" s="420"/>
      <c r="J35" s="420"/>
      <c r="K35" s="479">
        <f>+K36+K40</f>
        <v>0</v>
      </c>
      <c r="L35" s="479">
        <f>+L36+L40</f>
        <v>0</v>
      </c>
      <c r="M35" s="418"/>
      <c r="N35" s="418">
        <f>+N36+N40</f>
        <v>0</v>
      </c>
      <c r="O35" s="421">
        <f>+O36+O40</f>
        <v>0</v>
      </c>
      <c r="P35" s="409"/>
    </row>
    <row r="36" spans="1:16" s="6" customFormat="1" ht="12.75">
      <c r="A36" s="422"/>
      <c r="B36" s="344"/>
      <c r="C36" s="358" t="s">
        <v>246</v>
      </c>
      <c r="D36" s="683"/>
      <c r="E36" s="423">
        <f>SUM(E37:E38)</f>
        <v>0</v>
      </c>
      <c r="F36" s="423">
        <f>SUM(F37:F38)</f>
        <v>0</v>
      </c>
      <c r="G36" s="424"/>
      <c r="H36" s="480"/>
      <c r="I36" s="425"/>
      <c r="J36" s="425"/>
      <c r="K36" s="481">
        <f>SUM(K37:K38)</f>
        <v>0</v>
      </c>
      <c r="L36" s="481">
        <f>SUM(L37:L38)</f>
        <v>0</v>
      </c>
      <c r="M36" s="423"/>
      <c r="N36" s="423">
        <f>SUM(N37:N38)</f>
        <v>0</v>
      </c>
      <c r="O36" s="426">
        <f>SUM(O37:O38)</f>
        <v>0</v>
      </c>
      <c r="P36" s="427"/>
    </row>
    <row r="37" spans="1:16" s="6" customFormat="1" ht="12">
      <c r="A37" s="422"/>
      <c r="B37" s="1043"/>
      <c r="C37" s="1084"/>
      <c r="D37" s="684"/>
      <c r="E37" s="428"/>
      <c r="F37" s="428"/>
      <c r="G37" s="429"/>
      <c r="H37" s="482"/>
      <c r="I37" s="430"/>
      <c r="J37" s="430"/>
      <c r="K37" s="483"/>
      <c r="L37" s="483"/>
      <c r="M37" s="428"/>
      <c r="N37" s="428"/>
      <c r="O37" s="431"/>
      <c r="P37" s="427"/>
    </row>
    <row r="38" spans="1:16" s="6" customFormat="1" ht="12">
      <c r="A38" s="422"/>
      <c r="B38" s="1043"/>
      <c r="C38" s="1084"/>
      <c r="D38" s="684"/>
      <c r="E38" s="428"/>
      <c r="F38" s="428"/>
      <c r="G38" s="429"/>
      <c r="H38" s="482"/>
      <c r="I38" s="430"/>
      <c r="J38" s="430"/>
      <c r="K38" s="483"/>
      <c r="L38" s="483"/>
      <c r="M38" s="428"/>
      <c r="N38" s="428"/>
      <c r="O38" s="431"/>
      <c r="P38" s="427"/>
    </row>
    <row r="39" spans="1:16" s="6" customFormat="1" ht="12.75">
      <c r="A39" s="422"/>
      <c r="B39" s="336"/>
      <c r="C39" s="679"/>
      <c r="D39" s="683"/>
      <c r="E39" s="423"/>
      <c r="F39" s="423"/>
      <c r="G39" s="424"/>
      <c r="H39" s="480"/>
      <c r="I39" s="425"/>
      <c r="J39" s="425"/>
      <c r="K39" s="481"/>
      <c r="L39" s="481"/>
      <c r="M39" s="423"/>
      <c r="N39" s="423"/>
      <c r="O39" s="426"/>
      <c r="P39" s="427"/>
    </row>
    <row r="40" spans="1:16" s="6" customFormat="1" ht="12.75">
      <c r="A40" s="422"/>
      <c r="B40" s="344"/>
      <c r="C40" s="358" t="s">
        <v>247</v>
      </c>
      <c r="D40" s="683"/>
      <c r="E40" s="423">
        <f>SUM(E41:E42)</f>
        <v>0</v>
      </c>
      <c r="F40" s="423">
        <f>SUM(F41:F42)</f>
        <v>0</v>
      </c>
      <c r="G40" s="424"/>
      <c r="H40" s="480"/>
      <c r="I40" s="425"/>
      <c r="J40" s="425"/>
      <c r="K40" s="481">
        <f>SUM(K41:K42)</f>
        <v>0</v>
      </c>
      <c r="L40" s="481">
        <f>SUM(L41:L42)</f>
        <v>0</v>
      </c>
      <c r="M40" s="423"/>
      <c r="N40" s="423">
        <f>SUM(N41:N42)</f>
        <v>0</v>
      </c>
      <c r="O40" s="426">
        <f>SUM(O41:O42)</f>
        <v>0</v>
      </c>
      <c r="P40" s="427"/>
    </row>
    <row r="41" spans="1:16" s="6" customFormat="1" ht="12">
      <c r="A41" s="422"/>
      <c r="B41" s="1043"/>
      <c r="C41" s="1084"/>
      <c r="D41" s="684"/>
      <c r="E41" s="428"/>
      <c r="F41" s="428"/>
      <c r="G41" s="429"/>
      <c r="H41" s="482"/>
      <c r="I41" s="430"/>
      <c r="J41" s="430"/>
      <c r="K41" s="483"/>
      <c r="L41" s="483"/>
      <c r="M41" s="428"/>
      <c r="N41" s="428"/>
      <c r="O41" s="431"/>
      <c r="P41" s="427"/>
    </row>
    <row r="42" spans="1:16" s="6" customFormat="1" ht="12">
      <c r="A42" s="422"/>
      <c r="B42" s="1043"/>
      <c r="C42" s="1084"/>
      <c r="D42" s="684"/>
      <c r="E42" s="428"/>
      <c r="F42" s="428"/>
      <c r="G42" s="429"/>
      <c r="H42" s="482"/>
      <c r="I42" s="430"/>
      <c r="J42" s="430"/>
      <c r="K42" s="483"/>
      <c r="L42" s="483"/>
      <c r="M42" s="428"/>
      <c r="N42" s="428"/>
      <c r="O42" s="431"/>
      <c r="P42" s="427"/>
    </row>
    <row r="43" spans="1:16" s="6" customFormat="1" ht="13.5" thickBot="1">
      <c r="A43" s="422"/>
      <c r="B43" s="336"/>
      <c r="C43" s="679"/>
      <c r="D43" s="685"/>
      <c r="E43" s="432"/>
      <c r="F43" s="432"/>
      <c r="G43" s="433"/>
      <c r="H43" s="484"/>
      <c r="I43" s="434"/>
      <c r="J43" s="434"/>
      <c r="K43" s="485"/>
      <c r="L43" s="485"/>
      <c r="M43" s="432"/>
      <c r="N43" s="432"/>
      <c r="O43" s="435"/>
      <c r="P43" s="427"/>
    </row>
    <row r="44" spans="1:16" s="17" customFormat="1" ht="16.5" customHeight="1" thickBot="1">
      <c r="A44" s="165"/>
      <c r="B44" s="436" t="s">
        <v>248</v>
      </c>
      <c r="C44" s="437"/>
      <c r="D44" s="438"/>
      <c r="E44" s="438">
        <f>E35+E26+E13+E9</f>
        <v>0</v>
      </c>
      <c r="F44" s="438">
        <f>F35+F26+F13+F9</f>
        <v>0</v>
      </c>
      <c r="G44" s="439"/>
      <c r="H44" s="486"/>
      <c r="I44" s="440"/>
      <c r="J44" s="440"/>
      <c r="K44" s="438">
        <f>K35+K26+K13+K9</f>
        <v>0</v>
      </c>
      <c r="L44" s="438">
        <f>L35+L26+L13+L9</f>
        <v>0</v>
      </c>
      <c r="M44" s="438"/>
      <c r="N44" s="438">
        <f>N35+N26+N13+N9</f>
        <v>0</v>
      </c>
      <c r="O44" s="487">
        <f>O35+O26+O13+O9</f>
        <v>0</v>
      </c>
      <c r="P44" s="166"/>
    </row>
    <row r="45" spans="1:16" ht="9.75">
      <c r="A45" s="379"/>
      <c r="B45" s="386"/>
      <c r="C45" s="386"/>
      <c r="D45" s="386"/>
      <c r="E45" s="488"/>
      <c r="F45" s="488"/>
      <c r="G45" s="386"/>
      <c r="H45" s="489"/>
      <c r="I45" s="490"/>
      <c r="J45" s="490"/>
      <c r="K45" s="488"/>
      <c r="L45" s="488"/>
      <c r="M45" s="386"/>
      <c r="N45" s="488"/>
      <c r="O45" s="459"/>
      <c r="P45" s="164"/>
    </row>
    <row r="46" spans="1:16" ht="21" customHeight="1">
      <c r="A46" s="379"/>
      <c r="B46" s="1085" t="s">
        <v>302</v>
      </c>
      <c r="C46" s="1085"/>
      <c r="D46" s="1085"/>
      <c r="E46" s="1085"/>
      <c r="F46" s="1085"/>
      <c r="G46" s="1085"/>
      <c r="H46" s="1085"/>
      <c r="I46" s="1085"/>
      <c r="J46" s="1085"/>
      <c r="K46" s="1085"/>
      <c r="L46" s="1085"/>
      <c r="M46" s="1085"/>
      <c r="N46" s="1085"/>
      <c r="O46" s="1085"/>
      <c r="P46" s="164"/>
    </row>
    <row r="47" spans="1:16" ht="9.75">
      <c r="A47" s="379"/>
      <c r="B47" s="1086" t="s">
        <v>303</v>
      </c>
      <c r="C47" s="1086"/>
      <c r="D47" s="1086"/>
      <c r="E47" s="1086"/>
      <c r="F47" s="1086"/>
      <c r="G47" s="1086"/>
      <c r="H47" s="1086"/>
      <c r="I47" s="1086"/>
      <c r="J47" s="1086"/>
      <c r="K47" s="1086"/>
      <c r="L47" s="1086"/>
      <c r="M47" s="1086"/>
      <c r="N47" s="1086"/>
      <c r="O47" s="1086"/>
      <c r="P47" s="164"/>
    </row>
    <row r="48" spans="1:16" ht="9.75">
      <c r="A48" s="379"/>
      <c r="B48" s="1086" t="s">
        <v>304</v>
      </c>
      <c r="C48" s="1086"/>
      <c r="D48" s="1086"/>
      <c r="E48" s="1086"/>
      <c r="F48" s="1086"/>
      <c r="G48" s="1086"/>
      <c r="H48" s="1086"/>
      <c r="I48" s="1086"/>
      <c r="J48" s="1086"/>
      <c r="K48" s="1086"/>
      <c r="L48" s="1086"/>
      <c r="M48" s="1086"/>
      <c r="N48" s="1086"/>
      <c r="O48" s="1086"/>
      <c r="P48" s="164"/>
    </row>
    <row r="49" spans="1:16" ht="9.75">
      <c r="A49" s="379"/>
      <c r="B49" s="1086" t="s">
        <v>305</v>
      </c>
      <c r="C49" s="1086"/>
      <c r="D49" s="1086"/>
      <c r="E49" s="1086"/>
      <c r="F49" s="1086"/>
      <c r="G49" s="1086"/>
      <c r="H49" s="1086"/>
      <c r="I49" s="1086"/>
      <c r="J49" s="1086"/>
      <c r="K49" s="1086"/>
      <c r="L49" s="1086"/>
      <c r="M49" s="1086"/>
      <c r="N49" s="1086"/>
      <c r="O49" s="1086"/>
      <c r="P49" s="164"/>
    </row>
    <row r="50" spans="1:16" ht="9.75">
      <c r="A50" s="379"/>
      <c r="B50" s="1086" t="s">
        <v>306</v>
      </c>
      <c r="C50" s="1086"/>
      <c r="D50" s="1086"/>
      <c r="E50" s="1086"/>
      <c r="F50" s="1086"/>
      <c r="G50" s="1086"/>
      <c r="H50" s="1086"/>
      <c r="I50" s="1086"/>
      <c r="J50" s="1086"/>
      <c r="K50" s="1086"/>
      <c r="L50" s="1086"/>
      <c r="M50" s="1086"/>
      <c r="N50" s="1086"/>
      <c r="O50" s="1086"/>
      <c r="P50" s="164"/>
    </row>
    <row r="51" spans="1:16" ht="9.75">
      <c r="A51" s="379"/>
      <c r="B51" s="1086" t="s">
        <v>307</v>
      </c>
      <c r="C51" s="1086"/>
      <c r="D51" s="1086"/>
      <c r="E51" s="1086"/>
      <c r="F51" s="1086"/>
      <c r="G51" s="1086"/>
      <c r="H51" s="1086"/>
      <c r="I51" s="1086"/>
      <c r="J51" s="1086"/>
      <c r="K51" s="1086"/>
      <c r="L51" s="1086"/>
      <c r="M51" s="1086"/>
      <c r="N51" s="1086"/>
      <c r="O51" s="1086"/>
      <c r="P51" s="164"/>
    </row>
    <row r="52" spans="1:16" ht="9.75">
      <c r="A52" s="379"/>
      <c r="B52" s="1086" t="s">
        <v>308</v>
      </c>
      <c r="C52" s="1086"/>
      <c r="D52" s="1086"/>
      <c r="E52" s="1086"/>
      <c r="F52" s="1086"/>
      <c r="G52" s="1086"/>
      <c r="H52" s="1086"/>
      <c r="I52" s="1086"/>
      <c r="J52" s="1086"/>
      <c r="K52" s="1086"/>
      <c r="L52" s="1086"/>
      <c r="M52" s="1086"/>
      <c r="N52" s="1086"/>
      <c r="O52" s="1086"/>
      <c r="P52" s="164"/>
    </row>
    <row r="53" spans="1:16" ht="9" customHeight="1">
      <c r="A53" s="379"/>
      <c r="B53" s="1086"/>
      <c r="C53" s="1086"/>
      <c r="D53" s="1086"/>
      <c r="E53" s="1086"/>
      <c r="F53" s="1086"/>
      <c r="G53" s="1086"/>
      <c r="H53" s="1086"/>
      <c r="I53" s="1086"/>
      <c r="J53" s="1086"/>
      <c r="K53" s="1086"/>
      <c r="L53" s="1086"/>
      <c r="M53" s="1086"/>
      <c r="N53" s="1086"/>
      <c r="O53" s="1086"/>
      <c r="P53" s="164"/>
    </row>
    <row r="54" spans="1:16" ht="9" customHeight="1" thickBot="1">
      <c r="A54" s="447"/>
      <c r="B54" s="170"/>
      <c r="C54" s="170"/>
      <c r="D54" s="170"/>
      <c r="E54" s="491"/>
      <c r="F54" s="491"/>
      <c r="G54" s="170"/>
      <c r="H54" s="492"/>
      <c r="I54" s="493"/>
      <c r="J54" s="493"/>
      <c r="K54" s="491"/>
      <c r="L54" s="491"/>
      <c r="M54" s="170"/>
      <c r="N54" s="491"/>
      <c r="O54" s="491"/>
      <c r="P54" s="178"/>
    </row>
  </sheetData>
  <sheetProtection password="8694" sheet="1" objects="1" scenarios="1"/>
  <mergeCells count="35">
    <mergeCell ref="B53:O53"/>
    <mergeCell ref="B47:O47"/>
    <mergeCell ref="B48:O48"/>
    <mergeCell ref="B49:O49"/>
    <mergeCell ref="B50:O50"/>
    <mergeCell ref="B51:O51"/>
    <mergeCell ref="B52:O52"/>
    <mergeCell ref="B33:C33"/>
    <mergeCell ref="B37:C37"/>
    <mergeCell ref="B38:C38"/>
    <mergeCell ref="B41:C41"/>
    <mergeCell ref="B42:C42"/>
    <mergeCell ref="B46:O46"/>
    <mergeCell ref="B20:C20"/>
    <mergeCell ref="B23:C23"/>
    <mergeCell ref="B24:C24"/>
    <mergeCell ref="B28:C28"/>
    <mergeCell ref="B29:C29"/>
    <mergeCell ref="B32:C32"/>
    <mergeCell ref="N6:O6"/>
    <mergeCell ref="B10:C10"/>
    <mergeCell ref="B11:C11"/>
    <mergeCell ref="B15:C15"/>
    <mergeCell ref="B16:C16"/>
    <mergeCell ref="B19:C19"/>
    <mergeCell ref="B2:O2"/>
    <mergeCell ref="B5:D8"/>
    <mergeCell ref="E5:O5"/>
    <mergeCell ref="E6:F6"/>
    <mergeCell ref="G6:G7"/>
    <mergeCell ref="H6:H7"/>
    <mergeCell ref="I6:I7"/>
    <mergeCell ref="J6:J7"/>
    <mergeCell ref="K6:L6"/>
    <mergeCell ref="M6:M7"/>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Feuil22"/>
  <dimension ref="A1:K21"/>
  <sheetViews>
    <sheetView zoomScalePageLayoutView="0" workbookViewId="0" topLeftCell="A1">
      <selection activeCell="A1" sqref="A1"/>
    </sheetView>
  </sheetViews>
  <sheetFormatPr defaultColWidth="11.421875" defaultRowHeight="9" customHeight="1"/>
  <cols>
    <col min="1" max="1" width="3.421875" style="1" customWidth="1"/>
    <col min="2" max="2" width="2.28125" style="1" customWidth="1"/>
    <col min="3" max="3" width="49.8515625" style="1" customWidth="1"/>
    <col min="4" max="4" width="12.57421875" style="1" customWidth="1"/>
    <col min="5" max="5" width="11.8515625" style="516" customWidth="1"/>
    <col min="6" max="8" width="13.57421875" style="517" customWidth="1"/>
    <col min="9" max="9" width="13.57421875" style="1" customWidth="1"/>
    <col min="10" max="10" width="13.57421875" style="517" customWidth="1"/>
    <col min="11" max="11" width="2.8515625" style="1" customWidth="1"/>
    <col min="12" max="16384" width="11.421875" style="1" customWidth="1"/>
  </cols>
  <sheetData>
    <row r="1" spans="1:11" ht="15" customHeight="1">
      <c r="A1" s="101"/>
      <c r="B1" s="102"/>
      <c r="C1" s="102"/>
      <c r="D1" s="102"/>
      <c r="E1" s="496"/>
      <c r="F1" s="497"/>
      <c r="G1" s="497"/>
      <c r="H1" s="497"/>
      <c r="I1" s="102"/>
      <c r="J1" s="497"/>
      <c r="K1" s="104"/>
    </row>
    <row r="2" spans="1:11" ht="30" customHeight="1">
      <c r="A2" s="114"/>
      <c r="B2" s="1006" t="s">
        <v>309</v>
      </c>
      <c r="C2" s="1006"/>
      <c r="D2" s="1006"/>
      <c r="E2" s="1006"/>
      <c r="F2" s="1006"/>
      <c r="G2" s="1006"/>
      <c r="H2" s="1006"/>
      <c r="I2" s="1006"/>
      <c r="J2" s="1006"/>
      <c r="K2" s="106"/>
    </row>
    <row r="3" spans="1:11" ht="12.75">
      <c r="A3" s="114"/>
      <c r="B3" s="1087"/>
      <c r="C3" s="1088"/>
      <c r="D3" s="1088"/>
      <c r="E3" s="1088"/>
      <c r="F3" s="1088"/>
      <c r="G3" s="1088"/>
      <c r="H3" s="1088"/>
      <c r="I3" s="1088"/>
      <c r="J3" s="1088"/>
      <c r="K3" s="106"/>
    </row>
    <row r="4" spans="1:11" ht="12.75" thickBot="1">
      <c r="A4" s="114"/>
      <c r="B4" s="159"/>
      <c r="C4" s="159"/>
      <c r="D4" s="159"/>
      <c r="E4" s="498"/>
      <c r="F4" s="499"/>
      <c r="G4" s="499"/>
      <c r="H4" s="499"/>
      <c r="I4" s="159"/>
      <c r="J4" s="499"/>
      <c r="K4" s="106"/>
    </row>
    <row r="5" spans="1:11" ht="21" customHeight="1">
      <c r="A5" s="114"/>
      <c r="B5" s="500"/>
      <c r="C5" s="1089" t="s">
        <v>231</v>
      </c>
      <c r="D5" s="1094" t="s">
        <v>263</v>
      </c>
      <c r="E5" s="1091" t="s">
        <v>310</v>
      </c>
      <c r="F5" s="1104" t="s">
        <v>311</v>
      </c>
      <c r="G5" s="1104" t="s">
        <v>312</v>
      </c>
      <c r="H5" s="1100" t="s">
        <v>313</v>
      </c>
      <c r="I5" s="1100"/>
      <c r="J5" s="1101" t="s">
        <v>314</v>
      </c>
      <c r="K5" s="106"/>
    </row>
    <row r="6" spans="1:11" ht="17.25" customHeight="1">
      <c r="A6" s="114"/>
      <c r="B6" s="501"/>
      <c r="C6" s="1090"/>
      <c r="D6" s="1095"/>
      <c r="E6" s="1092"/>
      <c r="F6" s="1105"/>
      <c r="G6" s="1105"/>
      <c r="H6" s="1097" t="s">
        <v>315</v>
      </c>
      <c r="I6" s="1099" t="s">
        <v>652</v>
      </c>
      <c r="J6" s="1102"/>
      <c r="K6" s="106"/>
    </row>
    <row r="7" spans="1:11" ht="16.5" customHeight="1" thickBot="1">
      <c r="A7" s="114"/>
      <c r="B7" s="502"/>
      <c r="C7" s="686"/>
      <c r="D7" s="1096"/>
      <c r="E7" s="1093"/>
      <c r="F7" s="1098"/>
      <c r="G7" s="1098"/>
      <c r="H7" s="1098"/>
      <c r="I7" s="1096"/>
      <c r="J7" s="1103"/>
      <c r="K7" s="106"/>
    </row>
    <row r="8" spans="1:11" s="7" customFormat="1" ht="12.75">
      <c r="A8" s="404"/>
      <c r="B8" s="503" t="s">
        <v>316</v>
      </c>
      <c r="C8" s="504"/>
      <c r="D8" s="405"/>
      <c r="E8" s="406"/>
      <c r="F8" s="405">
        <f>+F9</f>
        <v>0</v>
      </c>
      <c r="G8" s="405">
        <f>+G9</f>
        <v>0</v>
      </c>
      <c r="H8" s="405">
        <f>+H9</f>
        <v>0</v>
      </c>
      <c r="I8" s="405">
        <f>+I9</f>
        <v>0</v>
      </c>
      <c r="J8" s="408">
        <f>+J9</f>
        <v>0</v>
      </c>
      <c r="K8" s="106"/>
    </row>
    <row r="9" spans="1:11" s="8" customFormat="1" ht="12">
      <c r="A9" s="379"/>
      <c r="B9" s="327" t="s">
        <v>317</v>
      </c>
      <c r="C9" s="328"/>
      <c r="D9" s="505"/>
      <c r="E9" s="506"/>
      <c r="F9" s="505">
        <f>+F10+F14</f>
        <v>0</v>
      </c>
      <c r="G9" s="505">
        <f>+G10+G14</f>
        <v>0</v>
      </c>
      <c r="H9" s="505">
        <f>+H10+H14</f>
        <v>0</v>
      </c>
      <c r="I9" s="505">
        <f>+I10+I14</f>
        <v>0</v>
      </c>
      <c r="J9" s="507">
        <f>+J10+J14</f>
        <v>0</v>
      </c>
      <c r="K9" s="106"/>
    </row>
    <row r="10" spans="1:11" s="6" customFormat="1" ht="12.75">
      <c r="A10" s="422"/>
      <c r="B10" s="336"/>
      <c r="C10" s="337" t="s">
        <v>318</v>
      </c>
      <c r="D10" s="423"/>
      <c r="E10" s="424"/>
      <c r="F10" s="423">
        <f>SUM(F11:F12)</f>
        <v>0</v>
      </c>
      <c r="G10" s="423">
        <f>SUM(G11:G12)</f>
        <v>0</v>
      </c>
      <c r="H10" s="423">
        <f>SUM(H11:H12)</f>
        <v>0</v>
      </c>
      <c r="I10" s="423">
        <f>SUM(I11:I12)</f>
        <v>0</v>
      </c>
      <c r="J10" s="426">
        <f>SUM(J11:J12)</f>
        <v>0</v>
      </c>
      <c r="K10" s="106"/>
    </row>
    <row r="11" spans="1:11" s="6" customFormat="1" ht="12.75">
      <c r="A11" s="422"/>
      <c r="B11" s="1043"/>
      <c r="C11" s="1044"/>
      <c r="D11" s="428"/>
      <c r="E11" s="429"/>
      <c r="F11" s="428"/>
      <c r="G11" s="428"/>
      <c r="H11" s="428"/>
      <c r="I11" s="428"/>
      <c r="J11" s="431"/>
      <c r="K11" s="106"/>
    </row>
    <row r="12" spans="1:11" s="6" customFormat="1" ht="12.75">
      <c r="A12" s="422"/>
      <c r="B12" s="1043"/>
      <c r="C12" s="1044"/>
      <c r="D12" s="428"/>
      <c r="E12" s="429"/>
      <c r="F12" s="428"/>
      <c r="G12" s="428"/>
      <c r="H12" s="428"/>
      <c r="I12" s="428"/>
      <c r="J12" s="431"/>
      <c r="K12" s="106"/>
    </row>
    <row r="13" spans="1:11" s="6" customFormat="1" ht="12.75">
      <c r="A13" s="422"/>
      <c r="B13" s="336"/>
      <c r="C13" s="342"/>
      <c r="D13" s="423"/>
      <c r="E13" s="424"/>
      <c r="F13" s="423"/>
      <c r="G13" s="423"/>
      <c r="H13" s="423"/>
      <c r="I13" s="423"/>
      <c r="J13" s="426"/>
      <c r="K13" s="106"/>
    </row>
    <row r="14" spans="1:11" s="6" customFormat="1" ht="12.75">
      <c r="A14" s="422"/>
      <c r="B14" s="336"/>
      <c r="C14" s="337" t="s">
        <v>319</v>
      </c>
      <c r="D14" s="423"/>
      <c r="E14" s="424"/>
      <c r="F14" s="423">
        <f>SUM(F15:F16)</f>
        <v>0</v>
      </c>
      <c r="G14" s="423">
        <f>SUM(G15:G16)</f>
        <v>0</v>
      </c>
      <c r="H14" s="423">
        <f>SUM(H15:H16)</f>
        <v>0</v>
      </c>
      <c r="I14" s="423">
        <f>SUM(I15:I16)</f>
        <v>0</v>
      </c>
      <c r="J14" s="426">
        <f>SUM(J15:J16)</f>
        <v>0</v>
      </c>
      <c r="K14" s="106"/>
    </row>
    <row r="15" spans="1:11" s="6" customFormat="1" ht="12.75">
      <c r="A15" s="422"/>
      <c r="B15" s="1043"/>
      <c r="C15" s="1044"/>
      <c r="D15" s="428"/>
      <c r="E15" s="429"/>
      <c r="F15" s="428"/>
      <c r="G15" s="428"/>
      <c r="H15" s="428"/>
      <c r="I15" s="428"/>
      <c r="J15" s="431"/>
      <c r="K15" s="106"/>
    </row>
    <row r="16" spans="1:11" s="6" customFormat="1" ht="12.75">
      <c r="A16" s="422"/>
      <c r="B16" s="1043"/>
      <c r="C16" s="1044"/>
      <c r="D16" s="428"/>
      <c r="E16" s="429"/>
      <c r="F16" s="428"/>
      <c r="G16" s="428"/>
      <c r="H16" s="428"/>
      <c r="I16" s="428"/>
      <c r="J16" s="431"/>
      <c r="K16" s="106"/>
    </row>
    <row r="17" spans="1:11" ht="12.75" thickBot="1">
      <c r="A17" s="114"/>
      <c r="B17" s="508"/>
      <c r="C17" s="688"/>
      <c r="D17" s="687"/>
      <c r="E17" s="509"/>
      <c r="F17" s="510"/>
      <c r="G17" s="510"/>
      <c r="H17" s="510"/>
      <c r="I17" s="510"/>
      <c r="J17" s="511"/>
      <c r="K17" s="106"/>
    </row>
    <row r="18" spans="1:11" ht="6.75" customHeight="1">
      <c r="A18" s="114"/>
      <c r="B18" s="159"/>
      <c r="C18" s="107"/>
      <c r="D18" s="107"/>
      <c r="E18" s="512"/>
      <c r="F18" s="513"/>
      <c r="G18" s="513"/>
      <c r="H18" s="513"/>
      <c r="I18" s="107"/>
      <c r="J18" s="513"/>
      <c r="K18" s="106"/>
    </row>
    <row r="19" spans="1:11" ht="12">
      <c r="A19" s="114"/>
      <c r="B19" s="107" t="s">
        <v>320</v>
      </c>
      <c r="C19" s="107"/>
      <c r="D19" s="107"/>
      <c r="E19" s="512"/>
      <c r="F19" s="513"/>
      <c r="G19" s="513"/>
      <c r="H19" s="513"/>
      <c r="I19" s="107"/>
      <c r="J19" s="513"/>
      <c r="K19" s="106"/>
    </row>
    <row r="20" spans="1:11" ht="9" customHeight="1">
      <c r="A20" s="114"/>
      <c r="B20" s="107"/>
      <c r="C20" s="107"/>
      <c r="D20" s="107"/>
      <c r="E20" s="512"/>
      <c r="F20" s="513"/>
      <c r="G20" s="513"/>
      <c r="H20" s="513"/>
      <c r="I20" s="107"/>
      <c r="J20" s="513"/>
      <c r="K20" s="106"/>
    </row>
    <row r="21" spans="1:11" ht="9" customHeight="1" thickBot="1">
      <c r="A21" s="124"/>
      <c r="B21" s="125"/>
      <c r="C21" s="125"/>
      <c r="D21" s="125"/>
      <c r="E21" s="514"/>
      <c r="F21" s="515"/>
      <c r="G21" s="515"/>
      <c r="H21" s="515"/>
      <c r="I21" s="125"/>
      <c r="J21" s="515"/>
      <c r="K21" s="127"/>
    </row>
    <row r="22" ht="12"/>
  </sheetData>
  <sheetProtection password="8694" sheet="1" objects="1" scenarios="1"/>
  <mergeCells count="15">
    <mergeCell ref="F5:F7"/>
    <mergeCell ref="B11:C11"/>
    <mergeCell ref="B12:C12"/>
    <mergeCell ref="B15:C15"/>
    <mergeCell ref="B16:C16"/>
    <mergeCell ref="B2:J2"/>
    <mergeCell ref="B3:J3"/>
    <mergeCell ref="C5:C6"/>
    <mergeCell ref="E5:E7"/>
    <mergeCell ref="D5:D7"/>
    <mergeCell ref="H6:H7"/>
    <mergeCell ref="I6:I7"/>
    <mergeCell ref="H5:I5"/>
    <mergeCell ref="J5:J7"/>
    <mergeCell ref="G5:G7"/>
  </mergeCells>
  <printOptions/>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Feuil23"/>
  <dimension ref="A1:J27"/>
  <sheetViews>
    <sheetView zoomScalePageLayoutView="0" workbookViewId="0" topLeftCell="A1">
      <selection activeCell="A1" sqref="A1"/>
    </sheetView>
  </sheetViews>
  <sheetFormatPr defaultColWidth="11.421875" defaultRowHeight="15"/>
  <cols>
    <col min="1" max="1" width="3.57421875" style="1" customWidth="1"/>
    <col min="2" max="2" width="34.28125" style="4" customWidth="1"/>
    <col min="3" max="3" width="18.140625" style="4" customWidth="1"/>
    <col min="4" max="9" width="13.8515625" style="4" customWidth="1"/>
    <col min="10" max="10" width="2.8515625" style="1" customWidth="1"/>
    <col min="11" max="16384" width="11.421875" style="1" customWidth="1"/>
  </cols>
  <sheetData>
    <row r="1" spans="1:10" ht="15" customHeight="1">
      <c r="A1" s="101"/>
      <c r="B1" s="518"/>
      <c r="C1" s="518"/>
      <c r="D1" s="518"/>
      <c r="E1" s="518"/>
      <c r="F1" s="518"/>
      <c r="G1" s="518"/>
      <c r="H1" s="518"/>
      <c r="I1" s="518"/>
      <c r="J1" s="104"/>
    </row>
    <row r="2" spans="1:10" ht="36" customHeight="1">
      <c r="A2" s="114"/>
      <c r="B2" s="1110" t="s">
        <v>321</v>
      </c>
      <c r="C2" s="1110"/>
      <c r="D2" s="1110"/>
      <c r="E2" s="1110"/>
      <c r="F2" s="1110"/>
      <c r="G2" s="1110"/>
      <c r="H2" s="1110"/>
      <c r="I2" s="1110"/>
      <c r="J2" s="106"/>
    </row>
    <row r="3" spans="1:10" ht="13.5" customHeight="1">
      <c r="A3" s="114"/>
      <c r="B3" s="519"/>
      <c r="C3" s="519"/>
      <c r="D3" s="519"/>
      <c r="E3" s="519"/>
      <c r="F3" s="519"/>
      <c r="G3" s="519"/>
      <c r="H3" s="519"/>
      <c r="I3" s="519"/>
      <c r="J3" s="106"/>
    </row>
    <row r="4" spans="1:10" ht="13.5" thickBot="1">
      <c r="A4" s="114"/>
      <c r="B4" s="1111"/>
      <c r="C4" s="1111"/>
      <c r="D4" s="1111"/>
      <c r="E4" s="1111"/>
      <c r="F4" s="1111"/>
      <c r="G4" s="1111"/>
      <c r="H4" s="1111"/>
      <c r="I4" s="1111"/>
      <c r="J4" s="106"/>
    </row>
    <row r="5" spans="1:10" s="14" customFormat="1" ht="75" thickBot="1">
      <c r="A5" s="520"/>
      <c r="B5" s="524" t="s">
        <v>322</v>
      </c>
      <c r="C5" s="690" t="s">
        <v>323</v>
      </c>
      <c r="D5" s="691" t="s">
        <v>324</v>
      </c>
      <c r="E5" s="522" t="s">
        <v>325</v>
      </c>
      <c r="F5" s="522" t="s">
        <v>326</v>
      </c>
      <c r="G5" s="522" t="s">
        <v>327</v>
      </c>
      <c r="H5" s="522" t="s">
        <v>328</v>
      </c>
      <c r="I5" s="521" t="s">
        <v>329</v>
      </c>
      <c r="J5" s="523"/>
    </row>
    <row r="6" spans="1:10" ht="12">
      <c r="A6" s="114"/>
      <c r="B6" s="1112" t="s">
        <v>330</v>
      </c>
      <c r="C6" s="525" t="s">
        <v>331</v>
      </c>
      <c r="D6" s="526"/>
      <c r="E6" s="526"/>
      <c r="F6" s="526"/>
      <c r="G6" s="526"/>
      <c r="H6" s="526"/>
      <c r="I6" s="527"/>
      <c r="J6" s="106"/>
    </row>
    <row r="7" spans="1:10" ht="12">
      <c r="A7" s="114"/>
      <c r="B7" s="1107"/>
      <c r="C7" s="528" t="s">
        <v>332</v>
      </c>
      <c r="D7" s="529"/>
      <c r="E7" s="529"/>
      <c r="F7" s="529"/>
      <c r="G7" s="529"/>
      <c r="H7" s="529"/>
      <c r="I7" s="530"/>
      <c r="J7" s="106"/>
    </row>
    <row r="8" spans="1:10" ht="12">
      <c r="A8" s="114"/>
      <c r="B8" s="1108"/>
      <c r="C8" s="531" t="s">
        <v>333</v>
      </c>
      <c r="D8" s="532"/>
      <c r="E8" s="532"/>
      <c r="F8" s="532"/>
      <c r="G8" s="532"/>
      <c r="H8" s="532"/>
      <c r="I8" s="533"/>
      <c r="J8" s="106"/>
    </row>
    <row r="9" spans="1:10" ht="12">
      <c r="A9" s="114"/>
      <c r="B9" s="1106" t="s">
        <v>334</v>
      </c>
      <c r="C9" s="534" t="s">
        <v>331</v>
      </c>
      <c r="D9" s="535"/>
      <c r="E9" s="535"/>
      <c r="F9" s="535"/>
      <c r="G9" s="535"/>
      <c r="H9" s="535"/>
      <c r="I9" s="536"/>
      <c r="J9" s="106"/>
    </row>
    <row r="10" spans="1:10" ht="12">
      <c r="A10" s="114"/>
      <c r="B10" s="1107"/>
      <c r="C10" s="528" t="s">
        <v>332</v>
      </c>
      <c r="D10" s="529"/>
      <c r="E10" s="529"/>
      <c r="F10" s="529"/>
      <c r="G10" s="529"/>
      <c r="H10" s="529"/>
      <c r="I10" s="530"/>
      <c r="J10" s="106"/>
    </row>
    <row r="11" spans="1:10" ht="12">
      <c r="A11" s="114"/>
      <c r="B11" s="1108"/>
      <c r="C11" s="531" t="s">
        <v>333</v>
      </c>
      <c r="D11" s="532"/>
      <c r="E11" s="532"/>
      <c r="F11" s="532"/>
      <c r="G11" s="532"/>
      <c r="H11" s="532"/>
      <c r="I11" s="533"/>
      <c r="J11" s="106"/>
    </row>
    <row r="12" spans="1:10" ht="12">
      <c r="A12" s="114"/>
      <c r="B12" s="1106" t="s">
        <v>335</v>
      </c>
      <c r="C12" s="534" t="s">
        <v>331</v>
      </c>
      <c r="D12" s="535"/>
      <c r="E12" s="535"/>
      <c r="F12" s="535"/>
      <c r="G12" s="535"/>
      <c r="H12" s="535"/>
      <c r="I12" s="536"/>
      <c r="J12" s="106"/>
    </row>
    <row r="13" spans="1:10" ht="12">
      <c r="A13" s="114"/>
      <c r="B13" s="1107"/>
      <c r="C13" s="528" t="s">
        <v>332</v>
      </c>
      <c r="D13" s="529"/>
      <c r="E13" s="529"/>
      <c r="F13" s="529"/>
      <c r="G13" s="529"/>
      <c r="H13" s="529"/>
      <c r="I13" s="530"/>
      <c r="J13" s="106"/>
    </row>
    <row r="14" spans="1:10" ht="12">
      <c r="A14" s="114"/>
      <c r="B14" s="1108"/>
      <c r="C14" s="531" t="s">
        <v>333</v>
      </c>
      <c r="D14" s="532"/>
      <c r="E14" s="532"/>
      <c r="F14" s="532"/>
      <c r="G14" s="532"/>
      <c r="H14" s="532"/>
      <c r="I14" s="533"/>
      <c r="J14" s="106"/>
    </row>
    <row r="15" spans="1:10" ht="12">
      <c r="A15" s="114"/>
      <c r="B15" s="1106" t="s">
        <v>336</v>
      </c>
      <c r="C15" s="534" t="s">
        <v>331</v>
      </c>
      <c r="D15" s="535"/>
      <c r="E15" s="535"/>
      <c r="F15" s="535"/>
      <c r="G15" s="535"/>
      <c r="H15" s="535"/>
      <c r="I15" s="536"/>
      <c r="J15" s="106"/>
    </row>
    <row r="16" spans="1:10" ht="12">
      <c r="A16" s="114"/>
      <c r="B16" s="1107"/>
      <c r="C16" s="528" t="s">
        <v>332</v>
      </c>
      <c r="D16" s="529"/>
      <c r="E16" s="529"/>
      <c r="F16" s="529"/>
      <c r="G16" s="529"/>
      <c r="H16" s="529"/>
      <c r="I16" s="530"/>
      <c r="J16" s="106"/>
    </row>
    <row r="17" spans="1:10" ht="12">
      <c r="A17" s="114"/>
      <c r="B17" s="1108"/>
      <c r="C17" s="531" t="s">
        <v>333</v>
      </c>
      <c r="D17" s="532"/>
      <c r="E17" s="532"/>
      <c r="F17" s="532"/>
      <c r="G17" s="532"/>
      <c r="H17" s="532"/>
      <c r="I17" s="533"/>
      <c r="J17" s="106"/>
    </row>
    <row r="18" spans="1:10" ht="12">
      <c r="A18" s="114"/>
      <c r="B18" s="1106" t="s">
        <v>337</v>
      </c>
      <c r="C18" s="534" t="s">
        <v>331</v>
      </c>
      <c r="D18" s="535"/>
      <c r="E18" s="535"/>
      <c r="F18" s="535"/>
      <c r="G18" s="535"/>
      <c r="H18" s="535"/>
      <c r="I18" s="536"/>
      <c r="J18" s="106"/>
    </row>
    <row r="19" spans="1:10" ht="12">
      <c r="A19" s="114"/>
      <c r="B19" s="1107"/>
      <c r="C19" s="528" t="s">
        <v>332</v>
      </c>
      <c r="D19" s="529"/>
      <c r="E19" s="529"/>
      <c r="F19" s="529"/>
      <c r="G19" s="529"/>
      <c r="H19" s="529"/>
      <c r="I19" s="530"/>
      <c r="J19" s="106"/>
    </row>
    <row r="20" spans="1:10" ht="12">
      <c r="A20" s="114"/>
      <c r="B20" s="1108"/>
      <c r="C20" s="531" t="s">
        <v>333</v>
      </c>
      <c r="D20" s="532"/>
      <c r="E20" s="532"/>
      <c r="F20" s="532"/>
      <c r="G20" s="532"/>
      <c r="H20" s="532"/>
      <c r="I20" s="533"/>
      <c r="J20" s="106"/>
    </row>
    <row r="21" spans="1:10" ht="12">
      <c r="A21" s="114"/>
      <c r="B21" s="1106" t="s">
        <v>338</v>
      </c>
      <c r="C21" s="534" t="s">
        <v>331</v>
      </c>
      <c r="D21" s="535"/>
      <c r="E21" s="535"/>
      <c r="F21" s="535"/>
      <c r="G21" s="535"/>
      <c r="H21" s="535"/>
      <c r="I21" s="536"/>
      <c r="J21" s="106"/>
    </row>
    <row r="22" spans="1:10" ht="12">
      <c r="A22" s="114"/>
      <c r="B22" s="1107"/>
      <c r="C22" s="528" t="s">
        <v>332</v>
      </c>
      <c r="D22" s="529"/>
      <c r="E22" s="529"/>
      <c r="F22" s="529"/>
      <c r="G22" s="529"/>
      <c r="H22" s="529"/>
      <c r="I22" s="530"/>
      <c r="J22" s="106"/>
    </row>
    <row r="23" spans="1:10" ht="12.75" thickBot="1">
      <c r="A23" s="114"/>
      <c r="B23" s="1109"/>
      <c r="C23" s="692" t="s">
        <v>333</v>
      </c>
      <c r="D23" s="693"/>
      <c r="E23" s="537"/>
      <c r="F23" s="537"/>
      <c r="G23" s="537"/>
      <c r="H23" s="537"/>
      <c r="I23" s="538"/>
      <c r="J23" s="106"/>
    </row>
    <row r="24" spans="1:10" ht="6" customHeight="1">
      <c r="A24" s="114"/>
      <c r="B24" s="140"/>
      <c r="C24" s="140"/>
      <c r="D24" s="140"/>
      <c r="E24" s="140"/>
      <c r="F24" s="140"/>
      <c r="G24" s="140"/>
      <c r="H24" s="140"/>
      <c r="I24" s="140"/>
      <c r="J24" s="106"/>
    </row>
    <row r="25" spans="1:10" ht="12">
      <c r="A25" s="114"/>
      <c r="B25" s="140" t="s">
        <v>339</v>
      </c>
      <c r="C25" s="140"/>
      <c r="D25" s="140"/>
      <c r="E25" s="140"/>
      <c r="F25" s="140"/>
      <c r="G25" s="140"/>
      <c r="H25" s="140"/>
      <c r="I25" s="140"/>
      <c r="J25" s="106"/>
    </row>
    <row r="26" spans="1:10" ht="12">
      <c r="A26" s="114"/>
      <c r="B26" s="140"/>
      <c r="C26" s="140"/>
      <c r="D26" s="140"/>
      <c r="E26" s="140"/>
      <c r="F26" s="140"/>
      <c r="G26" s="140"/>
      <c r="H26" s="140"/>
      <c r="I26" s="140"/>
      <c r="J26" s="106"/>
    </row>
    <row r="27" spans="1:10" ht="12.75" thickBot="1">
      <c r="A27" s="124"/>
      <c r="B27" s="539"/>
      <c r="C27" s="539"/>
      <c r="D27" s="539"/>
      <c r="E27" s="539"/>
      <c r="F27" s="539"/>
      <c r="G27" s="539"/>
      <c r="H27" s="539"/>
      <c r="I27" s="539"/>
      <c r="J27" s="127"/>
    </row>
  </sheetData>
  <sheetProtection password="8694" sheet="1" objects="1" scenarios="1"/>
  <mergeCells count="8">
    <mergeCell ref="B18:B20"/>
    <mergeCell ref="B21:B23"/>
    <mergeCell ref="B2:I2"/>
    <mergeCell ref="B4:I4"/>
    <mergeCell ref="B6:B8"/>
    <mergeCell ref="B9:B11"/>
    <mergeCell ref="B12:B14"/>
    <mergeCell ref="B15:B17"/>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Feuil24"/>
  <dimension ref="A1:P49"/>
  <sheetViews>
    <sheetView zoomScalePageLayoutView="0" workbookViewId="0" topLeftCell="A1">
      <selection activeCell="A1" sqref="A1"/>
    </sheetView>
  </sheetViews>
  <sheetFormatPr defaultColWidth="11.421875" defaultRowHeight="15"/>
  <cols>
    <col min="1" max="1" width="3.28125" style="8" customWidth="1"/>
    <col min="2" max="2" width="26.28125" style="8" customWidth="1"/>
    <col min="3" max="3" width="13.8515625" style="8" customWidth="1"/>
    <col min="4" max="5" width="9.57421875" style="8" customWidth="1"/>
    <col min="6" max="6" width="13.7109375" style="8" customWidth="1"/>
    <col min="7" max="9" width="9.57421875" style="8" customWidth="1"/>
    <col min="10" max="10" width="13.7109375" style="8" customWidth="1"/>
    <col min="11" max="11" width="9.57421875" style="8" customWidth="1"/>
    <col min="12" max="13" width="11.8515625" style="8" customWidth="1"/>
    <col min="14" max="14" width="2.8515625" style="8" customWidth="1"/>
    <col min="15" max="16384" width="11.421875" style="8" customWidth="1"/>
  </cols>
  <sheetData>
    <row r="1" spans="1:14" ht="15" customHeight="1">
      <c r="A1" s="375"/>
      <c r="B1" s="376"/>
      <c r="C1" s="376"/>
      <c r="D1" s="376"/>
      <c r="E1" s="376"/>
      <c r="F1" s="376"/>
      <c r="G1" s="376"/>
      <c r="H1" s="376"/>
      <c r="I1" s="376"/>
      <c r="J1" s="376"/>
      <c r="K1" s="376"/>
      <c r="L1" s="376"/>
      <c r="M1" s="376"/>
      <c r="N1" s="380"/>
    </row>
    <row r="2" spans="1:14" ht="36" customHeight="1">
      <c r="A2" s="379"/>
      <c r="B2" s="1110" t="s">
        <v>340</v>
      </c>
      <c r="C2" s="1110"/>
      <c r="D2" s="1110"/>
      <c r="E2" s="1110"/>
      <c r="F2" s="1110"/>
      <c r="G2" s="1110"/>
      <c r="H2" s="1110"/>
      <c r="I2" s="1110"/>
      <c r="J2" s="1110"/>
      <c r="K2" s="1110"/>
      <c r="L2" s="1110"/>
      <c r="M2" s="1110"/>
      <c r="N2" s="164"/>
    </row>
    <row r="3" spans="1:14" ht="10.5">
      <c r="A3" s="379"/>
      <c r="B3" s="163"/>
      <c r="C3" s="161"/>
      <c r="D3" s="161"/>
      <c r="E3" s="161"/>
      <c r="F3" s="161"/>
      <c r="G3" s="161"/>
      <c r="H3" s="161"/>
      <c r="I3" s="161"/>
      <c r="J3" s="161"/>
      <c r="K3" s="161"/>
      <c r="L3" s="161"/>
      <c r="M3" s="161"/>
      <c r="N3" s="164"/>
    </row>
    <row r="4" spans="1:14" ht="10.5">
      <c r="A4" s="379"/>
      <c r="B4" s="163"/>
      <c r="C4" s="161"/>
      <c r="D4" s="161"/>
      <c r="E4" s="161"/>
      <c r="F4" s="161"/>
      <c r="G4" s="161"/>
      <c r="H4" s="161"/>
      <c r="I4" s="161"/>
      <c r="J4" s="161"/>
      <c r="K4" s="161"/>
      <c r="L4" s="161"/>
      <c r="M4" s="161"/>
      <c r="N4" s="164"/>
    </row>
    <row r="5" spans="1:14" ht="10.5" thickBot="1">
      <c r="A5" s="379"/>
      <c r="B5" s="1117" t="s">
        <v>341</v>
      </c>
      <c r="C5" s="1117"/>
      <c r="D5" s="1117"/>
      <c r="E5" s="1117"/>
      <c r="F5" s="1117"/>
      <c r="G5" s="1117"/>
      <c r="H5" s="1117"/>
      <c r="I5" s="1117"/>
      <c r="J5" s="1117"/>
      <c r="K5" s="1117"/>
      <c r="L5" s="1117"/>
      <c r="M5" s="1117"/>
      <c r="N5" s="164"/>
    </row>
    <row r="6" spans="1:14" ht="10.5" thickBot="1">
      <c r="A6" s="379"/>
      <c r="B6" s="1118" t="s">
        <v>342</v>
      </c>
      <c r="C6" s="1119"/>
      <c r="D6" s="1119"/>
      <c r="E6" s="1120"/>
      <c r="F6" s="1121" t="s">
        <v>343</v>
      </c>
      <c r="G6" s="1122"/>
      <c r="H6" s="1122"/>
      <c r="I6" s="1122"/>
      <c r="J6" s="1122"/>
      <c r="K6" s="1122"/>
      <c r="L6" s="1122"/>
      <c r="M6" s="1123"/>
      <c r="N6" s="164"/>
    </row>
    <row r="7" spans="1:14" s="15" customFormat="1" ht="49.5">
      <c r="A7" s="65"/>
      <c r="B7" s="540" t="s">
        <v>344</v>
      </c>
      <c r="C7" s="541" t="s">
        <v>345</v>
      </c>
      <c r="D7" s="541" t="s">
        <v>346</v>
      </c>
      <c r="E7" s="541" t="s">
        <v>347</v>
      </c>
      <c r="F7" s="541" t="s">
        <v>348</v>
      </c>
      <c r="G7" s="541" t="s">
        <v>349</v>
      </c>
      <c r="H7" s="541" t="s">
        <v>350</v>
      </c>
      <c r="I7" s="541" t="s">
        <v>351</v>
      </c>
      <c r="J7" s="541" t="s">
        <v>352</v>
      </c>
      <c r="K7" s="541" t="s">
        <v>353</v>
      </c>
      <c r="L7" s="541" t="s">
        <v>354</v>
      </c>
      <c r="M7" s="542" t="s">
        <v>355</v>
      </c>
      <c r="N7" s="66"/>
    </row>
    <row r="8" spans="1:16" s="11" customFormat="1" ht="10.5" thickBot="1">
      <c r="A8" s="393"/>
      <c r="B8" s="543">
        <v>1</v>
      </c>
      <c r="C8" s="544"/>
      <c r="D8" s="544">
        <v>2</v>
      </c>
      <c r="E8" s="544"/>
      <c r="F8" s="544"/>
      <c r="G8" s="544"/>
      <c r="H8" s="544">
        <v>3</v>
      </c>
      <c r="I8" s="544"/>
      <c r="J8" s="544"/>
      <c r="K8" s="544"/>
      <c r="L8" s="544"/>
      <c r="M8" s="545"/>
      <c r="N8" s="66"/>
      <c r="O8" s="15"/>
      <c r="P8" s="15"/>
    </row>
    <row r="9" spans="1:16" s="7" customFormat="1" ht="12.75">
      <c r="A9" s="404"/>
      <c r="B9" s="546" t="s">
        <v>356</v>
      </c>
      <c r="C9" s="547">
        <f>SUM(C10:C11)</f>
        <v>0</v>
      </c>
      <c r="D9" s="548"/>
      <c r="E9" s="548"/>
      <c r="F9" s="548"/>
      <c r="G9" s="548"/>
      <c r="H9" s="548"/>
      <c r="I9" s="549"/>
      <c r="J9" s="547">
        <f>SUM(J10:J11)</f>
        <v>0</v>
      </c>
      <c r="K9" s="550"/>
      <c r="L9" s="550"/>
      <c r="M9" s="551"/>
      <c r="N9" s="66"/>
      <c r="O9" s="15"/>
      <c r="P9" s="15"/>
    </row>
    <row r="10" spans="1:16" ht="12">
      <c r="A10" s="379"/>
      <c r="B10" s="552"/>
      <c r="C10" s="553"/>
      <c r="D10" s="554"/>
      <c r="E10" s="554"/>
      <c r="F10" s="554"/>
      <c r="G10" s="554"/>
      <c r="H10" s="554"/>
      <c r="I10" s="555"/>
      <c r="J10" s="553"/>
      <c r="K10" s="556"/>
      <c r="L10" s="556"/>
      <c r="M10" s="557"/>
      <c r="N10" s="66"/>
      <c r="O10" s="15"/>
      <c r="P10" s="15"/>
    </row>
    <row r="11" spans="1:16" ht="11.25">
      <c r="A11" s="379"/>
      <c r="B11" s="552"/>
      <c r="C11" s="553"/>
      <c r="D11" s="554"/>
      <c r="E11" s="554"/>
      <c r="F11" s="554"/>
      <c r="G11" s="554"/>
      <c r="H11" s="554"/>
      <c r="I11" s="555"/>
      <c r="J11" s="553"/>
      <c r="K11" s="556"/>
      <c r="L11" s="556"/>
      <c r="M11" s="557"/>
      <c r="N11" s="66"/>
      <c r="O11" s="15"/>
      <c r="P11" s="15"/>
    </row>
    <row r="12" spans="1:16" ht="12">
      <c r="A12" s="379"/>
      <c r="B12" s="558"/>
      <c r="C12" s="559"/>
      <c r="D12" s="560"/>
      <c r="E12" s="560"/>
      <c r="F12" s="560"/>
      <c r="G12" s="560"/>
      <c r="H12" s="560"/>
      <c r="I12" s="561"/>
      <c r="J12" s="559"/>
      <c r="K12" s="562"/>
      <c r="L12" s="562"/>
      <c r="M12" s="563"/>
      <c r="N12" s="66"/>
      <c r="O12" s="15"/>
      <c r="P12" s="15"/>
    </row>
    <row r="13" spans="1:16" s="7" customFormat="1" ht="12.75">
      <c r="A13" s="404"/>
      <c r="B13" s="546" t="s">
        <v>357</v>
      </c>
      <c r="C13" s="547">
        <f>SUM(C14:C15)</f>
        <v>0</v>
      </c>
      <c r="D13" s="548"/>
      <c r="E13" s="548"/>
      <c r="F13" s="548"/>
      <c r="G13" s="548"/>
      <c r="H13" s="548"/>
      <c r="I13" s="549"/>
      <c r="J13" s="547">
        <f>SUM(J14:J15)</f>
        <v>0</v>
      </c>
      <c r="K13" s="550"/>
      <c r="L13" s="550"/>
      <c r="M13" s="551"/>
      <c r="N13" s="388"/>
      <c r="O13" s="10"/>
      <c r="P13" s="10"/>
    </row>
    <row r="14" spans="1:16" ht="12">
      <c r="A14" s="379"/>
      <c r="B14" s="552"/>
      <c r="C14" s="553"/>
      <c r="D14" s="554"/>
      <c r="E14" s="554"/>
      <c r="F14" s="554"/>
      <c r="G14" s="554"/>
      <c r="H14" s="554"/>
      <c r="I14" s="555"/>
      <c r="J14" s="553"/>
      <c r="K14" s="556"/>
      <c r="L14" s="556"/>
      <c r="M14" s="557"/>
      <c r="N14" s="66"/>
      <c r="O14" s="15"/>
      <c r="P14" s="15"/>
    </row>
    <row r="15" spans="1:16" ht="11.25">
      <c r="A15" s="379"/>
      <c r="B15" s="552"/>
      <c r="C15" s="553"/>
      <c r="D15" s="554"/>
      <c r="E15" s="554"/>
      <c r="F15" s="554"/>
      <c r="G15" s="554"/>
      <c r="H15" s="554"/>
      <c r="I15" s="555"/>
      <c r="J15" s="553"/>
      <c r="K15" s="556"/>
      <c r="L15" s="556"/>
      <c r="M15" s="557"/>
      <c r="N15" s="66"/>
      <c r="O15" s="15"/>
      <c r="P15" s="15"/>
    </row>
    <row r="16" spans="1:16" ht="12">
      <c r="A16" s="379"/>
      <c r="B16" s="558"/>
      <c r="C16" s="559"/>
      <c r="D16" s="560"/>
      <c r="E16" s="560"/>
      <c r="F16" s="560"/>
      <c r="G16" s="560"/>
      <c r="H16" s="560"/>
      <c r="I16" s="561"/>
      <c r="J16" s="559"/>
      <c r="K16" s="562"/>
      <c r="L16" s="562"/>
      <c r="M16" s="563"/>
      <c r="N16" s="66"/>
      <c r="O16" s="15"/>
      <c r="P16" s="15"/>
    </row>
    <row r="17" spans="1:16" s="7" customFormat="1" ht="12.75">
      <c r="A17" s="404"/>
      <c r="B17" s="546" t="s">
        <v>358</v>
      </c>
      <c r="C17" s="547">
        <f>SUM(C18:C19)</f>
        <v>0</v>
      </c>
      <c r="D17" s="548"/>
      <c r="E17" s="548"/>
      <c r="F17" s="548"/>
      <c r="G17" s="548"/>
      <c r="H17" s="548"/>
      <c r="I17" s="549"/>
      <c r="J17" s="547">
        <f>SUM(J18:J19)</f>
        <v>0</v>
      </c>
      <c r="K17" s="550"/>
      <c r="L17" s="550"/>
      <c r="M17" s="551"/>
      <c r="N17" s="388"/>
      <c r="O17" s="10"/>
      <c r="P17" s="10"/>
    </row>
    <row r="18" spans="1:16" ht="12">
      <c r="A18" s="379"/>
      <c r="B18" s="552"/>
      <c r="C18" s="553"/>
      <c r="D18" s="554"/>
      <c r="E18" s="554"/>
      <c r="F18" s="554"/>
      <c r="G18" s="554"/>
      <c r="H18" s="554"/>
      <c r="I18" s="555"/>
      <c r="J18" s="553"/>
      <c r="K18" s="556"/>
      <c r="L18" s="556"/>
      <c r="M18" s="557"/>
      <c r="N18" s="66"/>
      <c r="O18" s="15"/>
      <c r="P18" s="15"/>
    </row>
    <row r="19" spans="1:16" ht="11.25">
      <c r="A19" s="379"/>
      <c r="B19" s="552"/>
      <c r="C19" s="553"/>
      <c r="D19" s="554"/>
      <c r="E19" s="554"/>
      <c r="F19" s="554"/>
      <c r="G19" s="554"/>
      <c r="H19" s="554"/>
      <c r="I19" s="555"/>
      <c r="J19" s="553"/>
      <c r="K19" s="556"/>
      <c r="L19" s="556"/>
      <c r="M19" s="557"/>
      <c r="N19" s="66"/>
      <c r="O19" s="15"/>
      <c r="P19" s="15"/>
    </row>
    <row r="20" spans="1:16" ht="12.75" thickBot="1">
      <c r="A20" s="379"/>
      <c r="B20" s="564"/>
      <c r="C20" s="565"/>
      <c r="D20" s="566"/>
      <c r="E20" s="566"/>
      <c r="F20" s="566"/>
      <c r="G20" s="566"/>
      <c r="H20" s="566"/>
      <c r="I20" s="567"/>
      <c r="J20" s="565"/>
      <c r="K20" s="568"/>
      <c r="L20" s="568"/>
      <c r="M20" s="569"/>
      <c r="N20" s="66"/>
      <c r="O20" s="15"/>
      <c r="P20" s="15"/>
    </row>
    <row r="21" spans="1:14" s="17" customFormat="1" ht="15.75" customHeight="1" thickBot="1">
      <c r="A21" s="165"/>
      <c r="B21" s="570" t="s">
        <v>0</v>
      </c>
      <c r="C21" s="571">
        <f>C17+C13+C9</f>
        <v>0</v>
      </c>
      <c r="D21" s="572"/>
      <c r="E21" s="573"/>
      <c r="F21" s="573"/>
      <c r="G21" s="573"/>
      <c r="H21" s="573"/>
      <c r="I21" s="574"/>
      <c r="J21" s="571">
        <f>J17+J13+J9</f>
        <v>0</v>
      </c>
      <c r="K21" s="572"/>
      <c r="L21" s="575"/>
      <c r="M21" s="576"/>
      <c r="N21" s="166"/>
    </row>
    <row r="22" spans="1:14" ht="9.75">
      <c r="A22" s="379"/>
      <c r="B22" s="577" t="s">
        <v>359</v>
      </c>
      <c r="C22" s="161"/>
      <c r="D22" s="161"/>
      <c r="E22" s="161"/>
      <c r="F22" s="161"/>
      <c r="G22" s="161"/>
      <c r="H22" s="161"/>
      <c r="I22" s="161"/>
      <c r="J22" s="161"/>
      <c r="K22" s="161"/>
      <c r="L22" s="161"/>
      <c r="M22" s="161"/>
      <c r="N22" s="164"/>
    </row>
    <row r="23" spans="1:14" ht="9.75">
      <c r="A23" s="379"/>
      <c r="B23" s="577" t="s">
        <v>360</v>
      </c>
      <c r="C23" s="161"/>
      <c r="D23" s="161"/>
      <c r="E23" s="161"/>
      <c r="F23" s="161"/>
      <c r="G23" s="161"/>
      <c r="H23" s="161"/>
      <c r="I23" s="161"/>
      <c r="J23" s="161"/>
      <c r="K23" s="161"/>
      <c r="L23" s="161"/>
      <c r="M23" s="161"/>
      <c r="N23" s="164"/>
    </row>
    <row r="24" spans="1:14" ht="9.75">
      <c r="A24" s="379"/>
      <c r="B24" s="577" t="s">
        <v>361</v>
      </c>
      <c r="C24" s="161"/>
      <c r="D24" s="161"/>
      <c r="E24" s="161"/>
      <c r="F24" s="161"/>
      <c r="G24" s="161"/>
      <c r="H24" s="161"/>
      <c r="I24" s="161"/>
      <c r="J24" s="161"/>
      <c r="K24" s="161"/>
      <c r="L24" s="161"/>
      <c r="M24" s="161"/>
      <c r="N24" s="164"/>
    </row>
    <row r="25" spans="1:14" ht="9.75">
      <c r="A25" s="379"/>
      <c r="B25" s="161"/>
      <c r="C25" s="161"/>
      <c r="D25" s="161"/>
      <c r="E25" s="161"/>
      <c r="F25" s="161"/>
      <c r="G25" s="161"/>
      <c r="H25" s="161"/>
      <c r="I25" s="161"/>
      <c r="J25" s="161"/>
      <c r="K25" s="161"/>
      <c r="L25" s="161"/>
      <c r="M25" s="161"/>
      <c r="N25" s="164"/>
    </row>
    <row r="26" spans="1:14" ht="10.5" thickBot="1">
      <c r="A26" s="379"/>
      <c r="B26" s="1117" t="s">
        <v>362</v>
      </c>
      <c r="C26" s="1117"/>
      <c r="D26" s="1117"/>
      <c r="E26" s="1117"/>
      <c r="F26" s="1117"/>
      <c r="G26" s="1117"/>
      <c r="H26" s="1117"/>
      <c r="I26" s="1117"/>
      <c r="J26" s="1117"/>
      <c r="K26" s="1117"/>
      <c r="L26" s="1117"/>
      <c r="M26" s="1117"/>
      <c r="N26" s="164"/>
    </row>
    <row r="27" spans="1:14" ht="9.75">
      <c r="A27" s="379"/>
      <c r="B27" s="1124" t="s">
        <v>344</v>
      </c>
      <c r="C27" s="1126" t="s">
        <v>363</v>
      </c>
      <c r="D27" s="1127"/>
      <c r="E27" s="1127"/>
      <c r="F27" s="1127"/>
      <c r="G27" s="1127"/>
      <c r="H27" s="1127"/>
      <c r="I27" s="1127"/>
      <c r="J27" s="1127"/>
      <c r="K27" s="1127" t="s">
        <v>364</v>
      </c>
      <c r="L27" s="1127"/>
      <c r="M27" s="1128"/>
      <c r="N27" s="164"/>
    </row>
    <row r="28" spans="1:14" ht="9.75">
      <c r="A28" s="379"/>
      <c r="B28" s="1125"/>
      <c r="C28" s="1113" t="s">
        <v>365</v>
      </c>
      <c r="D28" s="1114"/>
      <c r="E28" s="1114"/>
      <c r="F28" s="1114"/>
      <c r="G28" s="1114" t="s">
        <v>366</v>
      </c>
      <c r="H28" s="1114"/>
      <c r="I28" s="1114"/>
      <c r="J28" s="1114"/>
      <c r="K28" s="1115" t="s">
        <v>367</v>
      </c>
      <c r="L28" s="1114" t="s">
        <v>368</v>
      </c>
      <c r="M28" s="1116"/>
      <c r="N28" s="164"/>
    </row>
    <row r="29" spans="1:14" s="16" customFormat="1" ht="30">
      <c r="A29" s="58"/>
      <c r="B29" s="1125"/>
      <c r="C29" s="578" t="s">
        <v>369</v>
      </c>
      <c r="D29" s="579" t="s">
        <v>370</v>
      </c>
      <c r="E29" s="579" t="s">
        <v>268</v>
      </c>
      <c r="F29" s="580" t="s">
        <v>371</v>
      </c>
      <c r="G29" s="579" t="s">
        <v>369</v>
      </c>
      <c r="H29" s="579" t="s">
        <v>370</v>
      </c>
      <c r="I29" s="579" t="s">
        <v>268</v>
      </c>
      <c r="J29" s="580" t="s">
        <v>372</v>
      </c>
      <c r="K29" s="1115"/>
      <c r="L29" s="579" t="s">
        <v>373</v>
      </c>
      <c r="M29" s="581" t="s">
        <v>374</v>
      </c>
      <c r="N29" s="167"/>
    </row>
    <row r="30" spans="1:14" s="11" customFormat="1" ht="10.5" thickBot="1">
      <c r="A30" s="393"/>
      <c r="B30" s="582">
        <v>1</v>
      </c>
      <c r="C30" s="583">
        <v>2</v>
      </c>
      <c r="D30" s="584">
        <v>3</v>
      </c>
      <c r="E30" s="584">
        <v>4</v>
      </c>
      <c r="F30" s="584"/>
      <c r="G30" s="584">
        <v>2</v>
      </c>
      <c r="H30" s="584">
        <v>3</v>
      </c>
      <c r="I30" s="584">
        <v>4</v>
      </c>
      <c r="J30" s="584"/>
      <c r="K30" s="584"/>
      <c r="L30" s="584"/>
      <c r="M30" s="585"/>
      <c r="N30" s="175"/>
    </row>
    <row r="31" spans="1:16" s="7" customFormat="1" ht="12.75">
      <c r="A31" s="404"/>
      <c r="B31" s="546" t="s">
        <v>356</v>
      </c>
      <c r="C31" s="548"/>
      <c r="D31" s="548"/>
      <c r="E31" s="548"/>
      <c r="F31" s="547">
        <f>SUM(F32:F33)</f>
        <v>0</v>
      </c>
      <c r="G31" s="548"/>
      <c r="H31" s="548"/>
      <c r="I31" s="549"/>
      <c r="J31" s="547">
        <f>SUM(J32:J33)</f>
        <v>0</v>
      </c>
      <c r="K31" s="550"/>
      <c r="L31" s="550"/>
      <c r="M31" s="551"/>
      <c r="N31" s="66"/>
      <c r="O31" s="15"/>
      <c r="P31" s="15"/>
    </row>
    <row r="32" spans="1:16" ht="12">
      <c r="A32" s="379"/>
      <c r="B32" s="552"/>
      <c r="C32" s="554"/>
      <c r="D32" s="554"/>
      <c r="E32" s="554"/>
      <c r="F32" s="553"/>
      <c r="G32" s="554"/>
      <c r="H32" s="554"/>
      <c r="I32" s="555"/>
      <c r="J32" s="553"/>
      <c r="K32" s="556"/>
      <c r="L32" s="556"/>
      <c r="M32" s="557"/>
      <c r="N32" s="66"/>
      <c r="O32" s="15"/>
      <c r="P32" s="15"/>
    </row>
    <row r="33" spans="1:16" ht="11.25">
      <c r="A33" s="379"/>
      <c r="B33" s="552"/>
      <c r="C33" s="554"/>
      <c r="D33" s="554"/>
      <c r="E33" s="554"/>
      <c r="F33" s="553"/>
      <c r="G33" s="554"/>
      <c r="H33" s="554"/>
      <c r="I33" s="555"/>
      <c r="J33" s="553"/>
      <c r="K33" s="556"/>
      <c r="L33" s="556"/>
      <c r="M33" s="557"/>
      <c r="N33" s="66"/>
      <c r="O33" s="15"/>
      <c r="P33" s="15"/>
    </row>
    <row r="34" spans="1:16" ht="12">
      <c r="A34" s="379"/>
      <c r="B34" s="558"/>
      <c r="C34" s="560"/>
      <c r="D34" s="560"/>
      <c r="E34" s="560"/>
      <c r="F34" s="559"/>
      <c r="G34" s="560"/>
      <c r="H34" s="560"/>
      <c r="I34" s="561"/>
      <c r="J34" s="559"/>
      <c r="K34" s="562"/>
      <c r="L34" s="562"/>
      <c r="M34" s="563"/>
      <c r="N34" s="66"/>
      <c r="O34" s="15"/>
      <c r="P34" s="15"/>
    </row>
    <row r="35" spans="1:16" s="7" customFormat="1" ht="12.75">
      <c r="A35" s="404"/>
      <c r="B35" s="546" t="s">
        <v>357</v>
      </c>
      <c r="C35" s="548"/>
      <c r="D35" s="548"/>
      <c r="E35" s="548"/>
      <c r="F35" s="547">
        <f>SUM(F36:F37)</f>
        <v>0</v>
      </c>
      <c r="G35" s="548"/>
      <c r="H35" s="548"/>
      <c r="I35" s="549"/>
      <c r="J35" s="547">
        <f>SUM(J36:J37)</f>
        <v>0</v>
      </c>
      <c r="K35" s="550"/>
      <c r="L35" s="550"/>
      <c r="M35" s="551"/>
      <c r="N35" s="388"/>
      <c r="O35" s="10"/>
      <c r="P35" s="10"/>
    </row>
    <row r="36" spans="1:16" ht="12">
      <c r="A36" s="379"/>
      <c r="B36" s="552"/>
      <c r="C36" s="554"/>
      <c r="D36" s="554"/>
      <c r="E36" s="554"/>
      <c r="F36" s="553"/>
      <c r="G36" s="554"/>
      <c r="H36" s="554"/>
      <c r="I36" s="555"/>
      <c r="J36" s="553"/>
      <c r="K36" s="556"/>
      <c r="L36" s="556"/>
      <c r="M36" s="557"/>
      <c r="N36" s="66"/>
      <c r="O36" s="15"/>
      <c r="P36" s="15"/>
    </row>
    <row r="37" spans="1:16" ht="11.25">
      <c r="A37" s="379"/>
      <c r="B37" s="552"/>
      <c r="C37" s="554"/>
      <c r="D37" s="554"/>
      <c r="E37" s="554"/>
      <c r="F37" s="553"/>
      <c r="G37" s="554"/>
      <c r="H37" s="554"/>
      <c r="I37" s="555"/>
      <c r="J37" s="553"/>
      <c r="K37" s="556"/>
      <c r="L37" s="556"/>
      <c r="M37" s="557"/>
      <c r="N37" s="66"/>
      <c r="O37" s="15"/>
      <c r="P37" s="15"/>
    </row>
    <row r="38" spans="1:16" ht="12">
      <c r="A38" s="379"/>
      <c r="B38" s="558"/>
      <c r="C38" s="560"/>
      <c r="D38" s="560"/>
      <c r="E38" s="560"/>
      <c r="F38" s="559"/>
      <c r="G38" s="560"/>
      <c r="H38" s="560"/>
      <c r="I38" s="561"/>
      <c r="J38" s="559"/>
      <c r="K38" s="562"/>
      <c r="L38" s="562"/>
      <c r="M38" s="563"/>
      <c r="N38" s="66"/>
      <c r="O38" s="15"/>
      <c r="P38" s="15"/>
    </row>
    <row r="39" spans="1:16" s="7" customFormat="1" ht="12.75">
      <c r="A39" s="404"/>
      <c r="B39" s="546" t="s">
        <v>358</v>
      </c>
      <c r="C39" s="548"/>
      <c r="D39" s="548"/>
      <c r="E39" s="548"/>
      <c r="F39" s="547">
        <f>SUM(F40:F41)</f>
        <v>0</v>
      </c>
      <c r="G39" s="548"/>
      <c r="H39" s="548"/>
      <c r="I39" s="549"/>
      <c r="J39" s="547">
        <f>SUM(J40:J41)</f>
        <v>0</v>
      </c>
      <c r="K39" s="550"/>
      <c r="L39" s="550"/>
      <c r="M39" s="551"/>
      <c r="N39" s="388"/>
      <c r="O39" s="10"/>
      <c r="P39" s="10"/>
    </row>
    <row r="40" spans="1:16" ht="12">
      <c r="A40" s="379"/>
      <c r="B40" s="552"/>
      <c r="C40" s="554"/>
      <c r="D40" s="554"/>
      <c r="E40" s="554"/>
      <c r="F40" s="553"/>
      <c r="G40" s="554"/>
      <c r="H40" s="554"/>
      <c r="I40" s="555"/>
      <c r="J40" s="553"/>
      <c r="K40" s="556"/>
      <c r="L40" s="556"/>
      <c r="M40" s="557"/>
      <c r="N40" s="66"/>
      <c r="O40" s="15"/>
      <c r="P40" s="15"/>
    </row>
    <row r="41" spans="1:16" ht="11.25">
      <c r="A41" s="379"/>
      <c r="B41" s="552"/>
      <c r="C41" s="554"/>
      <c r="D41" s="554"/>
      <c r="E41" s="554"/>
      <c r="F41" s="553"/>
      <c r="G41" s="554"/>
      <c r="H41" s="554"/>
      <c r="I41" s="555"/>
      <c r="J41" s="553"/>
      <c r="K41" s="556"/>
      <c r="L41" s="556"/>
      <c r="M41" s="557"/>
      <c r="N41" s="66"/>
      <c r="O41" s="15"/>
      <c r="P41" s="15"/>
    </row>
    <row r="42" spans="1:16" ht="12.75" thickBot="1">
      <c r="A42" s="379"/>
      <c r="B42" s="564"/>
      <c r="C42" s="566"/>
      <c r="D42" s="566"/>
      <c r="E42" s="566"/>
      <c r="F42" s="565"/>
      <c r="G42" s="566"/>
      <c r="H42" s="566"/>
      <c r="I42" s="567"/>
      <c r="J42" s="565"/>
      <c r="K42" s="568"/>
      <c r="L42" s="568"/>
      <c r="M42" s="569"/>
      <c r="N42" s="66"/>
      <c r="O42" s="15"/>
      <c r="P42" s="15"/>
    </row>
    <row r="43" spans="1:14" s="17" customFormat="1" ht="15.75" customHeight="1" thickBot="1">
      <c r="A43" s="165"/>
      <c r="B43" s="570" t="s">
        <v>0</v>
      </c>
      <c r="C43" s="573"/>
      <c r="D43" s="573"/>
      <c r="E43" s="574"/>
      <c r="F43" s="571">
        <f>F39+F35+F31</f>
        <v>0</v>
      </c>
      <c r="G43" s="573"/>
      <c r="H43" s="573"/>
      <c r="I43" s="574"/>
      <c r="J43" s="571">
        <f>J39+J35+J31</f>
        <v>0</v>
      </c>
      <c r="K43" s="572"/>
      <c r="L43" s="575"/>
      <c r="M43" s="576"/>
      <c r="N43" s="166"/>
    </row>
    <row r="44" spans="1:14" ht="9.75">
      <c r="A44" s="379"/>
      <c r="B44" s="577" t="s">
        <v>359</v>
      </c>
      <c r="C44" s="161"/>
      <c r="D44" s="161"/>
      <c r="E44" s="161"/>
      <c r="F44" s="161"/>
      <c r="G44" s="161"/>
      <c r="H44" s="161"/>
      <c r="I44" s="161"/>
      <c r="J44" s="161"/>
      <c r="K44" s="161"/>
      <c r="L44" s="161"/>
      <c r="M44" s="161"/>
      <c r="N44" s="164"/>
    </row>
    <row r="45" spans="1:14" ht="9.75">
      <c r="A45" s="379"/>
      <c r="B45" s="577" t="s">
        <v>375</v>
      </c>
      <c r="C45" s="161"/>
      <c r="D45" s="161"/>
      <c r="E45" s="161"/>
      <c r="F45" s="161"/>
      <c r="G45" s="161"/>
      <c r="H45" s="161"/>
      <c r="I45" s="161"/>
      <c r="J45" s="161"/>
      <c r="K45" s="161"/>
      <c r="L45" s="161"/>
      <c r="M45" s="161"/>
      <c r="N45" s="164"/>
    </row>
    <row r="46" spans="1:14" ht="9.75">
      <c r="A46" s="379"/>
      <c r="B46" s="577" t="s">
        <v>376</v>
      </c>
      <c r="C46" s="161"/>
      <c r="D46" s="161"/>
      <c r="E46" s="161"/>
      <c r="F46" s="161"/>
      <c r="G46" s="161"/>
      <c r="H46" s="161"/>
      <c r="I46" s="161"/>
      <c r="J46" s="161"/>
      <c r="K46" s="161"/>
      <c r="L46" s="161"/>
      <c r="M46" s="161"/>
      <c r="N46" s="164"/>
    </row>
    <row r="47" spans="1:14" ht="9.75">
      <c r="A47" s="379"/>
      <c r="B47" s="577" t="s">
        <v>377</v>
      </c>
      <c r="C47" s="161"/>
      <c r="D47" s="161"/>
      <c r="E47" s="161"/>
      <c r="F47" s="161"/>
      <c r="G47" s="161"/>
      <c r="H47" s="161"/>
      <c r="I47" s="161"/>
      <c r="J47" s="161"/>
      <c r="K47" s="161"/>
      <c r="L47" s="161"/>
      <c r="M47" s="161"/>
      <c r="N47" s="164"/>
    </row>
    <row r="48" spans="1:14" ht="9.75">
      <c r="A48" s="379"/>
      <c r="B48" s="161"/>
      <c r="C48" s="161"/>
      <c r="D48" s="161"/>
      <c r="E48" s="161"/>
      <c r="F48" s="161"/>
      <c r="G48" s="161"/>
      <c r="H48" s="161"/>
      <c r="I48" s="161"/>
      <c r="J48" s="161"/>
      <c r="K48" s="161"/>
      <c r="L48" s="161"/>
      <c r="M48" s="161"/>
      <c r="N48" s="164"/>
    </row>
    <row r="49" spans="1:14" ht="10.5" thickBot="1">
      <c r="A49" s="447"/>
      <c r="B49" s="170"/>
      <c r="C49" s="170"/>
      <c r="D49" s="170"/>
      <c r="E49" s="170"/>
      <c r="F49" s="170"/>
      <c r="G49" s="170"/>
      <c r="H49" s="170"/>
      <c r="I49" s="170"/>
      <c r="J49" s="170"/>
      <c r="K49" s="170"/>
      <c r="L49" s="170"/>
      <c r="M49" s="170"/>
      <c r="N49" s="178"/>
    </row>
  </sheetData>
  <sheetProtection password="8694" sheet="1" objects="1" scenarios="1"/>
  <mergeCells count="12">
    <mergeCell ref="C27:J27"/>
    <mergeCell ref="K27:M27"/>
    <mergeCell ref="C28:F28"/>
    <mergeCell ref="G28:J28"/>
    <mergeCell ref="K28:K29"/>
    <mergeCell ref="L28:M28"/>
    <mergeCell ref="B2:M2"/>
    <mergeCell ref="B5:M5"/>
    <mergeCell ref="B6:E6"/>
    <mergeCell ref="F6:M6"/>
    <mergeCell ref="B26:M26"/>
    <mergeCell ref="B27:B29"/>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codeName="Feuil25"/>
  <dimension ref="A1:X23"/>
  <sheetViews>
    <sheetView zoomScalePageLayoutView="0" workbookViewId="0" topLeftCell="A1">
      <selection activeCell="A1" sqref="A1"/>
    </sheetView>
  </sheetViews>
  <sheetFormatPr defaultColWidth="11.421875" defaultRowHeight="15"/>
  <cols>
    <col min="1" max="1" width="3.140625" style="8" customWidth="1"/>
    <col min="2" max="2" width="8.140625" style="18" customWidth="1"/>
    <col min="3" max="3" width="7.7109375" style="18" customWidth="1"/>
    <col min="4" max="4" width="8.140625" style="18" customWidth="1"/>
    <col min="5" max="5" width="5.57421875" style="18" bestFit="1" customWidth="1"/>
    <col min="6" max="7" width="8.7109375" style="18" customWidth="1"/>
    <col min="8" max="8" width="11.57421875" style="18" customWidth="1"/>
    <col min="9" max="9" width="5.00390625" style="18" bestFit="1" customWidth="1"/>
    <col min="10" max="10" width="7.00390625" style="18" customWidth="1"/>
    <col min="11" max="11" width="5.140625" style="18" bestFit="1" customWidth="1"/>
    <col min="12" max="12" width="6.7109375" style="18" bestFit="1" customWidth="1"/>
    <col min="13" max="13" width="6.140625" style="18" bestFit="1" customWidth="1"/>
    <col min="14" max="14" width="5.140625" style="18" bestFit="1" customWidth="1"/>
    <col min="15" max="15" width="6.7109375" style="18" bestFit="1" customWidth="1"/>
    <col min="16" max="16" width="6.140625" style="18" bestFit="1" customWidth="1"/>
    <col min="17" max="18" width="14.00390625" style="18" customWidth="1"/>
    <col min="19" max="19" width="5.00390625" style="18" bestFit="1" customWidth="1"/>
    <col min="20" max="20" width="6.57421875" style="18" customWidth="1"/>
    <col min="21" max="23" width="14.00390625" style="18" customWidth="1"/>
    <col min="24" max="24" width="2.8515625" style="8" customWidth="1"/>
    <col min="25" max="16384" width="11.421875" style="8" customWidth="1"/>
  </cols>
  <sheetData>
    <row r="1" spans="1:24" ht="15" customHeight="1">
      <c r="A1" s="375"/>
      <c r="B1" s="60"/>
      <c r="C1" s="60"/>
      <c r="D1" s="60"/>
      <c r="E1" s="60"/>
      <c r="F1" s="60"/>
      <c r="G1" s="60"/>
      <c r="H1" s="60"/>
      <c r="I1" s="60"/>
      <c r="J1" s="60"/>
      <c r="K1" s="60"/>
      <c r="L1" s="60"/>
      <c r="M1" s="60"/>
      <c r="N1" s="60"/>
      <c r="O1" s="60"/>
      <c r="P1" s="60"/>
      <c r="Q1" s="60"/>
      <c r="R1" s="60"/>
      <c r="S1" s="60"/>
      <c r="T1" s="60"/>
      <c r="U1" s="60"/>
      <c r="V1" s="60"/>
      <c r="W1" s="60"/>
      <c r="X1" s="380"/>
    </row>
    <row r="2" spans="1:24" ht="35.25" customHeight="1">
      <c r="A2" s="379"/>
      <c r="B2" s="1129" t="s">
        <v>421</v>
      </c>
      <c r="C2" s="1129"/>
      <c r="D2" s="1129"/>
      <c r="E2" s="1129"/>
      <c r="F2" s="1129"/>
      <c r="G2" s="1129"/>
      <c r="H2" s="1129"/>
      <c r="I2" s="1129"/>
      <c r="J2" s="1129"/>
      <c r="K2" s="1129"/>
      <c r="L2" s="1129"/>
      <c r="M2" s="1129"/>
      <c r="N2" s="1129"/>
      <c r="O2" s="1129"/>
      <c r="P2" s="1129"/>
      <c r="Q2" s="1129"/>
      <c r="R2" s="1129"/>
      <c r="S2" s="1129"/>
      <c r="T2" s="1129"/>
      <c r="U2" s="1129"/>
      <c r="V2" s="1129"/>
      <c r="W2" s="1129"/>
      <c r="X2" s="164"/>
    </row>
    <row r="3" spans="1:24" ht="10.5">
      <c r="A3" s="379"/>
      <c r="B3" s="1130"/>
      <c r="C3" s="1130"/>
      <c r="D3" s="1130"/>
      <c r="E3" s="1130"/>
      <c r="F3" s="1130"/>
      <c r="G3" s="1130"/>
      <c r="H3" s="1130"/>
      <c r="I3" s="1130"/>
      <c r="J3" s="1130"/>
      <c r="K3" s="1130"/>
      <c r="L3" s="1130"/>
      <c r="M3" s="1130"/>
      <c r="N3" s="1130"/>
      <c r="O3" s="1130"/>
      <c r="P3" s="1130"/>
      <c r="Q3" s="1130"/>
      <c r="R3" s="1130"/>
      <c r="S3" s="1130"/>
      <c r="T3" s="1130"/>
      <c r="U3" s="1130"/>
      <c r="V3" s="1130"/>
      <c r="W3" s="1130"/>
      <c r="X3" s="164"/>
    </row>
    <row r="4" spans="1:24" ht="10.5" thickBot="1">
      <c r="A4" s="379"/>
      <c r="B4" s="54"/>
      <c r="C4" s="54"/>
      <c r="D4" s="54"/>
      <c r="E4" s="54"/>
      <c r="F4" s="54"/>
      <c r="G4" s="54"/>
      <c r="H4" s="54"/>
      <c r="I4" s="54"/>
      <c r="J4" s="54"/>
      <c r="K4" s="54"/>
      <c r="L4" s="54"/>
      <c r="M4" s="54"/>
      <c r="N4" s="54"/>
      <c r="O4" s="54"/>
      <c r="P4" s="54"/>
      <c r="Q4" s="54"/>
      <c r="R4" s="54"/>
      <c r="S4" s="54"/>
      <c r="T4" s="54"/>
      <c r="U4" s="54"/>
      <c r="V4" s="54"/>
      <c r="W4" s="54"/>
      <c r="X4" s="164"/>
    </row>
    <row r="5" spans="1:24" s="19" customFormat="1" ht="16.5" customHeight="1">
      <c r="A5" s="586"/>
      <c r="B5" s="1131" t="s">
        <v>378</v>
      </c>
      <c r="C5" s="1134" t="s">
        <v>379</v>
      </c>
      <c r="D5" s="1134" t="s">
        <v>380</v>
      </c>
      <c r="E5" s="1134" t="s">
        <v>381</v>
      </c>
      <c r="F5" s="1134" t="s">
        <v>382</v>
      </c>
      <c r="G5" s="1134" t="s">
        <v>383</v>
      </c>
      <c r="H5" s="1134" t="s">
        <v>384</v>
      </c>
      <c r="I5" s="1134" t="s">
        <v>385</v>
      </c>
      <c r="J5" s="1134"/>
      <c r="K5" s="1134" t="s">
        <v>386</v>
      </c>
      <c r="L5" s="1134"/>
      <c r="M5" s="1134"/>
      <c r="N5" s="1134"/>
      <c r="O5" s="1134"/>
      <c r="P5" s="1134"/>
      <c r="Q5" s="1134" t="s">
        <v>387</v>
      </c>
      <c r="R5" s="1134"/>
      <c r="S5" s="1134" t="s">
        <v>388</v>
      </c>
      <c r="T5" s="1134"/>
      <c r="U5" s="1134" t="s">
        <v>389</v>
      </c>
      <c r="V5" s="1134"/>
      <c r="W5" s="1139"/>
      <c r="X5" s="587"/>
    </row>
    <row r="6" spans="1:24" s="19" customFormat="1" ht="16.5" customHeight="1">
      <c r="A6" s="586"/>
      <c r="B6" s="1132"/>
      <c r="C6" s="1135"/>
      <c r="D6" s="1135"/>
      <c r="E6" s="1135"/>
      <c r="F6" s="1135"/>
      <c r="G6" s="1135"/>
      <c r="H6" s="1135"/>
      <c r="I6" s="1135" t="s">
        <v>390</v>
      </c>
      <c r="J6" s="1135" t="s">
        <v>391</v>
      </c>
      <c r="K6" s="1135" t="s">
        <v>390</v>
      </c>
      <c r="L6" s="1135"/>
      <c r="M6" s="1135"/>
      <c r="N6" s="1135" t="s">
        <v>391</v>
      </c>
      <c r="O6" s="1135"/>
      <c r="P6" s="1135"/>
      <c r="Q6" s="1135" t="s">
        <v>390</v>
      </c>
      <c r="R6" s="1135" t="s">
        <v>392</v>
      </c>
      <c r="S6" s="1135" t="s">
        <v>390</v>
      </c>
      <c r="T6" s="1135" t="s">
        <v>391</v>
      </c>
      <c r="U6" s="1135" t="s">
        <v>0</v>
      </c>
      <c r="V6" s="1135" t="s">
        <v>393</v>
      </c>
      <c r="W6" s="1137" t="s">
        <v>394</v>
      </c>
      <c r="X6" s="587"/>
    </row>
    <row r="7" spans="1:24" s="20" customFormat="1" ht="33" customHeight="1" thickBot="1">
      <c r="A7" s="588"/>
      <c r="B7" s="1133"/>
      <c r="C7" s="1136"/>
      <c r="D7" s="1136"/>
      <c r="E7" s="1136"/>
      <c r="F7" s="1136"/>
      <c r="G7" s="1136"/>
      <c r="H7" s="1136"/>
      <c r="I7" s="1136"/>
      <c r="J7" s="1136"/>
      <c r="K7" s="642" t="s">
        <v>395</v>
      </c>
      <c r="L7" s="642" t="s">
        <v>396</v>
      </c>
      <c r="M7" s="642" t="s">
        <v>397</v>
      </c>
      <c r="N7" s="642" t="s">
        <v>395</v>
      </c>
      <c r="O7" s="642" t="s">
        <v>396</v>
      </c>
      <c r="P7" s="642" t="s">
        <v>397</v>
      </c>
      <c r="Q7" s="1136"/>
      <c r="R7" s="1136"/>
      <c r="S7" s="1136"/>
      <c r="T7" s="1136"/>
      <c r="U7" s="1136"/>
      <c r="V7" s="1136"/>
      <c r="W7" s="1138"/>
      <c r="X7" s="589"/>
    </row>
    <row r="8" spans="1:24" s="12" customFormat="1" ht="9.75" customHeight="1">
      <c r="A8" s="586"/>
      <c r="B8" s="590"/>
      <c r="C8" s="591"/>
      <c r="D8" s="591"/>
      <c r="E8" s="591"/>
      <c r="F8" s="591"/>
      <c r="G8" s="591"/>
      <c r="H8" s="591"/>
      <c r="I8" s="591"/>
      <c r="J8" s="591"/>
      <c r="K8" s="591"/>
      <c r="L8" s="591"/>
      <c r="M8" s="591"/>
      <c r="N8" s="591"/>
      <c r="O8" s="591"/>
      <c r="P8" s="591"/>
      <c r="Q8" s="591"/>
      <c r="R8" s="591"/>
      <c r="S8" s="591"/>
      <c r="T8" s="591"/>
      <c r="U8" s="591"/>
      <c r="V8" s="591"/>
      <c r="W8" s="592"/>
      <c r="X8" s="587"/>
    </row>
    <row r="9" spans="1:24" s="12" customFormat="1" ht="12" customHeight="1">
      <c r="A9" s="586"/>
      <c r="B9" s="593"/>
      <c r="C9" s="594"/>
      <c r="D9" s="594"/>
      <c r="E9" s="594"/>
      <c r="F9" s="594"/>
      <c r="G9" s="594"/>
      <c r="H9" s="594"/>
      <c r="I9" s="594"/>
      <c r="J9" s="594"/>
      <c r="K9" s="594"/>
      <c r="L9" s="594"/>
      <c r="M9" s="594"/>
      <c r="N9" s="595"/>
      <c r="O9" s="594"/>
      <c r="P9" s="594"/>
      <c r="Q9" s="596">
        <f>SUM(Q10:Q11)</f>
        <v>0</v>
      </c>
      <c r="R9" s="596">
        <f>SUM(R10:R11)</f>
        <v>0</v>
      </c>
      <c r="S9" s="595"/>
      <c r="T9" s="595"/>
      <c r="U9" s="596">
        <f>SUM(U10:U11)</f>
        <v>0</v>
      </c>
      <c r="V9" s="596">
        <f>SUM(V10:V11)</f>
        <v>0</v>
      </c>
      <c r="W9" s="597">
        <f>SUM(W10:W11)</f>
        <v>0</v>
      </c>
      <c r="X9" s="587"/>
    </row>
    <row r="10" spans="1:24" s="12" customFormat="1" ht="9.75" customHeight="1">
      <c r="A10" s="586"/>
      <c r="B10" s="598"/>
      <c r="C10" s="599"/>
      <c r="D10" s="600"/>
      <c r="E10" s="600"/>
      <c r="F10" s="599"/>
      <c r="G10" s="599"/>
      <c r="H10" s="600"/>
      <c r="I10" s="601"/>
      <c r="J10" s="601"/>
      <c r="K10" s="602"/>
      <c r="L10" s="603"/>
      <c r="M10" s="603"/>
      <c r="N10" s="604"/>
      <c r="O10" s="603"/>
      <c r="P10" s="603"/>
      <c r="Q10" s="605"/>
      <c r="R10" s="605"/>
      <c r="S10" s="606"/>
      <c r="T10" s="606"/>
      <c r="U10" s="605"/>
      <c r="V10" s="605"/>
      <c r="W10" s="607"/>
      <c r="X10" s="587"/>
    </row>
    <row r="11" spans="1:24" s="12" customFormat="1" ht="9.75" customHeight="1">
      <c r="A11" s="586"/>
      <c r="B11" s="598"/>
      <c r="C11" s="599"/>
      <c r="D11" s="600"/>
      <c r="E11" s="600"/>
      <c r="F11" s="599"/>
      <c r="G11" s="599"/>
      <c r="H11" s="600"/>
      <c r="I11" s="601"/>
      <c r="J11" s="601"/>
      <c r="K11" s="602"/>
      <c r="L11" s="603"/>
      <c r="M11" s="603"/>
      <c r="N11" s="604"/>
      <c r="O11" s="603"/>
      <c r="P11" s="603"/>
      <c r="Q11" s="605"/>
      <c r="R11" s="605"/>
      <c r="S11" s="606"/>
      <c r="T11" s="606"/>
      <c r="U11" s="605"/>
      <c r="V11" s="605"/>
      <c r="W11" s="607"/>
      <c r="X11" s="587"/>
    </row>
    <row r="12" spans="1:24" s="12" customFormat="1" ht="9.75" customHeight="1" thickBot="1">
      <c r="A12" s="586"/>
      <c r="B12" s="608"/>
      <c r="C12" s="609"/>
      <c r="D12" s="609"/>
      <c r="E12" s="609"/>
      <c r="F12" s="609"/>
      <c r="G12" s="609"/>
      <c r="H12" s="609"/>
      <c r="I12" s="610"/>
      <c r="J12" s="610"/>
      <c r="K12" s="609"/>
      <c r="L12" s="609"/>
      <c r="M12" s="609"/>
      <c r="N12" s="609"/>
      <c r="O12" s="609"/>
      <c r="P12" s="609"/>
      <c r="Q12" s="609"/>
      <c r="R12" s="609"/>
      <c r="S12" s="610"/>
      <c r="T12" s="610"/>
      <c r="U12" s="609"/>
      <c r="V12" s="609"/>
      <c r="W12" s="611"/>
      <c r="X12" s="587"/>
    </row>
    <row r="13" spans="1:24" s="21" customFormat="1" ht="9.75" customHeight="1" thickBot="1">
      <c r="A13" s="588"/>
      <c r="B13" s="612" t="s">
        <v>0</v>
      </c>
      <c r="C13" s="613"/>
      <c r="D13" s="613"/>
      <c r="E13" s="613"/>
      <c r="F13" s="613"/>
      <c r="G13" s="613"/>
      <c r="H13" s="613"/>
      <c r="I13" s="613"/>
      <c r="J13" s="613"/>
      <c r="K13" s="613"/>
      <c r="L13" s="613"/>
      <c r="M13" s="613"/>
      <c r="N13" s="613"/>
      <c r="O13" s="613"/>
      <c r="P13" s="613"/>
      <c r="Q13" s="614">
        <f>+Q9</f>
        <v>0</v>
      </c>
      <c r="R13" s="614">
        <f>+R9</f>
        <v>0</v>
      </c>
      <c r="S13" s="613"/>
      <c r="T13" s="613"/>
      <c r="U13" s="614">
        <f>+U9</f>
        <v>0</v>
      </c>
      <c r="V13" s="614">
        <f>+V9</f>
        <v>0</v>
      </c>
      <c r="W13" s="615">
        <f>+W9</f>
        <v>0</v>
      </c>
      <c r="X13" s="589"/>
    </row>
    <row r="14" spans="1:24" s="12" customFormat="1" ht="6" customHeight="1">
      <c r="A14" s="586"/>
      <c r="B14" s="616"/>
      <c r="C14" s="616"/>
      <c r="D14" s="616"/>
      <c r="E14" s="616"/>
      <c r="F14" s="616"/>
      <c r="G14" s="616"/>
      <c r="H14" s="616"/>
      <c r="I14" s="616"/>
      <c r="J14" s="616"/>
      <c r="K14" s="616"/>
      <c r="L14" s="616"/>
      <c r="M14" s="616"/>
      <c r="N14" s="616"/>
      <c r="O14" s="616"/>
      <c r="P14" s="616"/>
      <c r="Q14" s="616"/>
      <c r="R14" s="616"/>
      <c r="S14" s="616"/>
      <c r="T14" s="616"/>
      <c r="U14" s="616"/>
      <c r="V14" s="616"/>
      <c r="W14" s="616"/>
      <c r="X14" s="587"/>
    </row>
    <row r="15" spans="1:24" s="12" customFormat="1" ht="6.75">
      <c r="A15" s="586"/>
      <c r="B15" s="616" t="s">
        <v>398</v>
      </c>
      <c r="C15" s="616"/>
      <c r="D15" s="616"/>
      <c r="E15" s="616"/>
      <c r="F15" s="616"/>
      <c r="G15" s="616"/>
      <c r="H15" s="616"/>
      <c r="I15" s="616"/>
      <c r="J15" s="616"/>
      <c r="K15" s="616"/>
      <c r="L15" s="616"/>
      <c r="M15" s="616"/>
      <c r="N15" s="616"/>
      <c r="O15" s="616"/>
      <c r="P15" s="616"/>
      <c r="Q15" s="616"/>
      <c r="R15" s="616"/>
      <c r="S15" s="616"/>
      <c r="T15" s="616"/>
      <c r="U15" s="616"/>
      <c r="V15" s="616"/>
      <c r="W15" s="616"/>
      <c r="X15" s="587"/>
    </row>
    <row r="16" spans="1:24" s="12" customFormat="1" ht="6.75">
      <c r="A16" s="586"/>
      <c r="B16" s="616" t="s">
        <v>399</v>
      </c>
      <c r="C16" s="616"/>
      <c r="D16" s="616"/>
      <c r="E16" s="616"/>
      <c r="F16" s="616"/>
      <c r="G16" s="616"/>
      <c r="H16" s="616"/>
      <c r="I16" s="616"/>
      <c r="J16" s="616"/>
      <c r="K16" s="616"/>
      <c r="L16" s="616"/>
      <c r="M16" s="616"/>
      <c r="N16" s="616"/>
      <c r="O16" s="616"/>
      <c r="P16" s="616"/>
      <c r="Q16" s="616"/>
      <c r="R16" s="616"/>
      <c r="S16" s="616"/>
      <c r="T16" s="616"/>
      <c r="U16" s="616"/>
      <c r="V16" s="616"/>
      <c r="W16" s="616"/>
      <c r="X16" s="587"/>
    </row>
    <row r="17" spans="1:24" s="12" customFormat="1" ht="6.75">
      <c r="A17" s="586"/>
      <c r="B17" s="616" t="s">
        <v>400</v>
      </c>
      <c r="C17" s="616"/>
      <c r="D17" s="616"/>
      <c r="E17" s="616"/>
      <c r="F17" s="616"/>
      <c r="G17" s="616"/>
      <c r="H17" s="616"/>
      <c r="I17" s="616"/>
      <c r="J17" s="616"/>
      <c r="K17" s="616"/>
      <c r="L17" s="616"/>
      <c r="M17" s="616"/>
      <c r="N17" s="616"/>
      <c r="O17" s="616"/>
      <c r="P17" s="616"/>
      <c r="Q17" s="616"/>
      <c r="R17" s="616"/>
      <c r="S17" s="616"/>
      <c r="T17" s="616"/>
      <c r="U17" s="616"/>
      <c r="V17" s="616"/>
      <c r="W17" s="616"/>
      <c r="X17" s="587"/>
    </row>
    <row r="18" spans="1:24" s="12" customFormat="1" ht="6.75">
      <c r="A18" s="586"/>
      <c r="B18" s="616" t="s">
        <v>401</v>
      </c>
      <c r="C18" s="616"/>
      <c r="D18" s="616"/>
      <c r="E18" s="616"/>
      <c r="F18" s="616"/>
      <c r="G18" s="616"/>
      <c r="H18" s="616"/>
      <c r="I18" s="616"/>
      <c r="J18" s="616"/>
      <c r="K18" s="616"/>
      <c r="L18" s="616"/>
      <c r="M18" s="616"/>
      <c r="N18" s="616"/>
      <c r="O18" s="616"/>
      <c r="P18" s="616"/>
      <c r="Q18" s="616"/>
      <c r="R18" s="616"/>
      <c r="S18" s="616"/>
      <c r="T18" s="616"/>
      <c r="U18" s="616"/>
      <c r="V18" s="616"/>
      <c r="W18" s="616"/>
      <c r="X18" s="587"/>
    </row>
    <row r="19" spans="1:24" s="12" customFormat="1" ht="6.75">
      <c r="A19" s="586"/>
      <c r="B19" s="616" t="s">
        <v>402</v>
      </c>
      <c r="C19" s="616"/>
      <c r="D19" s="616"/>
      <c r="E19" s="616"/>
      <c r="F19" s="616"/>
      <c r="G19" s="616"/>
      <c r="H19" s="616"/>
      <c r="I19" s="616"/>
      <c r="J19" s="616"/>
      <c r="K19" s="616"/>
      <c r="L19" s="616"/>
      <c r="M19" s="616"/>
      <c r="N19" s="616"/>
      <c r="O19" s="616"/>
      <c r="P19" s="616"/>
      <c r="Q19" s="616"/>
      <c r="R19" s="616"/>
      <c r="S19" s="616"/>
      <c r="T19" s="616"/>
      <c r="U19" s="616"/>
      <c r="V19" s="616"/>
      <c r="W19" s="616"/>
      <c r="X19" s="587"/>
    </row>
    <row r="20" spans="1:24" s="12" customFormat="1" ht="6.75">
      <c r="A20" s="586"/>
      <c r="B20" s="616" t="s">
        <v>403</v>
      </c>
      <c r="C20" s="616"/>
      <c r="D20" s="616"/>
      <c r="E20" s="616"/>
      <c r="F20" s="616"/>
      <c r="G20" s="616"/>
      <c r="H20" s="616"/>
      <c r="I20" s="616"/>
      <c r="J20" s="616"/>
      <c r="K20" s="616"/>
      <c r="L20" s="616"/>
      <c r="M20" s="616"/>
      <c r="N20" s="616"/>
      <c r="O20" s="616"/>
      <c r="P20" s="616"/>
      <c r="Q20" s="616"/>
      <c r="R20" s="616"/>
      <c r="S20" s="616"/>
      <c r="T20" s="616"/>
      <c r="U20" s="616"/>
      <c r="V20" s="616"/>
      <c r="W20" s="616"/>
      <c r="X20" s="587"/>
    </row>
    <row r="21" spans="1:24" s="12" customFormat="1" ht="6.75">
      <c r="A21" s="586"/>
      <c r="B21" s="616" t="s">
        <v>404</v>
      </c>
      <c r="C21" s="616"/>
      <c r="D21" s="616"/>
      <c r="E21" s="616"/>
      <c r="F21" s="616"/>
      <c r="G21" s="616"/>
      <c r="H21" s="616"/>
      <c r="I21" s="616"/>
      <c r="J21" s="616"/>
      <c r="K21" s="616"/>
      <c r="L21" s="616"/>
      <c r="M21" s="616"/>
      <c r="N21" s="616"/>
      <c r="O21" s="616"/>
      <c r="P21" s="616"/>
      <c r="Q21" s="616"/>
      <c r="R21" s="616"/>
      <c r="S21" s="616"/>
      <c r="T21" s="616"/>
      <c r="U21" s="616"/>
      <c r="V21" s="616"/>
      <c r="W21" s="616"/>
      <c r="X21" s="587"/>
    </row>
    <row r="22" spans="1:24" s="12" customFormat="1" ht="9.75">
      <c r="A22" s="586"/>
      <c r="B22" s="616"/>
      <c r="C22" s="616"/>
      <c r="D22" s="616"/>
      <c r="E22" s="616"/>
      <c r="F22" s="616"/>
      <c r="G22" s="616"/>
      <c r="H22" s="616"/>
      <c r="I22" s="616"/>
      <c r="J22" s="616"/>
      <c r="K22" s="616"/>
      <c r="L22" s="616"/>
      <c r="M22" s="616"/>
      <c r="N22" s="616"/>
      <c r="O22" s="616"/>
      <c r="P22" s="616"/>
      <c r="Q22" s="616"/>
      <c r="R22" s="616"/>
      <c r="S22" s="616"/>
      <c r="T22" s="616"/>
      <c r="U22" s="616"/>
      <c r="V22" s="616"/>
      <c r="W22" s="54"/>
      <c r="X22" s="587"/>
    </row>
    <row r="23" spans="1:24" ht="10.5" thickBot="1">
      <c r="A23" s="447"/>
      <c r="B23" s="68"/>
      <c r="C23" s="68"/>
      <c r="D23" s="68"/>
      <c r="E23" s="68"/>
      <c r="F23" s="68"/>
      <c r="G23" s="68"/>
      <c r="H23" s="68"/>
      <c r="I23" s="68"/>
      <c r="J23" s="68"/>
      <c r="K23" s="68"/>
      <c r="L23" s="68"/>
      <c r="M23" s="68"/>
      <c r="N23" s="68"/>
      <c r="O23" s="68"/>
      <c r="P23" s="68"/>
      <c r="Q23" s="68"/>
      <c r="R23" s="68"/>
      <c r="S23" s="68"/>
      <c r="T23" s="68"/>
      <c r="U23" s="68"/>
      <c r="V23" s="68"/>
      <c r="W23" s="68"/>
      <c r="X23" s="178"/>
    </row>
  </sheetData>
  <sheetProtection password="8694" sheet="1" objects="1" scenarios="1"/>
  <mergeCells count="25">
    <mergeCell ref="S6:S7"/>
    <mergeCell ref="T6:T7"/>
    <mergeCell ref="U6:U7"/>
    <mergeCell ref="V6:V7"/>
    <mergeCell ref="W6:W7"/>
    <mergeCell ref="K5:P5"/>
    <mergeCell ref="Q5:R5"/>
    <mergeCell ref="S5:T5"/>
    <mergeCell ref="U5:W5"/>
    <mergeCell ref="I6:I7"/>
    <mergeCell ref="J6:J7"/>
    <mergeCell ref="K6:M6"/>
    <mergeCell ref="N6:P6"/>
    <mergeCell ref="Q6:Q7"/>
    <mergeCell ref="R6:R7"/>
    <mergeCell ref="B2:W2"/>
    <mergeCell ref="B3:W3"/>
    <mergeCell ref="B5:B7"/>
    <mergeCell ref="C5:C7"/>
    <mergeCell ref="D5:D7"/>
    <mergeCell ref="E5:E7"/>
    <mergeCell ref="F5:F7"/>
    <mergeCell ref="G5:G7"/>
    <mergeCell ref="H5:H7"/>
    <mergeCell ref="I5:J5"/>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6"/>
  <dimension ref="A1:B2"/>
  <sheetViews>
    <sheetView zoomScalePageLayoutView="0" workbookViewId="0" topLeftCell="A1">
      <selection activeCell="A1" sqref="A1"/>
    </sheetView>
  </sheetViews>
  <sheetFormatPr defaultColWidth="11.421875" defaultRowHeight="15"/>
  <sheetData>
    <row r="1" spans="1:2" ht="14.25">
      <c r="A1" s="309" t="s">
        <v>545</v>
      </c>
      <c r="B1" s="1170"/>
    </row>
    <row r="2" spans="1:2" ht="14.25">
      <c r="A2" s="310" t="s">
        <v>638</v>
      </c>
      <c r="B2" s="1170"/>
    </row>
  </sheetData>
  <sheetProtection password="8694" sheet="1" objects="1" scenarios="1"/>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Feuil27"/>
  <dimension ref="A1:J27"/>
  <sheetViews>
    <sheetView zoomScalePageLayoutView="0" workbookViewId="0" topLeftCell="A1">
      <selection activeCell="A1" sqref="A1"/>
    </sheetView>
  </sheetViews>
  <sheetFormatPr defaultColWidth="11.421875" defaultRowHeight="15"/>
  <cols>
    <col min="1" max="1" width="3.00390625" style="1" customWidth="1"/>
    <col min="2" max="2" width="58.57421875" style="1" customWidth="1"/>
    <col min="3" max="9" width="16.140625" style="1" customWidth="1"/>
    <col min="10" max="10" width="2.8515625" style="1" customWidth="1"/>
    <col min="11" max="16384" width="11.421875" style="1" customWidth="1"/>
  </cols>
  <sheetData>
    <row r="1" spans="1:10" ht="15" customHeight="1">
      <c r="A1" s="101"/>
      <c r="B1" s="102"/>
      <c r="C1" s="102"/>
      <c r="D1" s="102"/>
      <c r="E1" s="102"/>
      <c r="F1" s="102"/>
      <c r="G1" s="102"/>
      <c r="H1" s="102"/>
      <c r="I1" s="102"/>
      <c r="J1" s="104"/>
    </row>
    <row r="2" spans="1:10" ht="30" customHeight="1">
      <c r="A2" s="114"/>
      <c r="B2" s="1006" t="s">
        <v>405</v>
      </c>
      <c r="C2" s="1006"/>
      <c r="D2" s="1006"/>
      <c r="E2" s="1006"/>
      <c r="F2" s="1006"/>
      <c r="G2" s="1006"/>
      <c r="H2" s="1006"/>
      <c r="I2" s="1006"/>
      <c r="J2" s="106"/>
    </row>
    <row r="3" spans="1:10" ht="12.75">
      <c r="A3" s="114"/>
      <c r="B3" s="1087"/>
      <c r="C3" s="1087"/>
      <c r="D3" s="1087"/>
      <c r="E3" s="1087"/>
      <c r="F3" s="1087"/>
      <c r="G3" s="1087"/>
      <c r="H3" s="1087"/>
      <c r="I3" s="1087"/>
      <c r="J3" s="106"/>
    </row>
    <row r="4" spans="1:10" ht="12.75" thickBot="1">
      <c r="A4" s="114"/>
      <c r="B4" s="107"/>
      <c r="C4" s="107"/>
      <c r="D4" s="107"/>
      <c r="E4" s="107"/>
      <c r="F4" s="107"/>
      <c r="G4" s="107"/>
      <c r="H4" s="107"/>
      <c r="I4" s="107"/>
      <c r="J4" s="106"/>
    </row>
    <row r="5" spans="1:10" ht="13.5" thickBot="1">
      <c r="A5" s="114"/>
      <c r="B5" s="1140" t="s">
        <v>406</v>
      </c>
      <c r="C5" s="1141" t="s">
        <v>407</v>
      </c>
      <c r="D5" s="1141"/>
      <c r="E5" s="1141"/>
      <c r="F5" s="1141"/>
      <c r="G5" s="1141"/>
      <c r="H5" s="1141"/>
      <c r="I5" s="1142"/>
      <c r="J5" s="106"/>
    </row>
    <row r="6" spans="1:10" ht="13.5" thickBot="1">
      <c r="A6" s="114"/>
      <c r="B6" s="1140"/>
      <c r="C6" s="617" t="s">
        <v>408</v>
      </c>
      <c r="D6" s="617" t="s">
        <v>409</v>
      </c>
      <c r="E6" s="617" t="s">
        <v>410</v>
      </c>
      <c r="F6" s="617" t="s">
        <v>411</v>
      </c>
      <c r="G6" s="617" t="s">
        <v>412</v>
      </c>
      <c r="H6" s="617" t="s">
        <v>413</v>
      </c>
      <c r="I6" s="618" t="s">
        <v>0</v>
      </c>
      <c r="J6" s="106"/>
    </row>
    <row r="7" spans="1:10" ht="12">
      <c r="A7" s="114"/>
      <c r="B7" s="619" t="s">
        <v>414</v>
      </c>
      <c r="C7" s="809">
        <f aca="true" t="shared" si="0" ref="C7:H7">+C8+C9</f>
        <v>0</v>
      </c>
      <c r="D7" s="809">
        <f t="shared" si="0"/>
        <v>0</v>
      </c>
      <c r="E7" s="809">
        <f t="shared" si="0"/>
        <v>0</v>
      </c>
      <c r="F7" s="809">
        <f t="shared" si="0"/>
        <v>0</v>
      </c>
      <c r="G7" s="809">
        <f t="shared" si="0"/>
        <v>0</v>
      </c>
      <c r="H7" s="809">
        <f t="shared" si="0"/>
        <v>0</v>
      </c>
      <c r="I7" s="810">
        <f>SUM(C7:H7)</f>
        <v>0</v>
      </c>
      <c r="J7" s="106"/>
    </row>
    <row r="8" spans="1:10" s="5" customFormat="1" ht="12.75">
      <c r="A8" s="335"/>
      <c r="B8" s="620" t="s">
        <v>415</v>
      </c>
      <c r="C8" s="811"/>
      <c r="D8" s="811"/>
      <c r="E8" s="811"/>
      <c r="F8" s="811"/>
      <c r="G8" s="811"/>
      <c r="H8" s="811"/>
      <c r="I8" s="812">
        <f>SUM(C8:H8)</f>
        <v>0</v>
      </c>
      <c r="J8" s="340"/>
    </row>
    <row r="9" spans="1:10" s="5" customFormat="1" ht="12.75">
      <c r="A9" s="335"/>
      <c r="B9" s="620" t="s">
        <v>416</v>
      </c>
      <c r="C9" s="811"/>
      <c r="D9" s="811"/>
      <c r="E9" s="811"/>
      <c r="F9" s="811"/>
      <c r="G9" s="811"/>
      <c r="H9" s="811"/>
      <c r="I9" s="812">
        <f>SUM(C9:H9)</f>
        <v>0</v>
      </c>
      <c r="J9" s="340"/>
    </row>
    <row r="10" spans="1:10" s="5" customFormat="1" ht="12.75">
      <c r="A10" s="335"/>
      <c r="B10" s="621"/>
      <c r="C10" s="813"/>
      <c r="D10" s="813"/>
      <c r="E10" s="813"/>
      <c r="F10" s="813"/>
      <c r="G10" s="813"/>
      <c r="H10" s="813"/>
      <c r="I10" s="812"/>
      <c r="J10" s="340"/>
    </row>
    <row r="11" spans="1:10" ht="12">
      <c r="A11" s="114"/>
      <c r="B11" s="622" t="s">
        <v>417</v>
      </c>
      <c r="C11" s="814">
        <f aca="true" t="shared" si="1" ref="C11:H11">+C12+C13</f>
        <v>0</v>
      </c>
      <c r="D11" s="814">
        <f t="shared" si="1"/>
        <v>0</v>
      </c>
      <c r="E11" s="814">
        <f t="shared" si="1"/>
        <v>0</v>
      </c>
      <c r="F11" s="814">
        <f t="shared" si="1"/>
        <v>0</v>
      </c>
      <c r="G11" s="814">
        <f t="shared" si="1"/>
        <v>0</v>
      </c>
      <c r="H11" s="814">
        <f t="shared" si="1"/>
        <v>0</v>
      </c>
      <c r="I11" s="815">
        <f>SUM(C11:H11)</f>
        <v>0</v>
      </c>
      <c r="J11" s="106"/>
    </row>
    <row r="12" spans="1:10" s="5" customFormat="1" ht="12.75">
      <c r="A12" s="335"/>
      <c r="B12" s="620" t="s">
        <v>415</v>
      </c>
      <c r="C12" s="811"/>
      <c r="D12" s="811"/>
      <c r="E12" s="811"/>
      <c r="F12" s="811"/>
      <c r="G12" s="811"/>
      <c r="H12" s="811"/>
      <c r="I12" s="812">
        <f>SUM(C12:H12)</f>
        <v>0</v>
      </c>
      <c r="J12" s="340"/>
    </row>
    <row r="13" spans="1:10" s="5" customFormat="1" ht="12.75">
      <c r="A13" s="335"/>
      <c r="B13" s="620" t="s">
        <v>416</v>
      </c>
      <c r="C13" s="811"/>
      <c r="D13" s="811"/>
      <c r="E13" s="811"/>
      <c r="F13" s="811"/>
      <c r="G13" s="811"/>
      <c r="H13" s="811"/>
      <c r="I13" s="812">
        <f>SUM(C13:H13)</f>
        <v>0</v>
      </c>
      <c r="J13" s="340"/>
    </row>
    <row r="14" spans="1:10" ht="12">
      <c r="A14" s="114"/>
      <c r="B14" s="622"/>
      <c r="C14" s="816"/>
      <c r="D14" s="816"/>
      <c r="E14" s="816"/>
      <c r="F14" s="816"/>
      <c r="G14" s="816"/>
      <c r="H14" s="816"/>
      <c r="I14" s="815"/>
      <c r="J14" s="106"/>
    </row>
    <row r="15" spans="1:10" ht="12">
      <c r="A15" s="114"/>
      <c r="B15" s="622" t="s">
        <v>418</v>
      </c>
      <c r="C15" s="814">
        <f aca="true" t="shared" si="2" ref="C15:H15">+C16+C17</f>
        <v>0</v>
      </c>
      <c r="D15" s="814">
        <f t="shared" si="2"/>
        <v>0</v>
      </c>
      <c r="E15" s="814">
        <f t="shared" si="2"/>
        <v>0</v>
      </c>
      <c r="F15" s="814">
        <f t="shared" si="2"/>
        <v>0</v>
      </c>
      <c r="G15" s="814">
        <f t="shared" si="2"/>
        <v>0</v>
      </c>
      <c r="H15" s="814">
        <f t="shared" si="2"/>
        <v>0</v>
      </c>
      <c r="I15" s="815">
        <f>SUM(C15:H15)</f>
        <v>0</v>
      </c>
      <c r="J15" s="106"/>
    </row>
    <row r="16" spans="1:10" s="5" customFormat="1" ht="12.75">
      <c r="A16" s="335"/>
      <c r="B16" s="620" t="s">
        <v>415</v>
      </c>
      <c r="C16" s="811"/>
      <c r="D16" s="811"/>
      <c r="E16" s="811"/>
      <c r="F16" s="811"/>
      <c r="G16" s="811"/>
      <c r="H16" s="811"/>
      <c r="I16" s="812">
        <f>SUM(C16:H16)</f>
        <v>0</v>
      </c>
      <c r="J16" s="340"/>
    </row>
    <row r="17" spans="1:10" s="5" customFormat="1" ht="12.75">
      <c r="A17" s="335"/>
      <c r="B17" s="620" t="s">
        <v>416</v>
      </c>
      <c r="C17" s="811"/>
      <c r="D17" s="811"/>
      <c r="E17" s="811"/>
      <c r="F17" s="811"/>
      <c r="G17" s="811"/>
      <c r="H17" s="811"/>
      <c r="I17" s="812">
        <f>SUM(C17:H17)</f>
        <v>0</v>
      </c>
      <c r="J17" s="340"/>
    </row>
    <row r="18" spans="1:10" s="5" customFormat="1" ht="12.75">
      <c r="A18" s="335"/>
      <c r="B18" s="621"/>
      <c r="C18" s="813"/>
      <c r="D18" s="813"/>
      <c r="E18" s="813"/>
      <c r="F18" s="813"/>
      <c r="G18" s="813"/>
      <c r="H18" s="813"/>
      <c r="I18" s="812"/>
      <c r="J18" s="340"/>
    </row>
    <row r="19" spans="1:10" ht="12">
      <c r="A19" s="114"/>
      <c r="B19" s="622" t="s">
        <v>419</v>
      </c>
      <c r="C19" s="814">
        <f aca="true" t="shared" si="3" ref="C19:H19">+C20+C21</f>
        <v>0</v>
      </c>
      <c r="D19" s="814">
        <f t="shared" si="3"/>
        <v>0</v>
      </c>
      <c r="E19" s="814">
        <f t="shared" si="3"/>
        <v>0</v>
      </c>
      <c r="F19" s="814">
        <f t="shared" si="3"/>
        <v>0</v>
      </c>
      <c r="G19" s="814">
        <f t="shared" si="3"/>
        <v>0</v>
      </c>
      <c r="H19" s="814">
        <f t="shared" si="3"/>
        <v>0</v>
      </c>
      <c r="I19" s="815">
        <f>SUM(C19:H19)</f>
        <v>0</v>
      </c>
      <c r="J19" s="106"/>
    </row>
    <row r="20" spans="1:10" s="5" customFormat="1" ht="12.75">
      <c r="A20" s="335"/>
      <c r="B20" s="620" t="s">
        <v>415</v>
      </c>
      <c r="C20" s="811"/>
      <c r="D20" s="811"/>
      <c r="E20" s="811"/>
      <c r="F20" s="811"/>
      <c r="G20" s="811"/>
      <c r="H20" s="811"/>
      <c r="I20" s="812">
        <f>SUM(C20:H20)</f>
        <v>0</v>
      </c>
      <c r="J20" s="340"/>
    </row>
    <row r="21" spans="1:10" s="5" customFormat="1" ht="12.75">
      <c r="A21" s="335"/>
      <c r="B21" s="620" t="s">
        <v>416</v>
      </c>
      <c r="C21" s="811"/>
      <c r="D21" s="811"/>
      <c r="E21" s="811"/>
      <c r="F21" s="811"/>
      <c r="G21" s="811"/>
      <c r="H21" s="811"/>
      <c r="I21" s="812">
        <f>SUM(C21:H21)</f>
        <v>0</v>
      </c>
      <c r="J21" s="340"/>
    </row>
    <row r="22" spans="1:10" s="5" customFormat="1" ht="13.5" thickBot="1">
      <c r="A22" s="335"/>
      <c r="B22" s="621"/>
      <c r="C22" s="813"/>
      <c r="D22" s="813"/>
      <c r="E22" s="813"/>
      <c r="F22" s="813"/>
      <c r="G22" s="813"/>
      <c r="H22" s="813"/>
      <c r="I22" s="812"/>
      <c r="J22" s="340"/>
    </row>
    <row r="23" spans="1:10" s="352" customFormat="1" ht="16.5" customHeight="1" thickBot="1">
      <c r="A23" s="346"/>
      <c r="B23" s="623" t="s">
        <v>420</v>
      </c>
      <c r="C23" s="350">
        <f aca="true" t="shared" si="4" ref="C23:H25">+C7+C11+C15+C19</f>
        <v>0</v>
      </c>
      <c r="D23" s="350">
        <f t="shared" si="4"/>
        <v>0</v>
      </c>
      <c r="E23" s="350">
        <f t="shared" si="4"/>
        <v>0</v>
      </c>
      <c r="F23" s="350">
        <f t="shared" si="4"/>
        <v>0</v>
      </c>
      <c r="G23" s="350">
        <f t="shared" si="4"/>
        <v>0</v>
      </c>
      <c r="H23" s="350">
        <f t="shared" si="4"/>
        <v>0</v>
      </c>
      <c r="I23" s="351">
        <f>SUM(C23:H23)</f>
        <v>0</v>
      </c>
      <c r="J23" s="149"/>
    </row>
    <row r="24" spans="1:10" s="4" customFormat="1" ht="12.75">
      <c r="A24" s="168"/>
      <c r="B24" s="624" t="s">
        <v>415</v>
      </c>
      <c r="C24" s="625">
        <f t="shared" si="4"/>
        <v>0</v>
      </c>
      <c r="D24" s="625">
        <f t="shared" si="4"/>
        <v>0</v>
      </c>
      <c r="E24" s="625">
        <f t="shared" si="4"/>
        <v>0</v>
      </c>
      <c r="F24" s="625">
        <f t="shared" si="4"/>
        <v>0</v>
      </c>
      <c r="G24" s="625">
        <f t="shared" si="4"/>
        <v>0</v>
      </c>
      <c r="H24" s="625">
        <f t="shared" si="4"/>
        <v>0</v>
      </c>
      <c r="I24" s="626">
        <f>SUM(C24:H24)</f>
        <v>0</v>
      </c>
      <c r="J24" s="169"/>
    </row>
    <row r="25" spans="1:10" s="4" customFormat="1" ht="13.5" thickBot="1">
      <c r="A25" s="168"/>
      <c r="B25" s="627" t="s">
        <v>416</v>
      </c>
      <c r="C25" s="628">
        <f t="shared" si="4"/>
        <v>0</v>
      </c>
      <c r="D25" s="628">
        <f t="shared" si="4"/>
        <v>0</v>
      </c>
      <c r="E25" s="628">
        <f t="shared" si="4"/>
        <v>0</v>
      </c>
      <c r="F25" s="628">
        <f t="shared" si="4"/>
        <v>0</v>
      </c>
      <c r="G25" s="628">
        <f t="shared" si="4"/>
        <v>0</v>
      </c>
      <c r="H25" s="628">
        <f t="shared" si="4"/>
        <v>0</v>
      </c>
      <c r="I25" s="629">
        <f>SUM(C25:H25)</f>
        <v>0</v>
      </c>
      <c r="J25" s="169"/>
    </row>
    <row r="26" spans="1:10" ht="12">
      <c r="A26" s="114"/>
      <c r="B26" s="107"/>
      <c r="C26" s="107"/>
      <c r="D26" s="107"/>
      <c r="E26" s="107"/>
      <c r="F26" s="107"/>
      <c r="G26" s="107"/>
      <c r="H26" s="107"/>
      <c r="I26" s="107"/>
      <c r="J26" s="106"/>
    </row>
    <row r="27" spans="1:10" ht="12.75" thickBot="1">
      <c r="A27" s="124"/>
      <c r="B27" s="125"/>
      <c r="C27" s="125"/>
      <c r="D27" s="125"/>
      <c r="E27" s="125"/>
      <c r="F27" s="125"/>
      <c r="G27" s="125"/>
      <c r="H27" s="125"/>
      <c r="I27" s="125"/>
      <c r="J27" s="127"/>
    </row>
  </sheetData>
  <sheetProtection password="8694" sheet="1" objects="1" scenarios="1"/>
  <mergeCells count="4">
    <mergeCell ref="B2:I2"/>
    <mergeCell ref="B3:I3"/>
    <mergeCell ref="B5:B6"/>
    <mergeCell ref="C5:I5"/>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Feuil26"/>
  <dimension ref="A1:O32"/>
  <sheetViews>
    <sheetView zoomScalePageLayoutView="0" workbookViewId="0" topLeftCell="A1">
      <selection activeCell="A1" sqref="A1"/>
    </sheetView>
  </sheetViews>
  <sheetFormatPr defaultColWidth="11.421875" defaultRowHeight="15"/>
  <cols>
    <col min="1" max="1" width="5.7109375" style="8" customWidth="1"/>
    <col min="2" max="2" width="49.7109375" style="8" customWidth="1"/>
    <col min="3" max="3" width="12.57421875" style="8" customWidth="1"/>
    <col min="4" max="4" width="49.140625" style="25" bestFit="1" customWidth="1"/>
    <col min="5" max="12" width="15.57421875" style="26" hidden="1" customWidth="1"/>
    <col min="13" max="13" width="0.13671875" style="26" customWidth="1"/>
    <col min="14" max="14" width="15.57421875" style="26" customWidth="1"/>
    <col min="15" max="15" width="2.7109375" style="8" customWidth="1"/>
    <col min="16" max="16384" width="11.421875" style="8" customWidth="1"/>
  </cols>
  <sheetData>
    <row r="1" spans="1:15" ht="9.75">
      <c r="A1" s="375"/>
      <c r="B1" s="376"/>
      <c r="C1" s="376"/>
      <c r="D1" s="689"/>
      <c r="E1" s="659"/>
      <c r="F1" s="659"/>
      <c r="G1" s="659"/>
      <c r="H1" s="659"/>
      <c r="I1" s="659"/>
      <c r="J1" s="659"/>
      <c r="K1" s="659"/>
      <c r="L1" s="659"/>
      <c r="M1" s="659"/>
      <c r="N1" s="659"/>
      <c r="O1" s="380"/>
    </row>
    <row r="2" spans="1:15" ht="38.25" customHeight="1">
      <c r="A2" s="379"/>
      <c r="B2" s="1110" t="s">
        <v>443</v>
      </c>
      <c r="C2" s="1110"/>
      <c r="D2" s="1110"/>
      <c r="E2" s="292"/>
      <c r="F2" s="292"/>
      <c r="G2" s="292"/>
      <c r="H2" s="292"/>
      <c r="I2" s="292"/>
      <c r="J2" s="292"/>
      <c r="K2" s="292"/>
      <c r="L2" s="292"/>
      <c r="M2" s="293"/>
      <c r="N2" s="294"/>
      <c r="O2" s="164"/>
    </row>
    <row r="3" spans="1:15" ht="15.75" customHeight="1" thickBot="1">
      <c r="A3" s="379"/>
      <c r="B3" s="272"/>
      <c r="C3" s="107"/>
      <c r="D3" s="294"/>
      <c r="E3" s="145"/>
      <c r="F3" s="145"/>
      <c r="G3" s="145"/>
      <c r="H3" s="145"/>
      <c r="I3" s="145"/>
      <c r="J3" s="145"/>
      <c r="K3" s="145"/>
      <c r="L3" s="145"/>
      <c r="M3" s="145"/>
      <c r="N3" s="145"/>
      <c r="O3" s="164"/>
    </row>
    <row r="4" spans="1:15" ht="25.5" customHeight="1" thickBot="1">
      <c r="A4" s="379"/>
      <c r="B4" s="1143" t="s">
        <v>444</v>
      </c>
      <c r="C4" s="1112" t="s">
        <v>110</v>
      </c>
      <c r="D4" s="1153" t="s">
        <v>422</v>
      </c>
      <c r="E4" s="1145" t="s">
        <v>441</v>
      </c>
      <c r="F4" s="1146"/>
      <c r="G4" s="1147"/>
      <c r="H4" s="1148" t="s">
        <v>442</v>
      </c>
      <c r="I4" s="1150" t="s">
        <v>441</v>
      </c>
      <c r="J4" s="1151"/>
      <c r="K4" s="1152"/>
      <c r="L4" s="1148" t="s">
        <v>442</v>
      </c>
      <c r="M4" s="643"/>
      <c r="N4" s="1158" t="s">
        <v>0</v>
      </c>
      <c r="O4" s="164"/>
    </row>
    <row r="5" spans="1:15" s="11" customFormat="1" ht="12.75" customHeight="1" thickBot="1">
      <c r="A5" s="393"/>
      <c r="B5" s="1144"/>
      <c r="C5" s="1109"/>
      <c r="D5" s="1154"/>
      <c r="E5" s="295" t="s">
        <v>440</v>
      </c>
      <c r="F5" s="295" t="s">
        <v>630</v>
      </c>
      <c r="G5" s="295" t="s">
        <v>631</v>
      </c>
      <c r="H5" s="1149"/>
      <c r="I5" s="295" t="s">
        <v>440</v>
      </c>
      <c r="J5" s="295" t="s">
        <v>630</v>
      </c>
      <c r="K5" s="295" t="s">
        <v>631</v>
      </c>
      <c r="L5" s="1149"/>
      <c r="M5" s="644"/>
      <c r="N5" s="1159"/>
      <c r="O5" s="175"/>
    </row>
    <row r="6" spans="1:15" ht="12" customHeight="1">
      <c r="A6" s="379"/>
      <c r="B6" s="1160" t="s">
        <v>423</v>
      </c>
      <c r="C6" s="1162">
        <v>12</v>
      </c>
      <c r="D6" s="296" t="s">
        <v>424</v>
      </c>
      <c r="E6" s="855"/>
      <c r="F6" s="855"/>
      <c r="G6" s="855"/>
      <c r="H6" s="855"/>
      <c r="I6" s="855"/>
      <c r="J6" s="855"/>
      <c r="K6" s="855"/>
      <c r="L6" s="855"/>
      <c r="M6" s="855"/>
      <c r="N6" s="630">
        <f>SUM(E6:M6)</f>
        <v>0</v>
      </c>
      <c r="O6" s="164"/>
    </row>
    <row r="7" spans="1:15" ht="12.75" thickBot="1">
      <c r="A7" s="379"/>
      <c r="B7" s="1161"/>
      <c r="C7" s="1163"/>
      <c r="D7" s="297" t="s">
        <v>425</v>
      </c>
      <c r="E7" s="856"/>
      <c r="F7" s="857"/>
      <c r="G7" s="856"/>
      <c r="H7" s="856"/>
      <c r="I7" s="856"/>
      <c r="J7" s="856"/>
      <c r="K7" s="856"/>
      <c r="L7" s="856"/>
      <c r="M7" s="856"/>
      <c r="N7" s="631">
        <f>SUM(E7:M7)</f>
        <v>0</v>
      </c>
      <c r="O7" s="164"/>
    </row>
    <row r="8" spans="1:15" s="9" customFormat="1" ht="12.75">
      <c r="A8" s="379"/>
      <c r="B8" s="641"/>
      <c r="C8" s="641"/>
      <c r="D8" s="162"/>
      <c r="E8" s="632"/>
      <c r="F8" s="632"/>
      <c r="G8" s="632"/>
      <c r="H8" s="632"/>
      <c r="I8" s="632"/>
      <c r="J8" s="632"/>
      <c r="K8" s="632"/>
      <c r="L8" s="632"/>
      <c r="M8" s="632"/>
      <c r="N8" s="632"/>
      <c r="O8" s="164"/>
    </row>
    <row r="9" spans="1:15" s="9" customFormat="1" ht="13.5" thickBot="1">
      <c r="A9" s="379"/>
      <c r="B9" s="641"/>
      <c r="C9" s="641"/>
      <c r="D9" s="162"/>
      <c r="E9" s="632"/>
      <c r="F9" s="632"/>
      <c r="G9" s="632"/>
      <c r="H9" s="632"/>
      <c r="I9" s="632"/>
      <c r="J9" s="632"/>
      <c r="K9" s="632"/>
      <c r="L9" s="632"/>
      <c r="M9" s="632"/>
      <c r="N9" s="632"/>
      <c r="O9" s="164"/>
    </row>
    <row r="10" spans="1:15" ht="12.75">
      <c r="A10" s="379"/>
      <c r="B10" s="1164" t="s">
        <v>426</v>
      </c>
      <c r="C10" s="645">
        <v>110</v>
      </c>
      <c r="D10" s="296" t="s">
        <v>427</v>
      </c>
      <c r="E10" s="858"/>
      <c r="F10" s="858"/>
      <c r="G10" s="858"/>
      <c r="H10" s="858"/>
      <c r="I10" s="858"/>
      <c r="J10" s="858"/>
      <c r="K10" s="858"/>
      <c r="L10" s="858"/>
      <c r="M10" s="858"/>
      <c r="N10" s="634">
        <f aca="true" t="shared" si="0" ref="N10:N15">SUM(E10:M10)</f>
        <v>0</v>
      </c>
      <c r="O10" s="176"/>
    </row>
    <row r="11" spans="1:15" ht="24.75">
      <c r="A11" s="379"/>
      <c r="B11" s="1165"/>
      <c r="C11" s="298">
        <v>111</v>
      </c>
      <c r="D11" s="299" t="s">
        <v>428</v>
      </c>
      <c r="E11" s="859"/>
      <c r="F11" s="859"/>
      <c r="G11" s="859"/>
      <c r="H11" s="859"/>
      <c r="I11" s="859"/>
      <c r="J11" s="859"/>
      <c r="K11" s="859"/>
      <c r="L11" s="859"/>
      <c r="M11" s="859"/>
      <c r="N11" s="635">
        <f t="shared" si="0"/>
        <v>0</v>
      </c>
      <c r="O11" s="176"/>
    </row>
    <row r="12" spans="1:15" ht="12.75">
      <c r="A12" s="379"/>
      <c r="B12" s="1166"/>
      <c r="C12" s="298">
        <v>119</v>
      </c>
      <c r="D12" s="299" t="s">
        <v>429</v>
      </c>
      <c r="E12" s="859"/>
      <c r="F12" s="859"/>
      <c r="G12" s="859"/>
      <c r="H12" s="859"/>
      <c r="I12" s="859"/>
      <c r="J12" s="859"/>
      <c r="K12" s="859"/>
      <c r="L12" s="859"/>
      <c r="M12" s="859"/>
      <c r="N12" s="635">
        <f t="shared" si="0"/>
        <v>0</v>
      </c>
      <c r="O12" s="176"/>
    </row>
    <row r="13" spans="1:15" ht="25.5">
      <c r="A13" s="379"/>
      <c r="B13" s="300" t="s">
        <v>430</v>
      </c>
      <c r="C13" s="298">
        <v>10686</v>
      </c>
      <c r="D13" s="301" t="s">
        <v>431</v>
      </c>
      <c r="E13" s="859"/>
      <c r="F13" s="859"/>
      <c r="G13" s="859"/>
      <c r="H13" s="859"/>
      <c r="I13" s="859"/>
      <c r="J13" s="859"/>
      <c r="K13" s="859"/>
      <c r="L13" s="859"/>
      <c r="M13" s="859"/>
      <c r="N13" s="635">
        <f t="shared" si="0"/>
        <v>0</v>
      </c>
      <c r="O13" s="176"/>
    </row>
    <row r="14" spans="1:15" ht="25.5">
      <c r="A14" s="379"/>
      <c r="B14" s="300" t="s">
        <v>432</v>
      </c>
      <c r="C14" s="298">
        <v>10687</v>
      </c>
      <c r="D14" s="302" t="s">
        <v>433</v>
      </c>
      <c r="E14" s="859"/>
      <c r="F14" s="859"/>
      <c r="G14" s="859"/>
      <c r="H14" s="859"/>
      <c r="I14" s="859"/>
      <c r="J14" s="859"/>
      <c r="K14" s="859"/>
      <c r="L14" s="859"/>
      <c r="M14" s="859"/>
      <c r="N14" s="635">
        <f t="shared" si="0"/>
        <v>0</v>
      </c>
      <c r="O14" s="176"/>
    </row>
    <row r="15" spans="1:15" ht="26.25" customHeight="1" thickBot="1">
      <c r="A15" s="379"/>
      <c r="B15" s="303" t="s">
        <v>434</v>
      </c>
      <c r="C15" s="1167" t="s">
        <v>435</v>
      </c>
      <c r="D15" s="1168"/>
      <c r="E15" s="860"/>
      <c r="F15" s="860"/>
      <c r="G15" s="860"/>
      <c r="H15" s="860"/>
      <c r="I15" s="860"/>
      <c r="J15" s="860"/>
      <c r="K15" s="860"/>
      <c r="L15" s="860"/>
      <c r="M15" s="860"/>
      <c r="N15" s="287">
        <f t="shared" si="0"/>
        <v>0</v>
      </c>
      <c r="O15" s="176"/>
    </row>
    <row r="16" spans="1:15" ht="12">
      <c r="A16" s="379"/>
      <c r="B16" s="162"/>
      <c r="C16" s="162"/>
      <c r="D16" s="162"/>
      <c r="E16" s="632"/>
      <c r="F16" s="632"/>
      <c r="G16" s="632"/>
      <c r="H16" s="632"/>
      <c r="I16" s="632"/>
      <c r="J16" s="632"/>
      <c r="K16" s="632"/>
      <c r="L16" s="632"/>
      <c r="M16" s="632"/>
      <c r="N16" s="632"/>
      <c r="O16" s="164"/>
    </row>
    <row r="17" spans="1:15" ht="13.5" thickBot="1">
      <c r="A17" s="379"/>
      <c r="B17" s="138" t="s">
        <v>436</v>
      </c>
      <c r="C17" s="162"/>
      <c r="D17" s="162"/>
      <c r="E17" s="632"/>
      <c r="F17" s="632"/>
      <c r="G17" s="632"/>
      <c r="H17" s="632"/>
      <c r="I17" s="632"/>
      <c r="J17" s="632"/>
      <c r="K17" s="632"/>
      <c r="L17" s="632"/>
      <c r="M17" s="632"/>
      <c r="N17" s="632"/>
      <c r="O17" s="164"/>
    </row>
    <row r="18" spans="1:15" ht="12.75">
      <c r="A18" s="379"/>
      <c r="B18" s="1155" t="s">
        <v>452</v>
      </c>
      <c r="C18" s="645">
        <v>10682</v>
      </c>
      <c r="D18" s="304" t="s">
        <v>437</v>
      </c>
      <c r="E18" s="858"/>
      <c r="F18" s="858"/>
      <c r="G18" s="858"/>
      <c r="H18" s="858"/>
      <c r="I18" s="858"/>
      <c r="J18" s="858"/>
      <c r="K18" s="858"/>
      <c r="L18" s="858"/>
      <c r="M18" s="858"/>
      <c r="N18" s="634">
        <f aca="true" t="shared" si="1" ref="N18:N23">SUM(E18:M18)</f>
        <v>0</v>
      </c>
      <c r="O18" s="176"/>
    </row>
    <row r="19" spans="1:15" ht="24.75">
      <c r="A19" s="379"/>
      <c r="B19" s="1156"/>
      <c r="C19" s="298">
        <v>10685</v>
      </c>
      <c r="D19" s="301" t="s">
        <v>438</v>
      </c>
      <c r="E19" s="859"/>
      <c r="F19" s="859"/>
      <c r="G19" s="859"/>
      <c r="H19" s="859"/>
      <c r="I19" s="859"/>
      <c r="J19" s="859"/>
      <c r="K19" s="859"/>
      <c r="L19" s="859"/>
      <c r="M19" s="859"/>
      <c r="N19" s="635">
        <f t="shared" si="1"/>
        <v>0</v>
      </c>
      <c r="O19" s="176"/>
    </row>
    <row r="20" spans="1:15" ht="12.75">
      <c r="A20" s="379"/>
      <c r="B20" s="1156"/>
      <c r="C20" s="298">
        <v>10686</v>
      </c>
      <c r="D20" s="301" t="s">
        <v>431</v>
      </c>
      <c r="E20" s="859"/>
      <c r="F20" s="859"/>
      <c r="G20" s="859"/>
      <c r="H20" s="859"/>
      <c r="I20" s="859"/>
      <c r="J20" s="859"/>
      <c r="K20" s="859"/>
      <c r="L20" s="859"/>
      <c r="M20" s="859"/>
      <c r="N20" s="635">
        <f t="shared" si="1"/>
        <v>0</v>
      </c>
      <c r="O20" s="176"/>
    </row>
    <row r="21" spans="1:15" ht="12.75">
      <c r="A21" s="379"/>
      <c r="B21" s="1156"/>
      <c r="C21" s="298">
        <v>10687</v>
      </c>
      <c r="D21" s="301" t="s">
        <v>433</v>
      </c>
      <c r="E21" s="859"/>
      <c r="F21" s="859"/>
      <c r="G21" s="859"/>
      <c r="H21" s="859"/>
      <c r="I21" s="859"/>
      <c r="J21" s="859"/>
      <c r="K21" s="859"/>
      <c r="L21" s="859"/>
      <c r="M21" s="859"/>
      <c r="N21" s="635">
        <f t="shared" si="1"/>
        <v>0</v>
      </c>
      <c r="O21" s="176"/>
    </row>
    <row r="22" spans="1:15" ht="12.75">
      <c r="A22" s="379"/>
      <c r="B22" s="1156" t="s">
        <v>439</v>
      </c>
      <c r="C22" s="298">
        <v>110</v>
      </c>
      <c r="D22" s="299" t="s">
        <v>455</v>
      </c>
      <c r="E22" s="859"/>
      <c r="F22" s="859"/>
      <c r="G22" s="859"/>
      <c r="H22" s="859"/>
      <c r="I22" s="859"/>
      <c r="J22" s="859"/>
      <c r="K22" s="859"/>
      <c r="L22" s="859"/>
      <c r="M22" s="859"/>
      <c r="N22" s="635">
        <f t="shared" si="1"/>
        <v>0</v>
      </c>
      <c r="O22" s="176"/>
    </row>
    <row r="23" spans="1:15" ht="13.5" thickBot="1">
      <c r="A23" s="379"/>
      <c r="B23" s="1157"/>
      <c r="C23" s="646">
        <v>119</v>
      </c>
      <c r="D23" s="297" t="s">
        <v>429</v>
      </c>
      <c r="E23" s="861"/>
      <c r="F23" s="861"/>
      <c r="G23" s="861"/>
      <c r="H23" s="861"/>
      <c r="I23" s="861"/>
      <c r="J23" s="861"/>
      <c r="K23" s="861"/>
      <c r="L23" s="861"/>
      <c r="M23" s="861"/>
      <c r="N23" s="636">
        <f t="shared" si="1"/>
        <v>0</v>
      </c>
      <c r="O23" s="176"/>
    </row>
    <row r="24" spans="1:15" ht="12">
      <c r="A24" s="379"/>
      <c r="B24" s="107"/>
      <c r="C24" s="107"/>
      <c r="D24" s="107"/>
      <c r="E24" s="145"/>
      <c r="F24" s="145"/>
      <c r="G24" s="145"/>
      <c r="H24" s="145"/>
      <c r="I24" s="145"/>
      <c r="J24" s="145"/>
      <c r="K24" s="145"/>
      <c r="L24" s="145"/>
      <c r="M24" s="145"/>
      <c r="N24" s="145"/>
      <c r="O24" s="164"/>
    </row>
    <row r="25" spans="1:15" ht="10.5" thickBot="1">
      <c r="A25" s="447"/>
      <c r="B25" s="170"/>
      <c r="C25" s="170"/>
      <c r="D25" s="305"/>
      <c r="E25" s="177"/>
      <c r="F25" s="177"/>
      <c r="G25" s="177"/>
      <c r="H25" s="177"/>
      <c r="I25" s="177"/>
      <c r="J25" s="177"/>
      <c r="K25" s="177"/>
      <c r="L25" s="177"/>
      <c r="M25" s="177"/>
      <c r="N25" s="177"/>
      <c r="O25" s="178"/>
    </row>
    <row r="26" spans="2:4" ht="9.75">
      <c r="B26" s="9"/>
      <c r="C26" s="9"/>
      <c r="D26" s="22"/>
    </row>
    <row r="27" ht="9.75">
      <c r="D27" s="22"/>
    </row>
    <row r="28" ht="9.75">
      <c r="D28" s="22"/>
    </row>
    <row r="29" ht="9.75">
      <c r="D29" s="22"/>
    </row>
    <row r="30" ht="9.75">
      <c r="D30" s="22"/>
    </row>
    <row r="31" ht="9.75">
      <c r="D31" s="22"/>
    </row>
    <row r="32" ht="9.75">
      <c r="D32" s="22"/>
    </row>
  </sheetData>
  <sheetProtection password="8694" sheet="1" objects="1" scenarios="1"/>
  <mergeCells count="15">
    <mergeCell ref="B18:B21"/>
    <mergeCell ref="B22:B23"/>
    <mergeCell ref="N4:N5"/>
    <mergeCell ref="B6:B7"/>
    <mergeCell ref="C6:C7"/>
    <mergeCell ref="B10:B12"/>
    <mergeCell ref="C15:D15"/>
    <mergeCell ref="B2:D2"/>
    <mergeCell ref="B4:B5"/>
    <mergeCell ref="E4:G4"/>
    <mergeCell ref="H4:H5"/>
    <mergeCell ref="I4:K4"/>
    <mergeCell ref="L4:L5"/>
    <mergeCell ref="C4:C5"/>
    <mergeCell ref="D4:D5"/>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codeName="Feuil10"/>
  <dimension ref="A1:G24"/>
  <sheetViews>
    <sheetView zoomScalePageLayoutView="0" workbookViewId="0" topLeftCell="A1">
      <selection activeCell="A1" sqref="A1"/>
    </sheetView>
  </sheetViews>
  <sheetFormatPr defaultColWidth="11.421875" defaultRowHeight="15"/>
  <cols>
    <col min="1" max="1" width="4.57421875" style="820" customWidth="1"/>
    <col min="2" max="2" width="11.8515625" style="854" bestFit="1" customWidth="1"/>
    <col min="3" max="3" width="44.140625" style="820" customWidth="1"/>
    <col min="4" max="4" width="22.140625" style="820" customWidth="1"/>
    <col min="5" max="6" width="22.8515625" style="820" customWidth="1"/>
    <col min="7" max="7" width="4.57421875" style="820" customWidth="1"/>
    <col min="8" max="16384" width="11.421875" style="820" customWidth="1"/>
  </cols>
  <sheetData>
    <row r="1" spans="1:7" ht="12">
      <c r="A1" s="817"/>
      <c r="B1" s="818"/>
      <c r="C1" s="817"/>
      <c r="D1" s="817"/>
      <c r="E1" s="817"/>
      <c r="F1" s="817"/>
      <c r="G1" s="819"/>
    </row>
    <row r="2" spans="1:7" ht="36.75" customHeight="1">
      <c r="A2" s="817"/>
      <c r="B2" s="1169" t="s">
        <v>689</v>
      </c>
      <c r="C2" s="1169"/>
      <c r="D2" s="1169"/>
      <c r="E2" s="1169"/>
      <c r="F2" s="1169"/>
      <c r="G2" s="819"/>
    </row>
    <row r="3" spans="1:7" s="822" customFormat="1" ht="15">
      <c r="A3" s="817"/>
      <c r="B3" s="821"/>
      <c r="C3" s="821"/>
      <c r="D3" s="821"/>
      <c r="E3" s="821"/>
      <c r="F3" s="821"/>
      <c r="G3" s="819"/>
    </row>
    <row r="4" spans="1:7" s="822" customFormat="1" ht="12.75" thickBot="1">
      <c r="A4" s="817"/>
      <c r="B4" s="818"/>
      <c r="C4" s="817"/>
      <c r="D4" s="817"/>
      <c r="E4" s="817"/>
      <c r="F4" s="817"/>
      <c r="G4" s="819"/>
    </row>
    <row r="5" spans="1:7" s="829" customFormat="1" ht="52.5" thickBot="1">
      <c r="A5" s="823"/>
      <c r="B5" s="824" t="s">
        <v>110</v>
      </c>
      <c r="C5" s="825" t="s">
        <v>422</v>
      </c>
      <c r="D5" s="826" t="s">
        <v>684</v>
      </c>
      <c r="E5" s="827" t="s">
        <v>685</v>
      </c>
      <c r="F5" s="825" t="s">
        <v>686</v>
      </c>
      <c r="G5" s="828"/>
    </row>
    <row r="6" spans="1:7" s="835" customFormat="1" ht="30" customHeight="1">
      <c r="A6" s="830"/>
      <c r="B6" s="831">
        <v>10682</v>
      </c>
      <c r="C6" s="832" t="s">
        <v>437</v>
      </c>
      <c r="D6" s="1196"/>
      <c r="E6" s="1197"/>
      <c r="F6" s="833">
        <f>D6+E6</f>
        <v>0</v>
      </c>
      <c r="G6" s="834"/>
    </row>
    <row r="7" spans="1:7" s="835" customFormat="1" ht="30" customHeight="1">
      <c r="A7" s="830"/>
      <c r="B7" s="836">
        <v>10685</v>
      </c>
      <c r="C7" s="837" t="s">
        <v>438</v>
      </c>
      <c r="D7" s="1186"/>
      <c r="E7" s="1187"/>
      <c r="F7" s="838">
        <f aca="true" t="shared" si="0" ref="F7:F13">D7+E7</f>
        <v>0</v>
      </c>
      <c r="G7" s="834"/>
    </row>
    <row r="8" spans="1:7" s="835" customFormat="1" ht="30" customHeight="1">
      <c r="A8" s="830"/>
      <c r="B8" s="836">
        <v>10686</v>
      </c>
      <c r="C8" s="837" t="s">
        <v>431</v>
      </c>
      <c r="D8" s="1186"/>
      <c r="E8" s="1187"/>
      <c r="F8" s="838">
        <f t="shared" si="0"/>
        <v>0</v>
      </c>
      <c r="G8" s="834"/>
    </row>
    <row r="9" spans="1:7" s="835" customFormat="1" ht="30" customHeight="1">
      <c r="A9" s="830"/>
      <c r="B9" s="836">
        <v>10687</v>
      </c>
      <c r="C9" s="837" t="s">
        <v>433</v>
      </c>
      <c r="D9" s="1186"/>
      <c r="E9" s="1187"/>
      <c r="F9" s="838">
        <f t="shared" si="0"/>
        <v>0</v>
      </c>
      <c r="G9" s="834"/>
    </row>
    <row r="10" spans="1:7" s="835" customFormat="1" ht="30" customHeight="1">
      <c r="A10" s="830"/>
      <c r="B10" s="836" t="s">
        <v>690</v>
      </c>
      <c r="C10" s="837" t="s">
        <v>687</v>
      </c>
      <c r="D10" s="1186"/>
      <c r="E10" s="1187"/>
      <c r="F10" s="838">
        <f t="shared" si="0"/>
        <v>0</v>
      </c>
      <c r="G10" s="834"/>
    </row>
    <row r="11" spans="1:7" s="835" customFormat="1" ht="30" customHeight="1">
      <c r="A11" s="830"/>
      <c r="B11" s="836">
        <v>119</v>
      </c>
      <c r="C11" s="837" t="s">
        <v>429</v>
      </c>
      <c r="D11" s="1186"/>
      <c r="E11" s="1187"/>
      <c r="F11" s="838">
        <f t="shared" si="0"/>
        <v>0</v>
      </c>
      <c r="G11" s="834"/>
    </row>
    <row r="12" spans="1:7" s="835" customFormat="1" ht="30" customHeight="1">
      <c r="A12" s="830"/>
      <c r="B12" s="836">
        <v>1161</v>
      </c>
      <c r="C12" s="837" t="s">
        <v>91</v>
      </c>
      <c r="D12" s="1186"/>
      <c r="E12" s="1187"/>
      <c r="F12" s="838">
        <f t="shared" si="0"/>
        <v>0</v>
      </c>
      <c r="G12" s="834"/>
    </row>
    <row r="13" spans="1:7" s="835" customFormat="1" ht="30" customHeight="1" thickBot="1">
      <c r="A13" s="830"/>
      <c r="B13" s="839">
        <v>1163</v>
      </c>
      <c r="C13" s="840" t="s">
        <v>688</v>
      </c>
      <c r="D13" s="1188"/>
      <c r="E13" s="1195"/>
      <c r="F13" s="841">
        <f t="shared" si="0"/>
        <v>0</v>
      </c>
      <c r="G13" s="834"/>
    </row>
    <row r="14" spans="1:7" s="835" customFormat="1" ht="12.75">
      <c r="A14" s="830"/>
      <c r="B14" s="842"/>
      <c r="C14" s="843"/>
      <c r="D14" s="844"/>
      <c r="E14" s="844"/>
      <c r="F14" s="844"/>
      <c r="G14" s="834"/>
    </row>
    <row r="15" spans="1:7" s="835" customFormat="1" ht="12">
      <c r="A15" s="830"/>
      <c r="B15" s="845"/>
      <c r="C15" s="843"/>
      <c r="D15" s="844"/>
      <c r="E15" s="844"/>
      <c r="F15" s="844"/>
      <c r="G15" s="834"/>
    </row>
    <row r="16" spans="1:7" s="835" customFormat="1" ht="13.5" thickBot="1">
      <c r="A16" s="846"/>
      <c r="B16" s="847"/>
      <c r="C16" s="848"/>
      <c r="D16" s="846"/>
      <c r="E16" s="846"/>
      <c r="F16" s="846"/>
      <c r="G16" s="849"/>
    </row>
    <row r="17" spans="2:6" s="835" customFormat="1" ht="12.75">
      <c r="B17" s="850"/>
      <c r="C17" s="851"/>
      <c r="D17" s="852"/>
      <c r="E17" s="852"/>
      <c r="F17" s="852"/>
    </row>
    <row r="18" spans="2:6" s="835" customFormat="1" ht="12.75">
      <c r="B18" s="850"/>
      <c r="C18" s="851"/>
      <c r="D18" s="852"/>
      <c r="E18" s="852"/>
      <c r="F18" s="852"/>
    </row>
    <row r="19" spans="2:6" s="835" customFormat="1" ht="12.75">
      <c r="B19" s="850"/>
      <c r="C19" s="851"/>
      <c r="D19" s="852"/>
      <c r="E19" s="852"/>
      <c r="F19" s="852"/>
    </row>
    <row r="20" spans="2:6" s="835" customFormat="1" ht="12.75">
      <c r="B20" s="850"/>
      <c r="C20" s="851"/>
      <c r="D20" s="852"/>
      <c r="E20" s="852"/>
      <c r="F20" s="852"/>
    </row>
    <row r="21" spans="2:6" s="835" customFormat="1" ht="12.75">
      <c r="B21" s="850"/>
      <c r="C21" s="851"/>
      <c r="D21" s="852"/>
      <c r="E21" s="852"/>
      <c r="F21" s="852"/>
    </row>
    <row r="22" spans="2:6" s="835" customFormat="1" ht="12.75">
      <c r="B22" s="850"/>
      <c r="C22" s="851"/>
      <c r="D22" s="852"/>
      <c r="E22" s="852"/>
      <c r="F22" s="852"/>
    </row>
    <row r="23" spans="2:6" s="835" customFormat="1" ht="12.75">
      <c r="B23" s="850"/>
      <c r="C23" s="851"/>
      <c r="D23" s="852"/>
      <c r="E23" s="852"/>
      <c r="F23" s="852"/>
    </row>
    <row r="24" ht="12">
      <c r="B24" s="853"/>
    </row>
  </sheetData>
  <sheetProtection password="8694" sheet="1" objects="1" scenarios="1"/>
  <mergeCells count="1">
    <mergeCell ref="B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1">
    <tabColor rgb="FF92D050"/>
  </sheetPr>
  <dimension ref="A1:M141"/>
  <sheetViews>
    <sheetView showGridLines="0" tabSelected="1" zoomScalePageLayoutView="0" workbookViewId="0" topLeftCell="A1">
      <selection activeCell="A1" sqref="A1"/>
    </sheetView>
  </sheetViews>
  <sheetFormatPr defaultColWidth="11.421875" defaultRowHeight="15"/>
  <cols>
    <col min="1" max="1" width="2.140625" style="45" customWidth="1"/>
    <col min="2" max="2" width="2.7109375" style="45" customWidth="1"/>
    <col min="3" max="11" width="11.421875" style="45" customWidth="1"/>
    <col min="12" max="12" width="45.7109375" style="45" customWidth="1"/>
    <col min="13" max="13" width="2.8515625" style="45" customWidth="1"/>
    <col min="14" max="16384" width="11.421875" style="45" customWidth="1"/>
  </cols>
  <sheetData>
    <row r="1" spans="1:13" ht="15" thickBot="1">
      <c r="A1" s="648"/>
      <c r="B1" s="649"/>
      <c r="C1" s="650"/>
      <c r="D1" s="650"/>
      <c r="E1" s="650"/>
      <c r="F1" s="650"/>
      <c r="G1" s="650"/>
      <c r="H1" s="650"/>
      <c r="I1" s="650"/>
      <c r="J1" s="650"/>
      <c r="K1" s="650"/>
      <c r="L1" s="650"/>
      <c r="M1" s="48"/>
    </row>
    <row r="2" spans="1:13" ht="15.75" thickBot="1">
      <c r="A2" s="651"/>
      <c r="B2" s="952" t="s">
        <v>505</v>
      </c>
      <c r="C2" s="953"/>
      <c r="D2" s="953"/>
      <c r="E2" s="953"/>
      <c r="F2" s="953"/>
      <c r="G2" s="953"/>
      <c r="H2" s="953"/>
      <c r="I2" s="953"/>
      <c r="J2" s="953"/>
      <c r="K2" s="953"/>
      <c r="L2" s="954"/>
      <c r="M2" s="49"/>
    </row>
    <row r="3" spans="1:13" ht="14.25">
      <c r="A3" s="651"/>
      <c r="B3" s="46"/>
      <c r="C3" s="652"/>
      <c r="D3" s="652"/>
      <c r="E3" s="652"/>
      <c r="F3" s="652"/>
      <c r="G3" s="652"/>
      <c r="H3" s="652"/>
      <c r="I3" s="652"/>
      <c r="J3" s="652"/>
      <c r="K3" s="652"/>
      <c r="L3" s="652"/>
      <c r="M3" s="49"/>
    </row>
    <row r="4" spans="1:13" ht="27.75" customHeight="1">
      <c r="A4" s="651"/>
      <c r="B4" s="46"/>
      <c r="C4" s="951" t="s">
        <v>697</v>
      </c>
      <c r="D4" s="951"/>
      <c r="E4" s="951"/>
      <c r="F4" s="951"/>
      <c r="G4" s="951"/>
      <c r="H4" s="951"/>
      <c r="I4" s="951"/>
      <c r="J4" s="951"/>
      <c r="K4" s="951"/>
      <c r="L4" s="951"/>
      <c r="M4" s="49"/>
    </row>
    <row r="5" spans="1:13" ht="14.25">
      <c r="A5" s="651"/>
      <c r="B5" s="46"/>
      <c r="C5" s="935"/>
      <c r="D5" s="935"/>
      <c r="E5" s="935"/>
      <c r="F5" s="935"/>
      <c r="G5" s="935"/>
      <c r="H5" s="935"/>
      <c r="I5" s="935"/>
      <c r="J5" s="935"/>
      <c r="K5" s="935"/>
      <c r="L5" s="935"/>
      <c r="M5" s="49"/>
    </row>
    <row r="6" spans="1:13" ht="27.75" customHeight="1">
      <c r="A6" s="651"/>
      <c r="B6" s="46"/>
      <c r="C6" s="955" t="s">
        <v>698</v>
      </c>
      <c r="D6" s="955"/>
      <c r="E6" s="955"/>
      <c r="F6" s="955"/>
      <c r="G6" s="955"/>
      <c r="H6" s="955"/>
      <c r="I6" s="955"/>
      <c r="J6" s="955"/>
      <c r="K6" s="955"/>
      <c r="L6" s="955"/>
      <c r="M6" s="49"/>
    </row>
    <row r="7" spans="1:13" ht="14.25">
      <c r="A7" s="651"/>
      <c r="B7" s="46"/>
      <c r="C7" s="936"/>
      <c r="D7" s="936"/>
      <c r="E7" s="936"/>
      <c r="F7" s="936"/>
      <c r="G7" s="936"/>
      <c r="H7" s="936"/>
      <c r="I7" s="936"/>
      <c r="J7" s="936"/>
      <c r="K7" s="936"/>
      <c r="L7" s="936"/>
      <c r="M7" s="49"/>
    </row>
    <row r="8" spans="1:13" ht="14.25">
      <c r="A8" s="651"/>
      <c r="B8" s="46"/>
      <c r="C8" s="937" t="s">
        <v>699</v>
      </c>
      <c r="D8" s="938"/>
      <c r="E8" s="938"/>
      <c r="F8" s="938"/>
      <c r="G8" s="938"/>
      <c r="H8" s="939"/>
      <c r="I8" s="939"/>
      <c r="J8" s="940"/>
      <c r="K8" s="940"/>
      <c r="L8" s="940"/>
      <c r="M8" s="49"/>
    </row>
    <row r="9" spans="1:13" ht="14.25">
      <c r="A9" s="651"/>
      <c r="B9" s="46"/>
      <c r="C9" s="941"/>
      <c r="D9" s="940"/>
      <c r="E9" s="940"/>
      <c r="F9" s="940"/>
      <c r="G9" s="940"/>
      <c r="H9" s="940"/>
      <c r="I9" s="940"/>
      <c r="J9" s="940"/>
      <c r="K9" s="940"/>
      <c r="L9" s="940"/>
      <c r="M9" s="49"/>
    </row>
    <row r="10" spans="1:13" ht="25.5" customHeight="1">
      <c r="A10" s="651"/>
      <c r="B10" s="46"/>
      <c r="C10" s="959" t="s">
        <v>700</v>
      </c>
      <c r="D10" s="959"/>
      <c r="E10" s="959"/>
      <c r="F10" s="959"/>
      <c r="G10" s="959"/>
      <c r="H10" s="959"/>
      <c r="I10" s="959"/>
      <c r="J10" s="959"/>
      <c r="K10" s="959"/>
      <c r="L10" s="959"/>
      <c r="M10" s="49"/>
    </row>
    <row r="11" spans="1:13" ht="14.25">
      <c r="A11" s="651"/>
      <c r="B11" s="46"/>
      <c r="C11" s="959" t="s">
        <v>701</v>
      </c>
      <c r="D11" s="959"/>
      <c r="E11" s="959"/>
      <c r="F11" s="959"/>
      <c r="G11" s="959"/>
      <c r="H11" s="959"/>
      <c r="I11" s="959"/>
      <c r="J11" s="959"/>
      <c r="K11" s="959"/>
      <c r="L11" s="959"/>
      <c r="M11" s="49"/>
    </row>
    <row r="12" spans="1:13" ht="14.25">
      <c r="A12" s="651"/>
      <c r="B12" s="46"/>
      <c r="C12" s="959"/>
      <c r="D12" s="959"/>
      <c r="E12" s="959"/>
      <c r="F12" s="959"/>
      <c r="G12" s="959"/>
      <c r="H12" s="959"/>
      <c r="I12" s="959"/>
      <c r="J12" s="959"/>
      <c r="K12" s="959"/>
      <c r="L12" s="959"/>
      <c r="M12" s="49"/>
    </row>
    <row r="13" spans="1:13" ht="14.25">
      <c r="A13" s="651"/>
      <c r="B13" s="46"/>
      <c r="C13" s="942"/>
      <c r="D13" s="942"/>
      <c r="E13" s="942"/>
      <c r="F13" s="942"/>
      <c r="G13" s="942"/>
      <c r="H13" s="942"/>
      <c r="I13" s="942"/>
      <c r="J13" s="942"/>
      <c r="K13" s="942"/>
      <c r="L13" s="942"/>
      <c r="M13" s="49"/>
    </row>
    <row r="14" spans="1:13" ht="15.75" customHeight="1">
      <c r="A14" s="651"/>
      <c r="B14" s="46"/>
      <c r="C14" s="959" t="s">
        <v>702</v>
      </c>
      <c r="D14" s="959"/>
      <c r="E14" s="959"/>
      <c r="F14" s="959"/>
      <c r="G14" s="959"/>
      <c r="H14" s="959"/>
      <c r="I14" s="959"/>
      <c r="J14" s="959"/>
      <c r="K14" s="959"/>
      <c r="L14" s="959"/>
      <c r="M14" s="49"/>
    </row>
    <row r="15" spans="1:13" ht="14.25">
      <c r="A15" s="651"/>
      <c r="B15" s="46"/>
      <c r="C15" s="942"/>
      <c r="D15" s="942"/>
      <c r="E15" s="942"/>
      <c r="F15" s="942"/>
      <c r="G15" s="942"/>
      <c r="H15" s="942"/>
      <c r="I15" s="942"/>
      <c r="J15" s="942"/>
      <c r="K15" s="942"/>
      <c r="L15" s="942"/>
      <c r="M15" s="49"/>
    </row>
    <row r="16" spans="1:13" ht="14.25">
      <c r="A16" s="651"/>
      <c r="B16" s="46"/>
      <c r="C16" s="960" t="s">
        <v>703</v>
      </c>
      <c r="D16" s="960"/>
      <c r="E16" s="960"/>
      <c r="F16" s="960"/>
      <c r="G16" s="960"/>
      <c r="H16" s="960"/>
      <c r="I16" s="960"/>
      <c r="J16" s="960"/>
      <c r="K16" s="960"/>
      <c r="L16" s="960"/>
      <c r="M16" s="49"/>
    </row>
    <row r="17" spans="1:13" ht="24" customHeight="1">
      <c r="A17" s="651"/>
      <c r="B17" s="46"/>
      <c r="C17" s="960" t="s">
        <v>704</v>
      </c>
      <c r="D17" s="960"/>
      <c r="E17" s="960"/>
      <c r="F17" s="960"/>
      <c r="G17" s="960"/>
      <c r="H17" s="960"/>
      <c r="I17" s="960"/>
      <c r="J17" s="960"/>
      <c r="K17" s="960"/>
      <c r="L17" s="960"/>
      <c r="M17" s="49"/>
    </row>
    <row r="18" spans="1:13" ht="14.25">
      <c r="A18" s="651"/>
      <c r="B18" s="46"/>
      <c r="C18" s="942"/>
      <c r="D18" s="942"/>
      <c r="E18" s="942"/>
      <c r="F18" s="942"/>
      <c r="G18" s="942"/>
      <c r="H18" s="942"/>
      <c r="I18" s="942"/>
      <c r="J18" s="942"/>
      <c r="K18" s="942"/>
      <c r="L18" s="942"/>
      <c r="M18" s="49"/>
    </row>
    <row r="19" spans="1:13" ht="14.25">
      <c r="A19" s="651"/>
      <c r="B19" s="46"/>
      <c r="C19" s="961" t="s">
        <v>705</v>
      </c>
      <c r="D19" s="961"/>
      <c r="E19" s="961"/>
      <c r="F19" s="961"/>
      <c r="G19" s="961"/>
      <c r="H19" s="961"/>
      <c r="I19" s="961"/>
      <c r="J19" s="942"/>
      <c r="K19" s="942"/>
      <c r="L19" s="942"/>
      <c r="M19" s="49"/>
    </row>
    <row r="20" spans="1:13" ht="14.25">
      <c r="A20" s="651"/>
      <c r="B20" s="46"/>
      <c r="C20" s="943"/>
      <c r="D20" s="943"/>
      <c r="E20" s="943"/>
      <c r="F20" s="943"/>
      <c r="G20" s="943"/>
      <c r="H20" s="943"/>
      <c r="I20" s="943"/>
      <c r="J20" s="943"/>
      <c r="K20" s="943"/>
      <c r="L20" s="943"/>
      <c r="M20" s="49"/>
    </row>
    <row r="21" spans="1:13" ht="28.5" customHeight="1">
      <c r="A21" s="651"/>
      <c r="B21" s="46"/>
      <c r="C21" s="959" t="s">
        <v>706</v>
      </c>
      <c r="D21" s="959"/>
      <c r="E21" s="959"/>
      <c r="F21" s="959"/>
      <c r="G21" s="959"/>
      <c r="H21" s="959"/>
      <c r="I21" s="959"/>
      <c r="J21" s="959"/>
      <c r="K21" s="959"/>
      <c r="L21" s="959"/>
      <c r="M21" s="49"/>
    </row>
    <row r="22" spans="1:13" ht="14.25">
      <c r="A22" s="651"/>
      <c r="B22" s="46"/>
      <c r="C22" s="943"/>
      <c r="D22" s="943"/>
      <c r="E22" s="943"/>
      <c r="F22" s="943"/>
      <c r="G22" s="943"/>
      <c r="H22" s="943"/>
      <c r="I22" s="943"/>
      <c r="J22" s="943"/>
      <c r="K22" s="943"/>
      <c r="L22" s="943"/>
      <c r="M22" s="49"/>
    </row>
    <row r="23" spans="1:13" ht="14.25">
      <c r="A23" s="651"/>
      <c r="B23" s="46"/>
      <c r="C23" s="959" t="s">
        <v>707</v>
      </c>
      <c r="D23" s="959"/>
      <c r="E23" s="959"/>
      <c r="F23" s="959"/>
      <c r="G23" s="959"/>
      <c r="H23" s="959"/>
      <c r="I23" s="959"/>
      <c r="J23" s="943"/>
      <c r="K23" s="943"/>
      <c r="L23" s="943"/>
      <c r="M23" s="49"/>
    </row>
    <row r="24" spans="1:13" ht="14.25">
      <c r="A24" s="651"/>
      <c r="B24" s="46"/>
      <c r="C24" s="959" t="s">
        <v>708</v>
      </c>
      <c r="D24" s="959"/>
      <c r="E24" s="959"/>
      <c r="F24" s="959"/>
      <c r="G24" s="959"/>
      <c r="H24" s="959"/>
      <c r="I24" s="959"/>
      <c r="J24" s="943"/>
      <c r="K24" s="943"/>
      <c r="L24" s="943"/>
      <c r="M24" s="49"/>
    </row>
    <row r="25" spans="1:13" ht="14.25">
      <c r="A25" s="651"/>
      <c r="B25" s="46"/>
      <c r="C25" s="942"/>
      <c r="D25" s="942"/>
      <c r="E25" s="942"/>
      <c r="F25" s="942"/>
      <c r="G25" s="942"/>
      <c r="H25" s="942"/>
      <c r="I25" s="942"/>
      <c r="J25" s="943"/>
      <c r="K25" s="943"/>
      <c r="L25" s="943"/>
      <c r="M25" s="49"/>
    </row>
    <row r="26" spans="1:13" ht="14.25">
      <c r="A26" s="651"/>
      <c r="B26" s="46"/>
      <c r="C26" s="959" t="s">
        <v>709</v>
      </c>
      <c r="D26" s="959"/>
      <c r="E26" s="959"/>
      <c r="F26" s="959"/>
      <c r="G26" s="959"/>
      <c r="H26" s="959"/>
      <c r="I26" s="959"/>
      <c r="J26" s="959"/>
      <c r="K26" s="959"/>
      <c r="L26" s="959"/>
      <c r="M26" s="49"/>
    </row>
    <row r="27" spans="1:13" ht="30.75" customHeight="1">
      <c r="A27" s="651"/>
      <c r="B27" s="46"/>
      <c r="C27" s="959" t="s">
        <v>710</v>
      </c>
      <c r="D27" s="959"/>
      <c r="E27" s="959"/>
      <c r="F27" s="959"/>
      <c r="G27" s="959"/>
      <c r="H27" s="959"/>
      <c r="I27" s="959"/>
      <c r="J27" s="959"/>
      <c r="K27" s="959"/>
      <c r="L27" s="959"/>
      <c r="M27" s="49"/>
    </row>
    <row r="28" spans="1:13" ht="14.25">
      <c r="A28" s="651"/>
      <c r="B28" s="46"/>
      <c r="C28" s="942"/>
      <c r="D28" s="942"/>
      <c r="E28" s="942"/>
      <c r="F28" s="942"/>
      <c r="G28" s="942"/>
      <c r="H28" s="942"/>
      <c r="I28" s="942"/>
      <c r="J28" s="942"/>
      <c r="K28" s="942"/>
      <c r="L28" s="942"/>
      <c r="M28" s="49"/>
    </row>
    <row r="29" spans="1:13" ht="14.25">
      <c r="A29" s="651"/>
      <c r="B29" s="46"/>
      <c r="C29" s="942"/>
      <c r="D29" s="942"/>
      <c r="E29" s="942"/>
      <c r="F29" s="942"/>
      <c r="G29" s="942"/>
      <c r="H29" s="942"/>
      <c r="I29" s="942"/>
      <c r="J29" s="942"/>
      <c r="K29" s="942"/>
      <c r="L29" s="942"/>
      <c r="M29" s="49"/>
    </row>
    <row r="30" spans="1:13" ht="14.25">
      <c r="A30" s="651"/>
      <c r="B30" s="46"/>
      <c r="C30" s="937" t="s">
        <v>711</v>
      </c>
      <c r="D30" s="938"/>
      <c r="E30" s="938"/>
      <c r="F30" s="938"/>
      <c r="G30" s="938"/>
      <c r="H30" s="940"/>
      <c r="I30" s="940"/>
      <c r="J30" s="940"/>
      <c r="K30" s="940"/>
      <c r="L30" s="940"/>
      <c r="M30" s="49"/>
    </row>
    <row r="31" spans="1:13" ht="14.25">
      <c r="A31" s="651"/>
      <c r="B31" s="46"/>
      <c r="C31" s="941"/>
      <c r="D31" s="940"/>
      <c r="E31" s="940"/>
      <c r="F31" s="940"/>
      <c r="G31" s="940"/>
      <c r="H31" s="940"/>
      <c r="I31" s="940"/>
      <c r="J31" s="940"/>
      <c r="K31" s="940"/>
      <c r="L31" s="940"/>
      <c r="M31" s="49"/>
    </row>
    <row r="32" spans="1:13" ht="30.75" customHeight="1">
      <c r="A32" s="651"/>
      <c r="B32" s="46"/>
      <c r="C32" s="962" t="s">
        <v>712</v>
      </c>
      <c r="D32" s="962"/>
      <c r="E32" s="962"/>
      <c r="F32" s="962"/>
      <c r="G32" s="962"/>
      <c r="H32" s="962"/>
      <c r="I32" s="962"/>
      <c r="J32" s="962"/>
      <c r="K32" s="962"/>
      <c r="L32" s="962"/>
      <c r="M32" s="49"/>
    </row>
    <row r="33" spans="1:13" ht="20.25" customHeight="1">
      <c r="A33" s="651"/>
      <c r="B33" s="46"/>
      <c r="C33" s="944" t="s">
        <v>713</v>
      </c>
      <c r="D33" s="940"/>
      <c r="E33" s="940"/>
      <c r="F33" s="940"/>
      <c r="G33" s="940"/>
      <c r="H33" s="940"/>
      <c r="I33" s="940"/>
      <c r="J33" s="940"/>
      <c r="K33" s="940"/>
      <c r="L33" s="940"/>
      <c r="M33" s="49"/>
    </row>
    <row r="34" spans="1:13" ht="28.5" customHeight="1">
      <c r="A34" s="651"/>
      <c r="B34" s="46"/>
      <c r="C34" s="962" t="s">
        <v>714</v>
      </c>
      <c r="D34" s="962"/>
      <c r="E34" s="962"/>
      <c r="F34" s="962"/>
      <c r="G34" s="962"/>
      <c r="H34" s="962"/>
      <c r="I34" s="962"/>
      <c r="J34" s="962"/>
      <c r="K34" s="962"/>
      <c r="L34" s="962"/>
      <c r="M34" s="49"/>
    </row>
    <row r="35" spans="1:13" ht="14.25">
      <c r="A35" s="651"/>
      <c r="B35" s="46"/>
      <c r="C35" s="941"/>
      <c r="D35" s="940"/>
      <c r="E35" s="940"/>
      <c r="F35" s="940"/>
      <c r="G35" s="940"/>
      <c r="H35" s="940"/>
      <c r="I35" s="940"/>
      <c r="J35" s="940"/>
      <c r="K35" s="940"/>
      <c r="L35" s="940"/>
      <c r="M35" s="49"/>
    </row>
    <row r="36" spans="1:13" ht="14.25">
      <c r="A36" s="651"/>
      <c r="B36" s="46"/>
      <c r="C36" s="963" t="s">
        <v>715</v>
      </c>
      <c r="D36" s="963"/>
      <c r="E36" s="963"/>
      <c r="F36" s="963"/>
      <c r="G36" s="963"/>
      <c r="H36" s="963"/>
      <c r="I36" s="963"/>
      <c r="J36" s="963"/>
      <c r="K36" s="963"/>
      <c r="L36" s="963"/>
      <c r="M36" s="49"/>
    </row>
    <row r="37" spans="1:13" ht="14.25">
      <c r="A37" s="651"/>
      <c r="B37" s="46"/>
      <c r="C37" s="944" t="s">
        <v>716</v>
      </c>
      <c r="D37" s="944"/>
      <c r="E37" s="944"/>
      <c r="F37" s="944"/>
      <c r="G37" s="944"/>
      <c r="H37" s="944"/>
      <c r="I37" s="944"/>
      <c r="J37" s="944"/>
      <c r="K37" s="944"/>
      <c r="L37" s="944"/>
      <c r="M37" s="49"/>
    </row>
    <row r="38" spans="1:13" ht="14.25">
      <c r="A38" s="651"/>
      <c r="B38" s="46"/>
      <c r="C38" s="945" t="s">
        <v>717</v>
      </c>
      <c r="D38" s="944"/>
      <c r="E38" s="944"/>
      <c r="F38" s="944"/>
      <c r="G38" s="944"/>
      <c r="H38" s="944"/>
      <c r="I38" s="944"/>
      <c r="J38" s="944"/>
      <c r="K38" s="944"/>
      <c r="L38" s="944"/>
      <c r="M38" s="49"/>
    </row>
    <row r="39" spans="1:13" ht="15">
      <c r="A39" s="651"/>
      <c r="B39" s="46"/>
      <c r="C39" s="945" t="s">
        <v>718</v>
      </c>
      <c r="D39" s="944"/>
      <c r="E39" s="944"/>
      <c r="F39" s="944"/>
      <c r="G39" s="944"/>
      <c r="H39" s="944"/>
      <c r="I39" s="944"/>
      <c r="J39" s="944"/>
      <c r="K39" s="944"/>
      <c r="L39" s="944"/>
      <c r="M39" s="49"/>
    </row>
    <row r="40" spans="1:13" ht="30" customHeight="1">
      <c r="A40" s="651"/>
      <c r="B40" s="46"/>
      <c r="C40" s="964" t="s">
        <v>719</v>
      </c>
      <c r="D40" s="964"/>
      <c r="E40" s="964"/>
      <c r="F40" s="964"/>
      <c r="G40" s="964"/>
      <c r="H40" s="964"/>
      <c r="I40" s="964"/>
      <c r="J40" s="964"/>
      <c r="K40" s="964"/>
      <c r="L40" s="964"/>
      <c r="M40" s="49"/>
    </row>
    <row r="41" spans="1:13" ht="14.25">
      <c r="A41" s="651"/>
      <c r="B41" s="46"/>
      <c r="C41" s="944" t="s">
        <v>720</v>
      </c>
      <c r="D41" s="944"/>
      <c r="E41" s="944"/>
      <c r="F41" s="944"/>
      <c r="G41" s="944"/>
      <c r="H41" s="944"/>
      <c r="I41" s="944"/>
      <c r="J41" s="944"/>
      <c r="K41" s="944"/>
      <c r="L41" s="944"/>
      <c r="M41" s="49"/>
    </row>
    <row r="42" spans="1:13" ht="14.25">
      <c r="A42" s="651"/>
      <c r="B42" s="46"/>
      <c r="C42" s="945" t="s">
        <v>721</v>
      </c>
      <c r="D42" s="944"/>
      <c r="E42" s="944"/>
      <c r="F42" s="944"/>
      <c r="G42" s="944"/>
      <c r="H42" s="944"/>
      <c r="I42" s="944"/>
      <c r="J42" s="944"/>
      <c r="K42" s="944"/>
      <c r="L42" s="944"/>
      <c r="M42" s="49"/>
    </row>
    <row r="43" spans="1:13" ht="15">
      <c r="A43" s="651"/>
      <c r="B43" s="46"/>
      <c r="C43" s="945" t="s">
        <v>718</v>
      </c>
      <c r="D43" s="944"/>
      <c r="E43" s="944"/>
      <c r="F43" s="944"/>
      <c r="G43" s="944"/>
      <c r="H43" s="944"/>
      <c r="I43" s="944"/>
      <c r="J43" s="944"/>
      <c r="K43" s="944"/>
      <c r="L43" s="944"/>
      <c r="M43" s="49"/>
    </row>
    <row r="44" spans="1:13" ht="14.25">
      <c r="A44" s="651"/>
      <c r="B44" s="46"/>
      <c r="C44" s="945" t="s">
        <v>722</v>
      </c>
      <c r="D44" s="944"/>
      <c r="E44" s="944"/>
      <c r="F44" s="944"/>
      <c r="G44" s="944"/>
      <c r="H44" s="944"/>
      <c r="I44" s="944"/>
      <c r="J44" s="944"/>
      <c r="K44" s="944"/>
      <c r="L44" s="944"/>
      <c r="M44" s="49"/>
    </row>
    <row r="45" spans="1:13" ht="14.25">
      <c r="A45" s="651"/>
      <c r="B45" s="46"/>
      <c r="C45" s="944" t="s">
        <v>723</v>
      </c>
      <c r="D45" s="944"/>
      <c r="E45" s="944"/>
      <c r="F45" s="944"/>
      <c r="G45" s="944"/>
      <c r="H45" s="944"/>
      <c r="I45" s="944"/>
      <c r="J45" s="944"/>
      <c r="K45" s="944"/>
      <c r="L45" s="944"/>
      <c r="M45" s="49"/>
    </row>
    <row r="46" spans="1:13" ht="14.25">
      <c r="A46" s="651"/>
      <c r="B46" s="46"/>
      <c r="C46" s="944"/>
      <c r="D46" s="944"/>
      <c r="E46" s="944"/>
      <c r="F46" s="944"/>
      <c r="G46" s="944"/>
      <c r="H46" s="944"/>
      <c r="I46" s="944"/>
      <c r="J46" s="944"/>
      <c r="K46" s="944"/>
      <c r="L46" s="944"/>
      <c r="M46" s="49"/>
    </row>
    <row r="47" spans="1:13" ht="52.5" customHeight="1">
      <c r="A47" s="651"/>
      <c r="B47" s="46"/>
      <c r="C47" s="959" t="s">
        <v>724</v>
      </c>
      <c r="D47" s="959"/>
      <c r="E47" s="959"/>
      <c r="F47" s="959"/>
      <c r="G47" s="959"/>
      <c r="H47" s="959"/>
      <c r="I47" s="959"/>
      <c r="J47" s="959"/>
      <c r="K47" s="959"/>
      <c r="L47" s="959"/>
      <c r="M47" s="49"/>
    </row>
    <row r="48" spans="1:13" ht="14.25">
      <c r="A48" s="651"/>
      <c r="B48" s="46"/>
      <c r="C48" s="960" t="s">
        <v>725</v>
      </c>
      <c r="D48" s="960"/>
      <c r="E48" s="960"/>
      <c r="F48" s="960"/>
      <c r="G48" s="960"/>
      <c r="H48" s="960"/>
      <c r="I48" s="960"/>
      <c r="J48" s="960"/>
      <c r="K48" s="960"/>
      <c r="L48" s="960"/>
      <c r="M48" s="49"/>
    </row>
    <row r="49" spans="1:13" ht="14.25">
      <c r="A49" s="651"/>
      <c r="B49" s="46"/>
      <c r="C49" s="944"/>
      <c r="D49" s="944"/>
      <c r="E49" s="944"/>
      <c r="F49" s="944"/>
      <c r="G49" s="944"/>
      <c r="H49" s="944"/>
      <c r="I49" s="944"/>
      <c r="J49" s="944"/>
      <c r="K49" s="944"/>
      <c r="L49" s="944"/>
      <c r="M49" s="49"/>
    </row>
    <row r="50" spans="1:13" ht="14.25">
      <c r="A50" s="651"/>
      <c r="B50" s="46"/>
      <c r="C50" s="937" t="s">
        <v>726</v>
      </c>
      <c r="D50" s="937"/>
      <c r="E50" s="937"/>
      <c r="F50" s="937"/>
      <c r="G50" s="937"/>
      <c r="H50" s="940"/>
      <c r="I50" s="940"/>
      <c r="J50" s="940"/>
      <c r="K50" s="940"/>
      <c r="L50" s="940"/>
      <c r="M50" s="49"/>
    </row>
    <row r="51" spans="1:13" ht="14.25">
      <c r="A51" s="651"/>
      <c r="B51" s="46"/>
      <c r="C51" s="940"/>
      <c r="D51" s="940"/>
      <c r="E51" s="940"/>
      <c r="F51" s="940"/>
      <c r="G51" s="940"/>
      <c r="H51" s="940"/>
      <c r="I51" s="940"/>
      <c r="J51" s="940"/>
      <c r="K51" s="940"/>
      <c r="L51" s="940"/>
      <c r="M51" s="49"/>
    </row>
    <row r="52" spans="1:13" ht="14.25">
      <c r="A52" s="651"/>
      <c r="B52" s="46"/>
      <c r="C52" s="946" t="s">
        <v>727</v>
      </c>
      <c r="D52" s="947"/>
      <c r="E52" s="947"/>
      <c r="F52" s="940"/>
      <c r="G52" s="940"/>
      <c r="H52" s="940"/>
      <c r="I52" s="940"/>
      <c r="J52" s="940"/>
      <c r="K52" s="940"/>
      <c r="L52" s="940"/>
      <c r="M52" s="49"/>
    </row>
    <row r="53" spans="1:13" ht="25.5" customHeight="1">
      <c r="A53" s="651"/>
      <c r="B53" s="46"/>
      <c r="C53" s="962" t="s">
        <v>728</v>
      </c>
      <c r="D53" s="962"/>
      <c r="E53" s="962"/>
      <c r="F53" s="962"/>
      <c r="G53" s="962"/>
      <c r="H53" s="962"/>
      <c r="I53" s="962"/>
      <c r="J53" s="962"/>
      <c r="K53" s="962"/>
      <c r="L53" s="962"/>
      <c r="M53" s="49"/>
    </row>
    <row r="54" spans="1:13" ht="14.25">
      <c r="A54" s="651"/>
      <c r="B54" s="46"/>
      <c r="C54" s="946" t="s">
        <v>729</v>
      </c>
      <c r="D54" s="947"/>
      <c r="E54" s="947"/>
      <c r="F54" s="940"/>
      <c r="G54" s="940"/>
      <c r="H54" s="940"/>
      <c r="I54" s="940"/>
      <c r="J54" s="940"/>
      <c r="K54" s="940"/>
      <c r="L54" s="940"/>
      <c r="M54" s="49"/>
    </row>
    <row r="55" spans="1:13" ht="14.25">
      <c r="A55" s="651"/>
      <c r="B55" s="46"/>
      <c r="C55" s="946" t="s">
        <v>730</v>
      </c>
      <c r="D55" s="947"/>
      <c r="E55" s="947"/>
      <c r="F55" s="940"/>
      <c r="G55" s="940"/>
      <c r="H55" s="940"/>
      <c r="I55" s="940"/>
      <c r="J55" s="940"/>
      <c r="K55" s="940"/>
      <c r="L55" s="940"/>
      <c r="M55" s="49"/>
    </row>
    <row r="56" spans="1:13" ht="14.25">
      <c r="A56" s="651"/>
      <c r="B56" s="46"/>
      <c r="C56" s="946" t="s">
        <v>731</v>
      </c>
      <c r="D56" s="947"/>
      <c r="E56" s="947"/>
      <c r="F56" s="940"/>
      <c r="G56" s="940"/>
      <c r="H56" s="940"/>
      <c r="I56" s="940"/>
      <c r="J56" s="940"/>
      <c r="K56" s="940"/>
      <c r="L56" s="940"/>
      <c r="M56" s="49"/>
    </row>
    <row r="57" spans="1:13" ht="30" customHeight="1">
      <c r="A57" s="651"/>
      <c r="B57" s="46"/>
      <c r="C57" s="962" t="s">
        <v>732</v>
      </c>
      <c r="D57" s="962"/>
      <c r="E57" s="962"/>
      <c r="F57" s="962"/>
      <c r="G57" s="962"/>
      <c r="H57" s="962"/>
      <c r="I57" s="962"/>
      <c r="J57" s="962"/>
      <c r="K57" s="962"/>
      <c r="L57" s="962"/>
      <c r="M57" s="49"/>
    </row>
    <row r="58" spans="1:13" ht="14.25">
      <c r="A58" s="651"/>
      <c r="B58" s="46"/>
      <c r="C58" s="940"/>
      <c r="D58" s="940"/>
      <c r="E58" s="940"/>
      <c r="F58" s="940"/>
      <c r="G58" s="940"/>
      <c r="H58" s="940"/>
      <c r="I58" s="940"/>
      <c r="J58" s="940"/>
      <c r="K58" s="940"/>
      <c r="L58" s="940"/>
      <c r="M58" s="49"/>
    </row>
    <row r="59" spans="1:13" ht="14.25">
      <c r="A59" s="651"/>
      <c r="B59" s="46"/>
      <c r="C59" s="937" t="s">
        <v>733</v>
      </c>
      <c r="D59" s="937"/>
      <c r="E59" s="937"/>
      <c r="F59" s="937"/>
      <c r="G59" s="937"/>
      <c r="H59" s="940"/>
      <c r="I59" s="940"/>
      <c r="J59" s="940"/>
      <c r="K59" s="940"/>
      <c r="L59" s="940"/>
      <c r="M59" s="49"/>
    </row>
    <row r="60" spans="1:13" ht="14.25">
      <c r="A60" s="651"/>
      <c r="B60" s="46"/>
      <c r="C60" s="940"/>
      <c r="D60" s="940"/>
      <c r="E60" s="940"/>
      <c r="F60" s="940"/>
      <c r="G60" s="940"/>
      <c r="H60" s="940"/>
      <c r="I60" s="940"/>
      <c r="J60" s="940"/>
      <c r="K60" s="940"/>
      <c r="L60" s="940"/>
      <c r="M60" s="49"/>
    </row>
    <row r="61" spans="1:13" ht="14.25">
      <c r="A61" s="651"/>
      <c r="B61" s="46"/>
      <c r="C61" s="947" t="s">
        <v>734</v>
      </c>
      <c r="D61" s="947"/>
      <c r="E61" s="947"/>
      <c r="F61" s="947"/>
      <c r="G61" s="947"/>
      <c r="H61" s="947"/>
      <c r="I61" s="947"/>
      <c r="J61" s="947"/>
      <c r="K61" s="947"/>
      <c r="L61" s="947"/>
      <c r="M61" s="49"/>
    </row>
    <row r="62" spans="1:13" ht="14.25">
      <c r="A62" s="651"/>
      <c r="B62" s="46"/>
      <c r="C62" s="947" t="s">
        <v>735</v>
      </c>
      <c r="D62" s="947"/>
      <c r="E62" s="947"/>
      <c r="F62" s="947"/>
      <c r="G62" s="947"/>
      <c r="H62" s="947"/>
      <c r="I62" s="947"/>
      <c r="J62" s="947"/>
      <c r="K62" s="947"/>
      <c r="L62" s="947"/>
      <c r="M62" s="49"/>
    </row>
    <row r="63" spans="1:13" ht="14.25">
      <c r="A63" s="651"/>
      <c r="B63" s="46"/>
      <c r="C63" s="947" t="s">
        <v>736</v>
      </c>
      <c r="D63" s="947"/>
      <c r="E63" s="947"/>
      <c r="F63" s="947"/>
      <c r="G63" s="947"/>
      <c r="H63" s="947"/>
      <c r="I63" s="947"/>
      <c r="J63" s="947"/>
      <c r="K63" s="947"/>
      <c r="L63" s="947"/>
      <c r="M63" s="49"/>
    </row>
    <row r="64" spans="1:13" ht="14.25">
      <c r="A64" s="651"/>
      <c r="B64" s="46"/>
      <c r="C64" s="947" t="s">
        <v>737</v>
      </c>
      <c r="D64" s="947"/>
      <c r="E64" s="947"/>
      <c r="F64" s="947"/>
      <c r="G64" s="947"/>
      <c r="H64" s="947"/>
      <c r="I64" s="947"/>
      <c r="J64" s="947"/>
      <c r="K64" s="947"/>
      <c r="L64" s="947"/>
      <c r="M64" s="49"/>
    </row>
    <row r="65" spans="1:13" ht="25.5" customHeight="1">
      <c r="A65" s="651"/>
      <c r="B65" s="46"/>
      <c r="C65" s="965" t="s">
        <v>738</v>
      </c>
      <c r="D65" s="965"/>
      <c r="E65" s="965"/>
      <c r="F65" s="965"/>
      <c r="G65" s="965"/>
      <c r="H65" s="965"/>
      <c r="I65" s="965"/>
      <c r="J65" s="965"/>
      <c r="K65" s="965"/>
      <c r="L65" s="965"/>
      <c r="M65" s="49"/>
    </row>
    <row r="66" spans="1:13" ht="14.25">
      <c r="A66" s="651"/>
      <c r="B66" s="46"/>
      <c r="C66" s="947" t="s">
        <v>739</v>
      </c>
      <c r="D66" s="947"/>
      <c r="E66" s="947"/>
      <c r="F66" s="947"/>
      <c r="G66" s="947"/>
      <c r="H66" s="947"/>
      <c r="I66" s="947"/>
      <c r="J66" s="947"/>
      <c r="K66" s="947"/>
      <c r="L66" s="947"/>
      <c r="M66" s="49"/>
    </row>
    <row r="67" spans="1:13" ht="14.25">
      <c r="A67" s="651"/>
      <c r="B67" s="46"/>
      <c r="C67" s="947"/>
      <c r="D67" s="947"/>
      <c r="E67" s="947"/>
      <c r="F67" s="947"/>
      <c r="G67" s="947"/>
      <c r="H67" s="947"/>
      <c r="I67" s="947"/>
      <c r="J67" s="947"/>
      <c r="K67" s="947"/>
      <c r="L67" s="947"/>
      <c r="M67" s="49"/>
    </row>
    <row r="68" spans="1:13" ht="31.5" customHeight="1">
      <c r="A68" s="651"/>
      <c r="B68" s="46"/>
      <c r="C68" s="965" t="s">
        <v>740</v>
      </c>
      <c r="D68" s="965"/>
      <c r="E68" s="965"/>
      <c r="F68" s="965"/>
      <c r="G68" s="965"/>
      <c r="H68" s="965"/>
      <c r="I68" s="965"/>
      <c r="J68" s="965"/>
      <c r="K68" s="965"/>
      <c r="L68" s="965"/>
      <c r="M68" s="49"/>
    </row>
    <row r="69" spans="1:13" ht="31.5" customHeight="1">
      <c r="A69" s="651"/>
      <c r="B69" s="46"/>
      <c r="C69" s="965" t="s">
        <v>741</v>
      </c>
      <c r="D69" s="965"/>
      <c r="E69" s="965"/>
      <c r="F69" s="965"/>
      <c r="G69" s="965"/>
      <c r="H69" s="965"/>
      <c r="I69" s="965"/>
      <c r="J69" s="965"/>
      <c r="K69" s="965"/>
      <c r="L69" s="965"/>
      <c r="M69" s="49"/>
    </row>
    <row r="70" spans="1:13" ht="14.25">
      <c r="A70" s="651"/>
      <c r="B70" s="46"/>
      <c r="C70" s="947" t="s">
        <v>657</v>
      </c>
      <c r="D70" s="947"/>
      <c r="E70" s="947"/>
      <c r="F70" s="947"/>
      <c r="G70" s="947"/>
      <c r="H70" s="947"/>
      <c r="I70" s="947"/>
      <c r="J70" s="947"/>
      <c r="K70" s="947"/>
      <c r="L70" s="947"/>
      <c r="M70" s="49"/>
    </row>
    <row r="71" spans="1:13" ht="29.25" customHeight="1">
      <c r="A71" s="651"/>
      <c r="B71" s="46"/>
      <c r="C71" s="965" t="s">
        <v>742</v>
      </c>
      <c r="D71" s="965"/>
      <c r="E71" s="965"/>
      <c r="F71" s="965"/>
      <c r="G71" s="965"/>
      <c r="H71" s="965"/>
      <c r="I71" s="965"/>
      <c r="J71" s="965"/>
      <c r="K71" s="965"/>
      <c r="L71" s="965"/>
      <c r="M71" s="49"/>
    </row>
    <row r="72" spans="1:13" ht="28.5" customHeight="1">
      <c r="A72" s="651"/>
      <c r="B72" s="46"/>
      <c r="C72" s="965" t="s">
        <v>743</v>
      </c>
      <c r="D72" s="965"/>
      <c r="E72" s="965"/>
      <c r="F72" s="965"/>
      <c r="G72" s="965"/>
      <c r="H72" s="965"/>
      <c r="I72" s="965"/>
      <c r="J72" s="965"/>
      <c r="K72" s="965"/>
      <c r="L72" s="965"/>
      <c r="M72" s="49"/>
    </row>
    <row r="73" spans="1:13" ht="15" thickBot="1">
      <c r="A73" s="651"/>
      <c r="B73" s="46"/>
      <c r="C73" s="652"/>
      <c r="D73" s="652"/>
      <c r="E73" s="652"/>
      <c r="F73" s="652"/>
      <c r="G73" s="652"/>
      <c r="H73" s="652"/>
      <c r="I73" s="652"/>
      <c r="J73" s="652"/>
      <c r="K73" s="652"/>
      <c r="L73" s="652"/>
      <c r="M73" s="49"/>
    </row>
    <row r="74" spans="1:13" ht="15" thickBot="1">
      <c r="A74" s="948"/>
      <c r="B74" s="949"/>
      <c r="C74" s="950"/>
      <c r="D74" s="950"/>
      <c r="E74" s="950"/>
      <c r="F74" s="950"/>
      <c r="G74" s="950"/>
      <c r="H74" s="950"/>
      <c r="I74" s="950"/>
      <c r="J74" s="950"/>
      <c r="K74" s="950"/>
      <c r="L74" s="950"/>
      <c r="M74" s="950"/>
    </row>
    <row r="75" spans="1:13" ht="15" thickBot="1">
      <c r="A75" s="648"/>
      <c r="B75" s="649"/>
      <c r="C75" s="650"/>
      <c r="D75" s="650"/>
      <c r="E75" s="650"/>
      <c r="F75" s="650"/>
      <c r="G75" s="650"/>
      <c r="H75" s="650"/>
      <c r="I75" s="650"/>
      <c r="J75" s="650"/>
      <c r="K75" s="650"/>
      <c r="L75" s="650"/>
      <c r="M75" s="48"/>
    </row>
    <row r="76" spans="1:13" ht="38.25" customHeight="1" thickBot="1">
      <c r="A76" s="651"/>
      <c r="B76" s="952" t="s">
        <v>512</v>
      </c>
      <c r="C76" s="953"/>
      <c r="D76" s="953"/>
      <c r="E76" s="953"/>
      <c r="F76" s="953"/>
      <c r="G76" s="953"/>
      <c r="H76" s="953"/>
      <c r="I76" s="953"/>
      <c r="J76" s="953"/>
      <c r="K76" s="953"/>
      <c r="L76" s="954"/>
      <c r="M76" s="49"/>
    </row>
    <row r="77" spans="1:13" ht="14.25">
      <c r="A77" s="651"/>
      <c r="B77" s="46"/>
      <c r="C77" s="652"/>
      <c r="D77" s="652"/>
      <c r="E77" s="652"/>
      <c r="F77" s="652"/>
      <c r="G77" s="652"/>
      <c r="H77" s="652"/>
      <c r="I77" s="652"/>
      <c r="J77" s="652"/>
      <c r="K77" s="652"/>
      <c r="L77" s="652"/>
      <c r="M77" s="49"/>
    </row>
    <row r="78" spans="1:13" ht="14.25">
      <c r="A78" s="651"/>
      <c r="B78" s="640">
        <v>1</v>
      </c>
      <c r="C78" s="956" t="s">
        <v>115</v>
      </c>
      <c r="D78" s="956"/>
      <c r="E78" s="956"/>
      <c r="F78" s="956"/>
      <c r="G78" s="956"/>
      <c r="H78" s="956"/>
      <c r="I78" s="46"/>
      <c r="J78" s="46"/>
      <c r="K78" s="46"/>
      <c r="L78" s="46"/>
      <c r="M78" s="49"/>
    </row>
    <row r="79" spans="1:13" ht="25.5" customHeight="1">
      <c r="A79" s="651"/>
      <c r="B79" s="653"/>
      <c r="C79" s="951" t="s">
        <v>536</v>
      </c>
      <c r="D79" s="951"/>
      <c r="E79" s="951"/>
      <c r="F79" s="951"/>
      <c r="G79" s="951"/>
      <c r="H79" s="951"/>
      <c r="I79" s="951"/>
      <c r="J79" s="951"/>
      <c r="K79" s="951"/>
      <c r="L79" s="951"/>
      <c r="M79" s="49"/>
    </row>
    <row r="80" spans="1:13" ht="14.25">
      <c r="A80" s="651"/>
      <c r="B80" s="653"/>
      <c r="C80" s="47"/>
      <c r="D80" s="46"/>
      <c r="E80" s="46"/>
      <c r="F80" s="46"/>
      <c r="G80" s="46"/>
      <c r="H80" s="46"/>
      <c r="I80" s="46"/>
      <c r="J80" s="46"/>
      <c r="K80" s="46"/>
      <c r="L80" s="46"/>
      <c r="M80" s="49"/>
    </row>
    <row r="81" spans="1:13" ht="14.25">
      <c r="A81" s="651"/>
      <c r="B81" s="640">
        <v>2</v>
      </c>
      <c r="C81" s="956" t="s">
        <v>513</v>
      </c>
      <c r="D81" s="956"/>
      <c r="E81" s="956"/>
      <c r="F81" s="956"/>
      <c r="G81" s="956"/>
      <c r="H81" s="956"/>
      <c r="I81" s="46"/>
      <c r="J81" s="46"/>
      <c r="K81" s="46"/>
      <c r="L81" s="46"/>
      <c r="M81" s="49"/>
    </row>
    <row r="82" spans="1:13" ht="15" customHeight="1">
      <c r="A82" s="651"/>
      <c r="B82" s="653"/>
      <c r="C82" s="951" t="s">
        <v>554</v>
      </c>
      <c r="D82" s="951"/>
      <c r="E82" s="951"/>
      <c r="F82" s="951"/>
      <c r="G82" s="951"/>
      <c r="H82" s="951"/>
      <c r="I82" s="951"/>
      <c r="J82" s="951"/>
      <c r="K82" s="951"/>
      <c r="L82" s="951"/>
      <c r="M82" s="49"/>
    </row>
    <row r="83" spans="1:13" ht="14.25">
      <c r="A83" s="651"/>
      <c r="B83" s="653"/>
      <c r="C83" s="46"/>
      <c r="D83" s="46"/>
      <c r="E83" s="46"/>
      <c r="F83" s="46"/>
      <c r="G83" s="46"/>
      <c r="H83" s="46"/>
      <c r="I83" s="46"/>
      <c r="J83" s="46"/>
      <c r="K83" s="46"/>
      <c r="L83" s="46"/>
      <c r="M83" s="49"/>
    </row>
    <row r="84" spans="1:13" ht="14.25">
      <c r="A84" s="651"/>
      <c r="B84" s="640">
        <v>3</v>
      </c>
      <c r="C84" s="956" t="s">
        <v>514</v>
      </c>
      <c r="D84" s="956"/>
      <c r="E84" s="956"/>
      <c r="F84" s="956"/>
      <c r="G84" s="956"/>
      <c r="H84" s="956"/>
      <c r="I84" s="46"/>
      <c r="J84" s="46"/>
      <c r="K84" s="46"/>
      <c r="L84" s="46"/>
      <c r="M84" s="49"/>
    </row>
    <row r="85" spans="1:13" ht="14.25">
      <c r="A85" s="651"/>
      <c r="B85" s="653"/>
      <c r="C85" s="46" t="s">
        <v>555</v>
      </c>
      <c r="D85" s="46"/>
      <c r="E85" s="46"/>
      <c r="F85" s="46"/>
      <c r="G85" s="46"/>
      <c r="H85" s="46"/>
      <c r="I85" s="46"/>
      <c r="J85" s="46"/>
      <c r="K85" s="46"/>
      <c r="L85" s="46"/>
      <c r="M85" s="49"/>
    </row>
    <row r="86" spans="1:13" ht="14.25">
      <c r="A86" s="651"/>
      <c r="B86" s="653"/>
      <c r="C86" s="46"/>
      <c r="D86" s="46"/>
      <c r="E86" s="46"/>
      <c r="F86" s="46"/>
      <c r="G86" s="46"/>
      <c r="H86" s="46"/>
      <c r="I86" s="46"/>
      <c r="J86" s="46"/>
      <c r="K86" s="46"/>
      <c r="L86" s="46"/>
      <c r="M86" s="49"/>
    </row>
    <row r="87" spans="1:13" ht="14.25">
      <c r="A87" s="651"/>
      <c r="B87" s="640">
        <v>4</v>
      </c>
      <c r="C87" s="956" t="s">
        <v>515</v>
      </c>
      <c r="D87" s="956"/>
      <c r="E87" s="956"/>
      <c r="F87" s="956"/>
      <c r="G87" s="956"/>
      <c r="H87" s="956"/>
      <c r="I87" s="46"/>
      <c r="J87" s="46"/>
      <c r="K87" s="46"/>
      <c r="L87" s="46"/>
      <c r="M87" s="49"/>
    </row>
    <row r="88" spans="1:13" ht="21.75" customHeight="1">
      <c r="A88" s="651"/>
      <c r="B88" s="653"/>
      <c r="C88" s="46"/>
      <c r="D88" s="653" t="s">
        <v>516</v>
      </c>
      <c r="E88" s="46"/>
      <c r="F88" s="46"/>
      <c r="G88" s="46"/>
      <c r="H88" s="46"/>
      <c r="I88" s="46"/>
      <c r="J88" s="46"/>
      <c r="K88" s="46"/>
      <c r="L88" s="46"/>
      <c r="M88" s="49"/>
    </row>
    <row r="89" spans="1:13" ht="21.75" customHeight="1">
      <c r="A89" s="651"/>
      <c r="B89" s="653"/>
      <c r="C89" s="46"/>
      <c r="D89" s="653" t="s">
        <v>556</v>
      </c>
      <c r="E89" s="46"/>
      <c r="F89" s="46"/>
      <c r="G89" s="46"/>
      <c r="H89" s="46"/>
      <c r="I89" s="46"/>
      <c r="J89" s="46"/>
      <c r="K89" s="46"/>
      <c r="L89" s="46"/>
      <c r="M89" s="49"/>
    </row>
    <row r="90" spans="1:13" ht="25.5" customHeight="1">
      <c r="A90" s="651"/>
      <c r="B90" s="653"/>
      <c r="C90" s="46"/>
      <c r="D90" s="958" t="s">
        <v>517</v>
      </c>
      <c r="E90" s="958"/>
      <c r="F90" s="958"/>
      <c r="G90" s="958"/>
      <c r="H90" s="958"/>
      <c r="I90" s="958"/>
      <c r="J90" s="958"/>
      <c r="K90" s="958"/>
      <c r="L90" s="958"/>
      <c r="M90" s="49"/>
    </row>
    <row r="91" spans="1:13" ht="38.25" customHeight="1">
      <c r="A91" s="651"/>
      <c r="B91" s="653"/>
      <c r="C91" s="46"/>
      <c r="D91" s="957" t="s">
        <v>557</v>
      </c>
      <c r="E91" s="957"/>
      <c r="F91" s="957"/>
      <c r="G91" s="957"/>
      <c r="H91" s="957"/>
      <c r="I91" s="957"/>
      <c r="J91" s="957"/>
      <c r="K91" s="957"/>
      <c r="L91" s="957"/>
      <c r="M91" s="49"/>
    </row>
    <row r="92" spans="1:13" ht="14.25">
      <c r="A92" s="651"/>
      <c r="B92" s="653"/>
      <c r="C92" s="46"/>
      <c r="D92" s="46"/>
      <c r="E92" s="46"/>
      <c r="F92" s="46"/>
      <c r="G92" s="46"/>
      <c r="H92" s="46"/>
      <c r="I92" s="46"/>
      <c r="J92" s="46"/>
      <c r="K92" s="46"/>
      <c r="L92" s="46"/>
      <c r="M92" s="49"/>
    </row>
    <row r="93" spans="1:13" ht="14.25">
      <c r="A93" s="651"/>
      <c r="B93" s="640">
        <v>5</v>
      </c>
      <c r="C93" s="956" t="s">
        <v>518</v>
      </c>
      <c r="D93" s="956"/>
      <c r="E93" s="956"/>
      <c r="F93" s="956"/>
      <c r="G93" s="956"/>
      <c r="H93" s="956"/>
      <c r="I93" s="46"/>
      <c r="J93" s="46"/>
      <c r="K93" s="46"/>
      <c r="L93" s="46"/>
      <c r="M93" s="49"/>
    </row>
    <row r="94" spans="1:13" ht="14.25">
      <c r="A94" s="651"/>
      <c r="B94" s="653"/>
      <c r="C94" s="47" t="s">
        <v>519</v>
      </c>
      <c r="D94" s="46"/>
      <c r="E94" s="46"/>
      <c r="F94" s="46"/>
      <c r="G94" s="46"/>
      <c r="H94" s="46"/>
      <c r="I94" s="46"/>
      <c r="J94" s="46"/>
      <c r="K94" s="46"/>
      <c r="L94" s="46"/>
      <c r="M94" s="49"/>
    </row>
    <row r="95" spans="1:13" ht="14.25">
      <c r="A95" s="651"/>
      <c r="B95" s="653"/>
      <c r="C95" s="46" t="s">
        <v>520</v>
      </c>
      <c r="D95" s="46"/>
      <c r="E95" s="46"/>
      <c r="F95" s="46"/>
      <c r="G95" s="46"/>
      <c r="H95" s="46"/>
      <c r="I95" s="46"/>
      <c r="J95" s="46"/>
      <c r="K95" s="46"/>
      <c r="L95" s="46"/>
      <c r="M95" s="49"/>
    </row>
    <row r="96" spans="1:13" ht="14.25">
      <c r="A96" s="651"/>
      <c r="B96" s="653"/>
      <c r="C96" s="46" t="s">
        <v>564</v>
      </c>
      <c r="D96" s="46"/>
      <c r="E96" s="46"/>
      <c r="F96" s="46"/>
      <c r="G96" s="46"/>
      <c r="H96" s="46"/>
      <c r="I96" s="46"/>
      <c r="J96" s="46"/>
      <c r="K96" s="46"/>
      <c r="L96" s="46"/>
      <c r="M96" s="49"/>
    </row>
    <row r="97" spans="1:13" ht="14.25">
      <c r="A97" s="651"/>
      <c r="B97" s="653"/>
      <c r="C97" s="46"/>
      <c r="D97" s="46"/>
      <c r="E97" s="46"/>
      <c r="F97" s="46"/>
      <c r="G97" s="46"/>
      <c r="H97" s="46"/>
      <c r="I97" s="46"/>
      <c r="J97" s="46"/>
      <c r="K97" s="46"/>
      <c r="L97" s="46"/>
      <c r="M97" s="49"/>
    </row>
    <row r="98" spans="1:13" ht="14.25">
      <c r="A98" s="651"/>
      <c r="B98" s="640">
        <v>6</v>
      </c>
      <c r="C98" s="956" t="s">
        <v>521</v>
      </c>
      <c r="D98" s="956"/>
      <c r="E98" s="956"/>
      <c r="F98" s="956"/>
      <c r="G98" s="956"/>
      <c r="H98" s="956"/>
      <c r="I98" s="46"/>
      <c r="J98" s="46"/>
      <c r="K98" s="46"/>
      <c r="L98" s="46"/>
      <c r="M98" s="49"/>
    </row>
    <row r="99" spans="1:13" ht="14.25">
      <c r="A99" s="651"/>
      <c r="B99" s="653"/>
      <c r="C99" s="46" t="s">
        <v>522</v>
      </c>
      <c r="D99" s="46"/>
      <c r="E99" s="46"/>
      <c r="F99" s="46"/>
      <c r="G99" s="46"/>
      <c r="H99" s="46"/>
      <c r="I99" s="46"/>
      <c r="J99" s="46"/>
      <c r="K99" s="46"/>
      <c r="L99" s="46"/>
      <c r="M99" s="49"/>
    </row>
    <row r="100" spans="1:13" ht="14.25">
      <c r="A100" s="651"/>
      <c r="B100" s="653"/>
      <c r="C100" s="46" t="s">
        <v>523</v>
      </c>
      <c r="D100" s="46"/>
      <c r="E100" s="46"/>
      <c r="F100" s="46"/>
      <c r="G100" s="46"/>
      <c r="H100" s="46"/>
      <c r="I100" s="46"/>
      <c r="J100" s="46"/>
      <c r="K100" s="46"/>
      <c r="L100" s="46"/>
      <c r="M100" s="49"/>
    </row>
    <row r="101" spans="1:13" ht="14.25">
      <c r="A101" s="651"/>
      <c r="B101" s="653"/>
      <c r="C101" s="46" t="s">
        <v>524</v>
      </c>
      <c r="D101" s="46"/>
      <c r="E101" s="46"/>
      <c r="F101" s="46"/>
      <c r="G101" s="46"/>
      <c r="H101" s="46"/>
      <c r="I101" s="46"/>
      <c r="J101" s="46"/>
      <c r="K101" s="46"/>
      <c r="L101" s="46"/>
      <c r="M101" s="49"/>
    </row>
    <row r="102" spans="1:13" ht="14.25">
      <c r="A102" s="651"/>
      <c r="B102" s="653"/>
      <c r="C102" s="46" t="s">
        <v>525</v>
      </c>
      <c r="D102" s="46"/>
      <c r="E102" s="46"/>
      <c r="F102" s="46"/>
      <c r="G102" s="46"/>
      <c r="H102" s="46"/>
      <c r="I102" s="46"/>
      <c r="J102" s="46"/>
      <c r="K102" s="46"/>
      <c r="L102" s="46"/>
      <c r="M102" s="49"/>
    </row>
    <row r="103" spans="1:13" ht="14.25">
      <c r="A103" s="651"/>
      <c r="B103" s="653"/>
      <c r="C103" s="46"/>
      <c r="D103" s="46"/>
      <c r="E103" s="46"/>
      <c r="F103" s="46"/>
      <c r="G103" s="46"/>
      <c r="H103" s="46"/>
      <c r="I103" s="46"/>
      <c r="J103" s="46"/>
      <c r="K103" s="46"/>
      <c r="L103" s="46"/>
      <c r="M103" s="49"/>
    </row>
    <row r="104" spans="1:13" ht="14.25">
      <c r="A104" s="651"/>
      <c r="B104" s="640">
        <v>7</v>
      </c>
      <c r="C104" s="956" t="s">
        <v>526</v>
      </c>
      <c r="D104" s="956"/>
      <c r="E104" s="956"/>
      <c r="F104" s="956"/>
      <c r="G104" s="956"/>
      <c r="H104" s="956"/>
      <c r="I104" s="46"/>
      <c r="J104" s="46"/>
      <c r="K104" s="46"/>
      <c r="L104" s="46"/>
      <c r="M104" s="49"/>
    </row>
    <row r="105" spans="1:13" ht="14.25">
      <c r="A105" s="651"/>
      <c r="B105" s="653"/>
      <c r="C105" s="46" t="s">
        <v>546</v>
      </c>
      <c r="D105" s="46"/>
      <c r="E105" s="46"/>
      <c r="F105" s="46"/>
      <c r="G105" s="46"/>
      <c r="H105" s="46"/>
      <c r="I105" s="46"/>
      <c r="J105" s="46"/>
      <c r="K105" s="46"/>
      <c r="L105" s="46"/>
      <c r="M105" s="49"/>
    </row>
    <row r="106" spans="1:13" ht="14.25">
      <c r="A106" s="651"/>
      <c r="B106" s="653"/>
      <c r="C106" s="46" t="s">
        <v>527</v>
      </c>
      <c r="D106" s="46"/>
      <c r="E106" s="46"/>
      <c r="F106" s="46"/>
      <c r="G106" s="46"/>
      <c r="H106" s="46"/>
      <c r="I106" s="46"/>
      <c r="J106" s="46"/>
      <c r="K106" s="46"/>
      <c r="L106" s="46"/>
      <c r="M106" s="49"/>
    </row>
    <row r="107" spans="1:13" ht="14.25">
      <c r="A107" s="651"/>
      <c r="B107" s="653"/>
      <c r="C107" s="46" t="s">
        <v>528</v>
      </c>
      <c r="D107" s="46"/>
      <c r="E107" s="46"/>
      <c r="F107" s="46"/>
      <c r="G107" s="46"/>
      <c r="H107" s="46"/>
      <c r="I107" s="46"/>
      <c r="J107" s="46"/>
      <c r="K107" s="46"/>
      <c r="L107" s="46"/>
      <c r="M107" s="49"/>
    </row>
    <row r="108" spans="1:13" ht="14.25">
      <c r="A108" s="651"/>
      <c r="B108" s="653"/>
      <c r="C108" s="46"/>
      <c r="D108" s="46"/>
      <c r="E108" s="46"/>
      <c r="F108" s="46"/>
      <c r="G108" s="46"/>
      <c r="H108" s="46"/>
      <c r="I108" s="46"/>
      <c r="J108" s="46"/>
      <c r="K108" s="46"/>
      <c r="L108" s="46"/>
      <c r="M108" s="49"/>
    </row>
    <row r="109" spans="1:13" ht="14.25">
      <c r="A109" s="651"/>
      <c r="B109" s="640">
        <v>8</v>
      </c>
      <c r="C109" s="956" t="s">
        <v>553</v>
      </c>
      <c r="D109" s="956"/>
      <c r="E109" s="956"/>
      <c r="F109" s="956"/>
      <c r="G109" s="956"/>
      <c r="H109" s="956"/>
      <c r="I109" s="46"/>
      <c r="J109" s="46"/>
      <c r="K109" s="46"/>
      <c r="L109" s="46"/>
      <c r="M109" s="49"/>
    </row>
    <row r="110" spans="1:13" ht="14.25">
      <c r="A110" s="651"/>
      <c r="B110" s="653"/>
      <c r="C110" s="46" t="s">
        <v>529</v>
      </c>
      <c r="D110" s="46"/>
      <c r="E110" s="46"/>
      <c r="F110" s="46"/>
      <c r="G110" s="46"/>
      <c r="H110" s="46"/>
      <c r="I110" s="46"/>
      <c r="J110" s="46"/>
      <c r="K110" s="46"/>
      <c r="L110" s="46"/>
      <c r="M110" s="49"/>
    </row>
    <row r="111" spans="1:13" ht="14.25">
      <c r="A111" s="651"/>
      <c r="B111" s="653"/>
      <c r="C111" s="46"/>
      <c r="D111" s="46"/>
      <c r="E111" s="46"/>
      <c r="F111" s="46"/>
      <c r="G111" s="46"/>
      <c r="H111" s="46"/>
      <c r="I111" s="46"/>
      <c r="J111" s="46"/>
      <c r="K111" s="46"/>
      <c r="L111" s="46"/>
      <c r="M111" s="49"/>
    </row>
    <row r="112" spans="1:13" ht="14.25">
      <c r="A112" s="651"/>
      <c r="B112" s="640">
        <v>9</v>
      </c>
      <c r="C112" s="956" t="s">
        <v>530</v>
      </c>
      <c r="D112" s="956"/>
      <c r="E112" s="956"/>
      <c r="F112" s="956"/>
      <c r="G112" s="956"/>
      <c r="H112" s="956"/>
      <c r="I112" s="46"/>
      <c r="J112" s="46"/>
      <c r="K112" s="46"/>
      <c r="L112" s="46"/>
      <c r="M112" s="49"/>
    </row>
    <row r="113" spans="1:13" ht="14.25">
      <c r="A113" s="651"/>
      <c r="B113" s="653"/>
      <c r="C113" s="47" t="s">
        <v>531</v>
      </c>
      <c r="D113" s="46"/>
      <c r="E113" s="46"/>
      <c r="F113" s="46"/>
      <c r="G113" s="46"/>
      <c r="H113" s="46"/>
      <c r="I113" s="46"/>
      <c r="J113" s="46"/>
      <c r="K113" s="46"/>
      <c r="L113" s="46"/>
      <c r="M113" s="49"/>
    </row>
    <row r="114" spans="1:13" ht="25.5" customHeight="1">
      <c r="A114" s="651"/>
      <c r="B114" s="653"/>
      <c r="C114" s="951" t="s">
        <v>565</v>
      </c>
      <c r="D114" s="951"/>
      <c r="E114" s="951"/>
      <c r="F114" s="951"/>
      <c r="G114" s="951"/>
      <c r="H114" s="951"/>
      <c r="I114" s="951"/>
      <c r="J114" s="951"/>
      <c r="K114" s="951"/>
      <c r="L114" s="951"/>
      <c r="M114" s="49"/>
    </row>
    <row r="115" spans="1:13" ht="14.25">
      <c r="A115" s="651"/>
      <c r="B115" s="653"/>
      <c r="C115" s="46"/>
      <c r="D115" s="46"/>
      <c r="E115" s="46"/>
      <c r="F115" s="46"/>
      <c r="G115" s="46"/>
      <c r="H115" s="46"/>
      <c r="I115" s="46"/>
      <c r="J115" s="46"/>
      <c r="K115" s="46"/>
      <c r="L115" s="46"/>
      <c r="M115" s="49"/>
    </row>
    <row r="116" spans="1:13" ht="14.25">
      <c r="A116" s="651"/>
      <c r="B116" s="640">
        <v>10</v>
      </c>
      <c r="C116" s="956" t="s">
        <v>185</v>
      </c>
      <c r="D116" s="956"/>
      <c r="E116" s="956"/>
      <c r="F116" s="956"/>
      <c r="G116" s="956"/>
      <c r="H116" s="956"/>
      <c r="I116" s="46"/>
      <c r="J116" s="46"/>
      <c r="K116" s="46"/>
      <c r="L116" s="46"/>
      <c r="M116" s="49"/>
    </row>
    <row r="117" spans="1:13" ht="14.25">
      <c r="A117" s="651"/>
      <c r="B117" s="653"/>
      <c r="C117" s="107" t="s">
        <v>551</v>
      </c>
      <c r="D117" s="46"/>
      <c r="E117" s="46"/>
      <c r="F117" s="46"/>
      <c r="G117" s="46"/>
      <c r="H117" s="46"/>
      <c r="I117" s="46"/>
      <c r="J117" s="46"/>
      <c r="K117" s="46"/>
      <c r="L117" s="46"/>
      <c r="M117" s="49"/>
    </row>
    <row r="118" spans="1:13" ht="14.25">
      <c r="A118" s="651"/>
      <c r="B118" s="653"/>
      <c r="C118" s="107" t="s">
        <v>552</v>
      </c>
      <c r="D118" s="46"/>
      <c r="E118" s="46"/>
      <c r="F118" s="46"/>
      <c r="G118" s="46"/>
      <c r="H118" s="46"/>
      <c r="I118" s="46"/>
      <c r="J118" s="46"/>
      <c r="K118" s="46"/>
      <c r="L118" s="46"/>
      <c r="M118" s="49"/>
    </row>
    <row r="119" spans="1:13" ht="14.25">
      <c r="A119" s="651"/>
      <c r="B119" s="653"/>
      <c r="C119" s="46"/>
      <c r="D119" s="46"/>
      <c r="E119" s="46"/>
      <c r="F119" s="46"/>
      <c r="G119" s="46"/>
      <c r="H119" s="46"/>
      <c r="I119" s="46"/>
      <c r="J119" s="46"/>
      <c r="K119" s="46"/>
      <c r="L119" s="46"/>
      <c r="M119" s="49"/>
    </row>
    <row r="120" spans="1:13" ht="15" customHeight="1">
      <c r="A120" s="651"/>
      <c r="B120" s="640">
        <v>11</v>
      </c>
      <c r="C120" s="956" t="s">
        <v>453</v>
      </c>
      <c r="D120" s="956"/>
      <c r="E120" s="956"/>
      <c r="F120" s="956"/>
      <c r="G120" s="956"/>
      <c r="H120" s="956"/>
      <c r="I120" s="654"/>
      <c r="J120" s="654"/>
      <c r="K120" s="654"/>
      <c r="L120" s="654"/>
      <c r="M120" s="49"/>
    </row>
    <row r="121" spans="1:13" ht="15" customHeight="1">
      <c r="A121" s="651"/>
      <c r="B121" s="653"/>
      <c r="C121" s="46" t="s">
        <v>558</v>
      </c>
      <c r="D121" s="654"/>
      <c r="E121" s="654"/>
      <c r="F121" s="654"/>
      <c r="G121" s="654"/>
      <c r="H121" s="654"/>
      <c r="I121" s="654"/>
      <c r="J121" s="654"/>
      <c r="K121" s="654"/>
      <c r="L121" s="654"/>
      <c r="M121" s="49"/>
    </row>
    <row r="122" spans="1:13" ht="15" customHeight="1">
      <c r="A122" s="651"/>
      <c r="B122" s="653"/>
      <c r="C122" s="654"/>
      <c r="D122" s="654"/>
      <c r="E122" s="654"/>
      <c r="F122" s="654"/>
      <c r="G122" s="654"/>
      <c r="H122" s="654"/>
      <c r="I122" s="654"/>
      <c r="J122" s="654"/>
      <c r="K122" s="654"/>
      <c r="L122" s="654"/>
      <c r="M122" s="49"/>
    </row>
    <row r="123" spans="1:13" ht="15" customHeight="1">
      <c r="A123" s="651"/>
      <c r="B123" s="640">
        <v>12</v>
      </c>
      <c r="C123" s="956" t="s">
        <v>562</v>
      </c>
      <c r="D123" s="956"/>
      <c r="E123" s="956"/>
      <c r="F123" s="956"/>
      <c r="G123" s="956"/>
      <c r="H123" s="956"/>
      <c r="I123" s="654"/>
      <c r="J123" s="654"/>
      <c r="K123" s="654"/>
      <c r="L123" s="654"/>
      <c r="M123" s="49"/>
    </row>
    <row r="124" spans="1:13" ht="15" customHeight="1">
      <c r="A124" s="651"/>
      <c r="B124" s="653"/>
      <c r="C124" s="46" t="s">
        <v>559</v>
      </c>
      <c r="D124" s="654"/>
      <c r="E124" s="654"/>
      <c r="F124" s="654"/>
      <c r="G124" s="654"/>
      <c r="H124" s="654"/>
      <c r="I124" s="654"/>
      <c r="J124" s="654"/>
      <c r="K124" s="654"/>
      <c r="L124" s="654"/>
      <c r="M124" s="49"/>
    </row>
    <row r="125" spans="1:13" ht="15" customHeight="1">
      <c r="A125" s="651"/>
      <c r="B125" s="653"/>
      <c r="C125" s="46"/>
      <c r="D125" s="654"/>
      <c r="E125" s="654"/>
      <c r="F125" s="654"/>
      <c r="G125" s="654"/>
      <c r="H125" s="654"/>
      <c r="I125" s="654"/>
      <c r="J125" s="654"/>
      <c r="K125" s="654"/>
      <c r="L125" s="654"/>
      <c r="M125" s="49"/>
    </row>
    <row r="126" spans="1:13" ht="15" customHeight="1">
      <c r="A126" s="651"/>
      <c r="B126" s="640">
        <v>13</v>
      </c>
      <c r="C126" s="956" t="s">
        <v>563</v>
      </c>
      <c r="D126" s="956"/>
      <c r="E126" s="956"/>
      <c r="F126" s="956"/>
      <c r="G126" s="956"/>
      <c r="H126" s="956"/>
      <c r="I126" s="654"/>
      <c r="J126" s="654"/>
      <c r="K126" s="654"/>
      <c r="L126" s="654"/>
      <c r="M126" s="49"/>
    </row>
    <row r="127" spans="1:13" ht="15" customHeight="1">
      <c r="A127" s="651"/>
      <c r="B127" s="653"/>
      <c r="C127" s="46" t="s">
        <v>533</v>
      </c>
      <c r="D127" s="46"/>
      <c r="E127" s="46"/>
      <c r="F127" s="46"/>
      <c r="G127" s="46"/>
      <c r="H127" s="46"/>
      <c r="I127" s="46"/>
      <c r="J127" s="46"/>
      <c r="K127" s="46"/>
      <c r="L127" s="46"/>
      <c r="M127" s="49"/>
    </row>
    <row r="128" spans="1:13" ht="15" customHeight="1">
      <c r="A128" s="651"/>
      <c r="B128" s="653"/>
      <c r="C128" s="46"/>
      <c r="D128" s="46"/>
      <c r="E128" s="46"/>
      <c r="F128" s="46"/>
      <c r="G128" s="46"/>
      <c r="H128" s="46"/>
      <c r="I128" s="46"/>
      <c r="J128" s="46"/>
      <c r="K128" s="46"/>
      <c r="L128" s="46"/>
      <c r="M128" s="49"/>
    </row>
    <row r="129" spans="1:13" ht="15" customHeight="1">
      <c r="A129" s="651"/>
      <c r="B129" s="640">
        <v>14</v>
      </c>
      <c r="C129" s="956" t="s">
        <v>430</v>
      </c>
      <c r="D129" s="956"/>
      <c r="E129" s="956"/>
      <c r="F129" s="956"/>
      <c r="G129" s="956"/>
      <c r="H129" s="956"/>
      <c r="I129" s="46"/>
      <c r="J129" s="46"/>
      <c r="K129" s="46"/>
      <c r="L129" s="46"/>
      <c r="M129" s="49"/>
    </row>
    <row r="130" spans="1:13" ht="15" customHeight="1">
      <c r="A130" s="651"/>
      <c r="B130" s="653"/>
      <c r="C130" s="46" t="s">
        <v>534</v>
      </c>
      <c r="D130" s="46"/>
      <c r="E130" s="46"/>
      <c r="F130" s="46"/>
      <c r="G130" s="46"/>
      <c r="H130" s="46"/>
      <c r="I130" s="46"/>
      <c r="J130" s="46"/>
      <c r="K130" s="46"/>
      <c r="L130" s="46"/>
      <c r="M130" s="49"/>
    </row>
    <row r="131" spans="1:13" ht="15" customHeight="1">
      <c r="A131" s="651"/>
      <c r="B131" s="653"/>
      <c r="C131" s="46"/>
      <c r="D131" s="46"/>
      <c r="E131" s="46"/>
      <c r="F131" s="46"/>
      <c r="G131" s="46"/>
      <c r="H131" s="46"/>
      <c r="I131" s="46"/>
      <c r="J131" s="46"/>
      <c r="K131" s="46"/>
      <c r="L131" s="46"/>
      <c r="M131" s="49"/>
    </row>
    <row r="132" spans="1:13" ht="15" customHeight="1">
      <c r="A132" s="651"/>
      <c r="B132" s="640">
        <v>15</v>
      </c>
      <c r="C132" s="956" t="s">
        <v>535</v>
      </c>
      <c r="D132" s="956"/>
      <c r="E132" s="956"/>
      <c r="F132" s="956"/>
      <c r="G132" s="956"/>
      <c r="H132" s="956"/>
      <c r="I132" s="46"/>
      <c r="J132" s="46"/>
      <c r="K132" s="46"/>
      <c r="L132" s="46"/>
      <c r="M132" s="49"/>
    </row>
    <row r="133" spans="1:13" ht="40.5" customHeight="1">
      <c r="A133" s="651"/>
      <c r="B133" s="653"/>
      <c r="C133" s="957" t="s">
        <v>560</v>
      </c>
      <c r="D133" s="957"/>
      <c r="E133" s="957"/>
      <c r="F133" s="957"/>
      <c r="G133" s="957"/>
      <c r="H133" s="957"/>
      <c r="I133" s="957"/>
      <c r="J133" s="957"/>
      <c r="K133" s="957"/>
      <c r="L133" s="957"/>
      <c r="M133" s="49"/>
    </row>
    <row r="134" spans="1:13" ht="15" customHeight="1">
      <c r="A134" s="651"/>
      <c r="B134" s="653"/>
      <c r="C134" s="46"/>
      <c r="D134" s="46"/>
      <c r="E134" s="46"/>
      <c r="F134" s="46"/>
      <c r="G134" s="46"/>
      <c r="H134" s="46"/>
      <c r="I134" s="46"/>
      <c r="J134" s="46"/>
      <c r="K134" s="46"/>
      <c r="L134" s="46"/>
      <c r="M134" s="49"/>
    </row>
    <row r="135" spans="1:13" ht="15" customHeight="1">
      <c r="A135" s="651"/>
      <c r="B135" s="640">
        <v>16</v>
      </c>
      <c r="C135" s="956" t="s">
        <v>114</v>
      </c>
      <c r="D135" s="956"/>
      <c r="E135" s="956"/>
      <c r="F135" s="956"/>
      <c r="G135" s="956"/>
      <c r="H135" s="956"/>
      <c r="I135" s="46"/>
      <c r="J135" s="46"/>
      <c r="K135" s="46"/>
      <c r="L135" s="46"/>
      <c r="M135" s="49"/>
    </row>
    <row r="136" spans="1:13" ht="14.25">
      <c r="A136" s="651"/>
      <c r="B136" s="653"/>
      <c r="C136" s="957" t="s">
        <v>745</v>
      </c>
      <c r="D136" s="957"/>
      <c r="E136" s="957"/>
      <c r="F136" s="957"/>
      <c r="G136" s="957"/>
      <c r="H136" s="957"/>
      <c r="I136" s="957"/>
      <c r="J136" s="957"/>
      <c r="K136" s="957"/>
      <c r="L136" s="957"/>
      <c r="M136" s="49"/>
    </row>
    <row r="137" spans="1:13" ht="15" customHeight="1">
      <c r="A137" s="651"/>
      <c r="B137" s="653"/>
      <c r="C137" s="46"/>
      <c r="D137" s="46"/>
      <c r="E137" s="46"/>
      <c r="F137" s="46"/>
      <c r="G137" s="46"/>
      <c r="H137" s="46"/>
      <c r="I137" s="46"/>
      <c r="J137" s="46"/>
      <c r="K137" s="46"/>
      <c r="L137" s="46"/>
      <c r="M137" s="49"/>
    </row>
    <row r="138" spans="1:13" ht="15" customHeight="1">
      <c r="A138" s="651"/>
      <c r="B138" s="640">
        <v>17</v>
      </c>
      <c r="C138" s="956" t="s">
        <v>746</v>
      </c>
      <c r="D138" s="956"/>
      <c r="E138" s="956"/>
      <c r="F138" s="956"/>
      <c r="G138" s="956"/>
      <c r="H138" s="956"/>
      <c r="I138" s="46"/>
      <c r="J138" s="46"/>
      <c r="K138" s="46"/>
      <c r="L138" s="46"/>
      <c r="M138" s="49"/>
    </row>
    <row r="139" spans="1:13" ht="14.25">
      <c r="A139" s="651"/>
      <c r="B139" s="653"/>
      <c r="C139" s="957" t="s">
        <v>744</v>
      </c>
      <c r="D139" s="957"/>
      <c r="E139" s="957"/>
      <c r="F139" s="957"/>
      <c r="G139" s="957"/>
      <c r="H139" s="957"/>
      <c r="I139" s="957"/>
      <c r="J139" s="957"/>
      <c r="K139" s="957"/>
      <c r="L139" s="957"/>
      <c r="M139" s="49"/>
    </row>
    <row r="140" spans="1:13" ht="15" customHeight="1">
      <c r="A140" s="651"/>
      <c r="B140" s="653"/>
      <c r="C140" s="46"/>
      <c r="D140" s="46"/>
      <c r="E140" s="46"/>
      <c r="F140" s="46"/>
      <c r="G140" s="46"/>
      <c r="H140" s="46"/>
      <c r="I140" s="46"/>
      <c r="J140" s="46"/>
      <c r="K140" s="46"/>
      <c r="L140" s="46"/>
      <c r="M140" s="49"/>
    </row>
    <row r="141" spans="1:13" ht="15" thickBot="1">
      <c r="A141" s="655"/>
      <c r="B141" s="51"/>
      <c r="C141" s="51"/>
      <c r="D141" s="51"/>
      <c r="E141" s="51"/>
      <c r="F141" s="51"/>
      <c r="G141" s="51"/>
      <c r="H141" s="51"/>
      <c r="I141" s="51"/>
      <c r="J141" s="51"/>
      <c r="K141" s="51"/>
      <c r="L141" s="51"/>
      <c r="M141" s="52"/>
    </row>
  </sheetData>
  <sheetProtection password="8694" sheet="1" objects="1" scenarios="1"/>
  <mergeCells count="53">
    <mergeCell ref="C69:L69"/>
    <mergeCell ref="C71:L71"/>
    <mergeCell ref="C72:L72"/>
    <mergeCell ref="C47:L47"/>
    <mergeCell ref="C48:L48"/>
    <mergeCell ref="C53:L53"/>
    <mergeCell ref="C57:L57"/>
    <mergeCell ref="C65:L65"/>
    <mergeCell ref="C68:L68"/>
    <mergeCell ref="C26:L26"/>
    <mergeCell ref="C27:L27"/>
    <mergeCell ref="C32:L32"/>
    <mergeCell ref="C34:L34"/>
    <mergeCell ref="C36:L36"/>
    <mergeCell ref="C40:L40"/>
    <mergeCell ref="C16:L16"/>
    <mergeCell ref="C17:L17"/>
    <mergeCell ref="C19:I19"/>
    <mergeCell ref="C21:L21"/>
    <mergeCell ref="C23:I23"/>
    <mergeCell ref="C24:I24"/>
    <mergeCell ref="C109:H109"/>
    <mergeCell ref="C112:H112"/>
    <mergeCell ref="C114:L114"/>
    <mergeCell ref="C84:H84"/>
    <mergeCell ref="C87:H87"/>
    <mergeCell ref="D90:L90"/>
    <mergeCell ref="C132:H132"/>
    <mergeCell ref="C133:L133"/>
    <mergeCell ref="C120:H120"/>
    <mergeCell ref="C123:H123"/>
    <mergeCell ref="C126:H126"/>
    <mergeCell ref="C129:H129"/>
    <mergeCell ref="C4:L4"/>
    <mergeCell ref="B76:L76"/>
    <mergeCell ref="D91:L91"/>
    <mergeCell ref="C93:H93"/>
    <mergeCell ref="C78:H78"/>
    <mergeCell ref="C79:L79"/>
    <mergeCell ref="C81:H81"/>
    <mergeCell ref="C10:L10"/>
    <mergeCell ref="C11:L12"/>
    <mergeCell ref="C14:L14"/>
    <mergeCell ref="C82:L82"/>
    <mergeCell ref="B2:L2"/>
    <mergeCell ref="C6:L6"/>
    <mergeCell ref="C138:H138"/>
    <mergeCell ref="C139:L139"/>
    <mergeCell ref="C135:H135"/>
    <mergeCell ref="C136:L136"/>
    <mergeCell ref="C116:H116"/>
    <mergeCell ref="C98:H98"/>
    <mergeCell ref="C104:H104"/>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2"/>
  <dimension ref="A1:E36"/>
  <sheetViews>
    <sheetView zoomScalePageLayoutView="0" workbookViewId="0" topLeftCell="A1">
      <selection activeCell="A1" sqref="A1"/>
    </sheetView>
  </sheetViews>
  <sheetFormatPr defaultColWidth="11.421875" defaultRowHeight="15"/>
  <sheetData>
    <row r="1" spans="1:5" ht="14.25">
      <c r="A1" s="71" t="s">
        <v>566</v>
      </c>
      <c r="B1" t="s">
        <v>567</v>
      </c>
      <c r="C1" s="72" t="s">
        <v>568</v>
      </c>
      <c r="E1" t="s">
        <v>609</v>
      </c>
    </row>
    <row r="2" spans="1:3" ht="14.25">
      <c r="A2" s="71"/>
      <c r="C2" s="72"/>
    </row>
    <row r="3" spans="1:5" ht="14.25">
      <c r="A3" s="71" t="s">
        <v>569</v>
      </c>
      <c r="B3" t="s">
        <v>570</v>
      </c>
      <c r="C3" s="73" t="s">
        <v>571</v>
      </c>
      <c r="E3" t="s">
        <v>606</v>
      </c>
    </row>
    <row r="4" spans="1:5" ht="14.25">
      <c r="A4" s="71" t="s">
        <v>572</v>
      </c>
      <c r="B4" t="s">
        <v>573</v>
      </c>
      <c r="C4" s="73" t="s">
        <v>574</v>
      </c>
      <c r="E4" t="s">
        <v>605</v>
      </c>
    </row>
    <row r="5" spans="2:5" ht="14.25">
      <c r="B5" s="71" t="s">
        <v>575</v>
      </c>
      <c r="C5" s="73"/>
      <c r="E5" t="s">
        <v>607</v>
      </c>
    </row>
    <row r="6" spans="2:5" ht="14.25">
      <c r="B6" s="71" t="s">
        <v>576</v>
      </c>
      <c r="C6" s="73"/>
      <c r="E6" t="s">
        <v>608</v>
      </c>
    </row>
    <row r="7" spans="2:5" ht="14.25">
      <c r="B7" s="71" t="s">
        <v>577</v>
      </c>
      <c r="C7" s="72"/>
      <c r="E7" t="s">
        <v>81</v>
      </c>
    </row>
    <row r="8" spans="2:3" ht="14.25">
      <c r="B8" s="71" t="s">
        <v>578</v>
      </c>
      <c r="C8" s="72"/>
    </row>
    <row r="9" spans="2:3" ht="14.25">
      <c r="B9" s="71" t="s">
        <v>579</v>
      </c>
      <c r="C9" s="72"/>
    </row>
    <row r="10" spans="2:3" ht="14.25">
      <c r="B10" s="71" t="s">
        <v>506</v>
      </c>
      <c r="C10" s="72"/>
    </row>
    <row r="11" spans="2:3" ht="14.25">
      <c r="B11" s="71" t="s">
        <v>580</v>
      </c>
      <c r="C11" s="71"/>
    </row>
    <row r="12" spans="2:3" ht="14.25">
      <c r="B12" s="71" t="s">
        <v>581</v>
      </c>
      <c r="C12" s="71"/>
    </row>
    <row r="13" spans="2:3" ht="14.25">
      <c r="B13" s="71" t="s">
        <v>582</v>
      </c>
      <c r="C13" s="71"/>
    </row>
    <row r="14" spans="2:3" ht="14.25">
      <c r="B14" s="71" t="s">
        <v>583</v>
      </c>
      <c r="C14" s="71"/>
    </row>
    <row r="15" spans="2:3" ht="14.25">
      <c r="B15" s="71" t="s">
        <v>584</v>
      </c>
      <c r="C15" s="71"/>
    </row>
    <row r="16" spans="2:3" ht="14.25">
      <c r="B16" s="71" t="s">
        <v>585</v>
      </c>
      <c r="C16" s="71"/>
    </row>
    <row r="17" spans="2:3" ht="14.25">
      <c r="B17" s="71" t="s">
        <v>586</v>
      </c>
      <c r="C17" s="71"/>
    </row>
    <row r="18" spans="2:3" ht="14.25">
      <c r="B18" s="71" t="s">
        <v>587</v>
      </c>
      <c r="C18" s="71"/>
    </row>
    <row r="19" spans="2:3" ht="14.25">
      <c r="B19" s="71" t="s">
        <v>588</v>
      </c>
      <c r="C19" s="71"/>
    </row>
    <row r="20" spans="2:3" ht="14.25">
      <c r="B20" s="71" t="s">
        <v>589</v>
      </c>
      <c r="C20" s="71"/>
    </row>
    <row r="21" spans="2:3" ht="14.25">
      <c r="B21" s="71" t="s">
        <v>590</v>
      </c>
      <c r="C21" s="71"/>
    </row>
    <row r="22" spans="2:3" ht="14.25">
      <c r="B22" s="71" t="s">
        <v>591</v>
      </c>
      <c r="C22" s="71"/>
    </row>
    <row r="23" spans="2:3" ht="14.25">
      <c r="B23" s="71" t="s">
        <v>592</v>
      </c>
      <c r="C23" s="71"/>
    </row>
    <row r="24" spans="2:3" ht="14.25">
      <c r="B24" s="71" t="s">
        <v>593</v>
      </c>
      <c r="C24" s="71"/>
    </row>
    <row r="25" spans="2:3" ht="14.25">
      <c r="B25" s="71" t="s">
        <v>594</v>
      </c>
      <c r="C25" s="71"/>
    </row>
    <row r="26" spans="2:3" ht="14.25">
      <c r="B26" s="71" t="s">
        <v>595</v>
      </c>
      <c r="C26" s="71"/>
    </row>
    <row r="27" spans="2:3" ht="14.25">
      <c r="B27" s="71" t="s">
        <v>596</v>
      </c>
      <c r="C27" s="71"/>
    </row>
    <row r="28" spans="2:3" ht="14.25">
      <c r="B28" s="71" t="s">
        <v>597</v>
      </c>
      <c r="C28" s="71"/>
    </row>
    <row r="29" spans="2:3" ht="14.25">
      <c r="B29" s="71" t="s">
        <v>598</v>
      </c>
      <c r="C29" s="71"/>
    </row>
    <row r="30" spans="2:3" ht="14.25">
      <c r="B30" s="71" t="s">
        <v>662</v>
      </c>
      <c r="C30" s="71"/>
    </row>
    <row r="31" spans="2:3" ht="14.25">
      <c r="B31" s="71" t="s">
        <v>599</v>
      </c>
      <c r="C31" s="71"/>
    </row>
    <row r="32" spans="2:3" ht="14.25">
      <c r="B32" s="71" t="s">
        <v>600</v>
      </c>
      <c r="C32" s="71"/>
    </row>
    <row r="33" spans="2:3" ht="14.25">
      <c r="B33" s="71" t="s">
        <v>601</v>
      </c>
      <c r="C33" s="71"/>
    </row>
    <row r="34" spans="2:3" ht="14.25">
      <c r="B34" s="71" t="s">
        <v>602</v>
      </c>
      <c r="C34" s="71"/>
    </row>
    <row r="35" spans="2:3" ht="14.25">
      <c r="B35" s="71" t="s">
        <v>603</v>
      </c>
      <c r="C35" s="71"/>
    </row>
    <row r="36" spans="2:3" ht="14.25">
      <c r="B36" s="71" t="s">
        <v>604</v>
      </c>
      <c r="C36" s="71"/>
    </row>
  </sheetData>
  <sheetProtection password="8694"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3"/>
  <dimension ref="A1:P33"/>
  <sheetViews>
    <sheetView zoomScalePageLayoutView="0" workbookViewId="0" topLeftCell="B1">
      <selection activeCell="A1" sqref="A1"/>
    </sheetView>
  </sheetViews>
  <sheetFormatPr defaultColWidth="11.421875" defaultRowHeight="15"/>
  <cols>
    <col min="1" max="1" width="2.00390625" style="23" hidden="1" customWidth="1"/>
    <col min="2" max="2" width="5.421875" style="23" customWidth="1"/>
    <col min="3" max="3" width="25.7109375" style="18" customWidth="1"/>
    <col min="4" max="4" width="36.57421875" style="18" customWidth="1"/>
    <col min="5" max="5" width="11.140625" style="24" customWidth="1"/>
    <col min="6" max="6" width="18.28125" style="24" customWidth="1"/>
    <col min="7" max="9" width="9.421875" style="24" customWidth="1"/>
    <col min="10" max="13" width="9.421875" style="18" customWidth="1"/>
    <col min="14" max="14" width="1.8515625" style="18" customWidth="1"/>
    <col min="15" max="15" width="8.421875" style="18" customWidth="1"/>
    <col min="16" max="16" width="11.28125" style="18" hidden="1" customWidth="1"/>
    <col min="17" max="17" width="11.28125" style="18" customWidth="1"/>
    <col min="18" max="18" width="0.5625" style="18" customWidth="1"/>
    <col min="19" max="16384" width="11.421875" style="18" customWidth="1"/>
  </cols>
  <sheetData>
    <row r="1" spans="1:14" ht="9.75">
      <c r="A1" s="1172" t="s">
        <v>747</v>
      </c>
      <c r="B1" s="60"/>
      <c r="C1" s="60"/>
      <c r="D1" s="60"/>
      <c r="E1" s="61"/>
      <c r="F1" s="61"/>
      <c r="G1" s="61"/>
      <c r="H1" s="61"/>
      <c r="I1" s="61"/>
      <c r="J1" s="60"/>
      <c r="K1" s="60"/>
      <c r="L1" s="60"/>
      <c r="M1" s="60"/>
      <c r="N1" s="62"/>
    </row>
    <row r="2" spans="1:14" ht="48.75" customHeight="1">
      <c r="A2" s="1177"/>
      <c r="B2" s="54"/>
      <c r="C2" s="966" t="s">
        <v>642</v>
      </c>
      <c r="D2" s="967"/>
      <c r="E2" s="967"/>
      <c r="F2" s="967"/>
      <c r="G2" s="967"/>
      <c r="H2" s="967"/>
      <c r="I2" s="967"/>
      <c r="J2" s="967"/>
      <c r="K2" s="967"/>
      <c r="L2" s="967"/>
      <c r="M2" s="968"/>
      <c r="N2" s="64"/>
    </row>
    <row r="3" spans="1:14" ht="12.75">
      <c r="A3" s="1177"/>
      <c r="B3" s="54"/>
      <c r="C3" s="637"/>
      <c r="D3" s="647"/>
      <c r="E3" s="647"/>
      <c r="F3" s="647"/>
      <c r="G3" s="647"/>
      <c r="H3" s="647"/>
      <c r="I3" s="647"/>
      <c r="J3" s="647"/>
      <c r="K3" s="647"/>
      <c r="L3" s="647"/>
      <c r="M3" s="647"/>
      <c r="N3" s="64"/>
    </row>
    <row r="4" spans="1:14" s="4" customFormat="1" ht="12.75">
      <c r="A4" s="1183"/>
      <c r="B4" s="140"/>
      <c r="C4" s="746" t="s">
        <v>538</v>
      </c>
      <c r="D4" s="1184"/>
      <c r="E4" s="647"/>
      <c r="F4" s="647"/>
      <c r="G4" s="647"/>
      <c r="H4" s="647"/>
      <c r="I4" s="647"/>
      <c r="J4" s="647"/>
      <c r="K4" s="647"/>
      <c r="L4" s="647"/>
      <c r="M4" s="647"/>
      <c r="N4" s="169"/>
    </row>
    <row r="5" spans="1:14" s="4" customFormat="1" ht="12.75">
      <c r="A5" s="168"/>
      <c r="B5" s="140"/>
      <c r="C5" s="730"/>
      <c r="D5" s="647"/>
      <c r="E5" s="647"/>
      <c r="F5" s="647"/>
      <c r="G5" s="647"/>
      <c r="H5" s="647"/>
      <c r="I5" s="647"/>
      <c r="J5" s="647"/>
      <c r="K5" s="647"/>
      <c r="L5" s="647"/>
      <c r="M5" s="647"/>
      <c r="N5" s="169"/>
    </row>
    <row r="6" spans="1:14" s="4" customFormat="1" ht="12.75" customHeight="1">
      <c r="A6" s="168"/>
      <c r="B6" s="140"/>
      <c r="C6" s="162" t="s">
        <v>539</v>
      </c>
      <c r="D6" s="1185" t="s">
        <v>549</v>
      </c>
      <c r="E6" s="647"/>
      <c r="F6" s="647"/>
      <c r="G6" s="647"/>
      <c r="H6" s="647"/>
      <c r="I6" s="647"/>
      <c r="J6" s="647"/>
      <c r="K6" s="647"/>
      <c r="L6" s="647"/>
      <c r="M6" s="647"/>
      <c r="N6" s="169"/>
    </row>
    <row r="7" spans="1:14" s="4" customFormat="1" ht="12.75">
      <c r="A7" s="168"/>
      <c r="B7" s="140"/>
      <c r="C7" s="730"/>
      <c r="D7" s="647"/>
      <c r="E7" s="647"/>
      <c r="F7" s="647"/>
      <c r="G7" s="647"/>
      <c r="H7" s="647"/>
      <c r="I7" s="647"/>
      <c r="J7" s="647"/>
      <c r="K7" s="647"/>
      <c r="L7" s="647"/>
      <c r="M7" s="647"/>
      <c r="N7" s="169"/>
    </row>
    <row r="8" spans="1:14" s="4" customFormat="1" ht="22.5" customHeight="1">
      <c r="A8" s="168"/>
      <c r="B8" s="140"/>
      <c r="C8" s="746" t="s">
        <v>540</v>
      </c>
      <c r="D8" s="1173"/>
      <c r="E8" s="1174"/>
      <c r="F8" s="1174"/>
      <c r="G8" s="1174"/>
      <c r="H8" s="1174"/>
      <c r="I8" s="1174"/>
      <c r="J8" s="1174"/>
      <c r="K8" s="1174"/>
      <c r="L8" s="1174"/>
      <c r="M8" s="1175"/>
      <c r="N8" s="169"/>
    </row>
    <row r="9" spans="1:14" s="4" customFormat="1" ht="12.75">
      <c r="A9" s="168"/>
      <c r="B9" s="140"/>
      <c r="C9" s="140"/>
      <c r="D9" s="729"/>
      <c r="E9" s="647"/>
      <c r="F9" s="647"/>
      <c r="G9" s="647"/>
      <c r="H9" s="647"/>
      <c r="I9" s="647"/>
      <c r="J9" s="729"/>
      <c r="K9" s="729"/>
      <c r="L9" s="729"/>
      <c r="M9" s="729"/>
      <c r="N9" s="169"/>
    </row>
    <row r="10" spans="1:14" s="4" customFormat="1" ht="12">
      <c r="A10" s="168"/>
      <c r="B10" s="140"/>
      <c r="C10" s="162" t="s">
        <v>541</v>
      </c>
      <c r="D10" s="1176"/>
      <c r="E10" s="746"/>
      <c r="F10" s="746"/>
      <c r="G10" s="746"/>
      <c r="H10" s="746"/>
      <c r="I10" s="746"/>
      <c r="J10" s="747"/>
      <c r="K10" s="747"/>
      <c r="L10" s="747"/>
      <c r="M10" s="747"/>
      <c r="N10" s="169"/>
    </row>
    <row r="11" spans="1:14" s="4" customFormat="1" ht="12">
      <c r="A11" s="168"/>
      <c r="B11" s="140"/>
      <c r="C11" s="140"/>
      <c r="D11" s="747"/>
      <c r="E11" s="746"/>
      <c r="F11" s="746"/>
      <c r="G11" s="746"/>
      <c r="H11" s="746"/>
      <c r="I11" s="746"/>
      <c r="J11" s="747"/>
      <c r="K11" s="747"/>
      <c r="L11" s="747"/>
      <c r="M11" s="747"/>
      <c r="N11" s="169"/>
    </row>
    <row r="12" spans="1:14" s="4" customFormat="1" ht="12">
      <c r="A12" s="168"/>
      <c r="B12" s="140"/>
      <c r="C12" s="140" t="s">
        <v>542</v>
      </c>
      <c r="D12" s="1173"/>
      <c r="E12" s="1174"/>
      <c r="F12" s="1174"/>
      <c r="G12" s="1174"/>
      <c r="H12" s="1174"/>
      <c r="I12" s="1174"/>
      <c r="J12" s="1174"/>
      <c r="K12" s="1174"/>
      <c r="L12" s="1174"/>
      <c r="M12" s="1175"/>
      <c r="N12" s="169"/>
    </row>
    <row r="13" spans="1:14" s="4" customFormat="1" ht="12">
      <c r="A13" s="168"/>
      <c r="B13" s="140"/>
      <c r="C13" s="140"/>
      <c r="D13" s="747"/>
      <c r="E13" s="746"/>
      <c r="F13" s="746"/>
      <c r="G13" s="746"/>
      <c r="H13" s="746"/>
      <c r="I13" s="746"/>
      <c r="J13" s="747"/>
      <c r="K13" s="747"/>
      <c r="L13" s="747"/>
      <c r="M13" s="747"/>
      <c r="N13" s="169"/>
    </row>
    <row r="14" spans="1:14" s="4" customFormat="1" ht="12">
      <c r="A14" s="168"/>
      <c r="B14" s="140"/>
      <c r="C14" s="140" t="s">
        <v>543</v>
      </c>
      <c r="D14" s="1176"/>
      <c r="E14" s="746"/>
      <c r="F14" s="969"/>
      <c r="G14" s="969"/>
      <c r="H14" s="969"/>
      <c r="I14" s="746"/>
      <c r="J14" s="747"/>
      <c r="K14" s="747"/>
      <c r="L14" s="747"/>
      <c r="M14" s="747"/>
      <c r="N14" s="169"/>
    </row>
    <row r="15" spans="1:14" s="4" customFormat="1" ht="12">
      <c r="A15" s="168"/>
      <c r="B15" s="140"/>
      <c r="C15" s="140"/>
      <c r="D15" s="747"/>
      <c r="E15" s="746"/>
      <c r="F15" s="746"/>
      <c r="G15" s="746"/>
      <c r="H15" s="746"/>
      <c r="I15" s="746"/>
      <c r="J15" s="747"/>
      <c r="K15" s="747"/>
      <c r="L15" s="747"/>
      <c r="M15" s="747"/>
      <c r="N15" s="169"/>
    </row>
    <row r="16" spans="1:14" s="4" customFormat="1" ht="11.25" customHeight="1">
      <c r="A16" s="168"/>
      <c r="B16" s="140"/>
      <c r="C16" s="140" t="s">
        <v>544</v>
      </c>
      <c r="D16" s="1176"/>
      <c r="E16" s="746"/>
      <c r="F16" s="746"/>
      <c r="G16" s="746"/>
      <c r="H16" s="746"/>
      <c r="I16" s="746"/>
      <c r="J16" s="747"/>
      <c r="K16" s="747"/>
      <c r="L16" s="747"/>
      <c r="M16" s="747"/>
      <c r="N16" s="169"/>
    </row>
    <row r="17" spans="1:14" s="4" customFormat="1" ht="12">
      <c r="A17" s="168"/>
      <c r="B17" s="140"/>
      <c r="C17" s="140"/>
      <c r="D17" s="747"/>
      <c r="E17" s="746"/>
      <c r="F17" s="746"/>
      <c r="G17" s="746"/>
      <c r="H17" s="746"/>
      <c r="I17" s="746"/>
      <c r="J17" s="747"/>
      <c r="K17" s="747"/>
      <c r="L17" s="747"/>
      <c r="M17" s="747"/>
      <c r="N17" s="169"/>
    </row>
    <row r="18" spans="1:14" s="4" customFormat="1" ht="37.5">
      <c r="A18" s="168"/>
      <c r="B18" s="140"/>
      <c r="C18" s="162" t="s">
        <v>456</v>
      </c>
      <c r="D18" s="1176"/>
      <c r="E18" s="746"/>
      <c r="F18" s="746"/>
      <c r="G18" s="746"/>
      <c r="H18" s="746"/>
      <c r="I18" s="746"/>
      <c r="J18" s="747"/>
      <c r="K18" s="747"/>
      <c r="L18" s="747"/>
      <c r="M18" s="747"/>
      <c r="N18" s="169"/>
    </row>
    <row r="19" spans="1:14" s="4" customFormat="1" ht="12">
      <c r="A19" s="168"/>
      <c r="B19" s="140"/>
      <c r="C19" s="162"/>
      <c r="D19" s="747"/>
      <c r="E19" s="746"/>
      <c r="F19" s="746"/>
      <c r="G19" s="746"/>
      <c r="H19" s="746"/>
      <c r="I19" s="746"/>
      <c r="J19" s="747"/>
      <c r="K19" s="747"/>
      <c r="L19" s="747"/>
      <c r="M19" s="747"/>
      <c r="N19" s="169"/>
    </row>
    <row r="20" spans="1:14" s="4" customFormat="1" ht="37.5">
      <c r="A20" s="168"/>
      <c r="B20" s="140"/>
      <c r="C20" s="162" t="s">
        <v>545</v>
      </c>
      <c r="D20" s="1176"/>
      <c r="E20" s="746"/>
      <c r="F20" s="746"/>
      <c r="G20" s="746"/>
      <c r="H20" s="746"/>
      <c r="I20" s="746"/>
      <c r="J20" s="747"/>
      <c r="K20" s="747"/>
      <c r="L20" s="747"/>
      <c r="M20" s="747"/>
      <c r="N20" s="169"/>
    </row>
    <row r="21" spans="1:14" s="4" customFormat="1" ht="12">
      <c r="A21" s="168"/>
      <c r="B21" s="140"/>
      <c r="C21" s="162"/>
      <c r="D21" s="140"/>
      <c r="E21" s="162"/>
      <c r="F21" s="162"/>
      <c r="G21" s="162"/>
      <c r="H21" s="162"/>
      <c r="I21" s="162"/>
      <c r="J21" s="140"/>
      <c r="K21" s="140"/>
      <c r="L21" s="140"/>
      <c r="M21" s="140"/>
      <c r="N21" s="169"/>
    </row>
    <row r="22" spans="1:14" s="4" customFormat="1" ht="12" hidden="1">
      <c r="A22" s="168"/>
      <c r="B22" s="140"/>
      <c r="C22" s="162"/>
      <c r="D22" s="1178"/>
      <c r="E22" s="162"/>
      <c r="F22" s="162"/>
      <c r="G22" s="162"/>
      <c r="H22" s="162"/>
      <c r="I22" s="162"/>
      <c r="J22" s="140"/>
      <c r="K22" s="140"/>
      <c r="L22" s="140"/>
      <c r="M22" s="140"/>
      <c r="N22" s="169"/>
    </row>
    <row r="23" spans="1:14" s="4" customFormat="1" ht="12.75">
      <c r="A23" s="168"/>
      <c r="B23" s="140"/>
      <c r="C23" s="274" t="s">
        <v>475</v>
      </c>
      <c r="D23" s="140"/>
      <c r="E23" s="162"/>
      <c r="F23" s="162"/>
      <c r="G23" s="162"/>
      <c r="H23" s="162"/>
      <c r="I23" s="162"/>
      <c r="J23" s="140"/>
      <c r="K23" s="140"/>
      <c r="L23" s="140"/>
      <c r="M23" s="140"/>
      <c r="N23" s="169"/>
    </row>
    <row r="24" spans="1:14" ht="11.25">
      <c r="A24" s="63"/>
      <c r="B24" s="54"/>
      <c r="C24" s="55"/>
      <c r="D24" s="54"/>
      <c r="E24" s="56"/>
      <c r="F24" s="56"/>
      <c r="G24" s="56"/>
      <c r="H24" s="56"/>
      <c r="I24" s="56"/>
      <c r="J24" s="54"/>
      <c r="K24" s="54"/>
      <c r="L24" s="54"/>
      <c r="M24" s="54"/>
      <c r="N24" s="64"/>
    </row>
    <row r="25" spans="1:14" ht="12" thickBot="1">
      <c r="A25" s="63"/>
      <c r="B25" s="54"/>
      <c r="C25" s="54"/>
      <c r="D25" s="54"/>
      <c r="E25" s="56"/>
      <c r="F25" s="56"/>
      <c r="G25" s="56"/>
      <c r="H25" s="56"/>
      <c r="I25" s="56"/>
      <c r="J25" s="54"/>
      <c r="K25" s="54"/>
      <c r="L25" s="54"/>
      <c r="M25" s="54"/>
      <c r="N25" s="64"/>
    </row>
    <row r="26" spans="1:14" s="15" customFormat="1" ht="60" thickBot="1">
      <c r="A26" s="65"/>
      <c r="B26" s="57"/>
      <c r="C26" s="741" t="s">
        <v>86</v>
      </c>
      <c r="D26" s="742" t="s">
        <v>85</v>
      </c>
      <c r="E26" s="743" t="s">
        <v>518</v>
      </c>
      <c r="F26" s="743" t="s">
        <v>82</v>
      </c>
      <c r="G26" s="743" t="s">
        <v>643</v>
      </c>
      <c r="H26" s="743" t="s">
        <v>83</v>
      </c>
      <c r="I26" s="744" t="s">
        <v>84</v>
      </c>
      <c r="J26" s="744" t="s">
        <v>87</v>
      </c>
      <c r="K26" s="743" t="s">
        <v>457</v>
      </c>
      <c r="L26" s="745" t="s">
        <v>109</v>
      </c>
      <c r="M26" s="728"/>
      <c r="N26" s="66"/>
    </row>
    <row r="27" spans="1:16" ht="15" customHeight="1">
      <c r="A27" s="63"/>
      <c r="B27" s="54"/>
      <c r="C27" s="1182"/>
      <c r="D27" s="732"/>
      <c r="E27" s="733" t="s">
        <v>549</v>
      </c>
      <c r="F27" s="1180"/>
      <c r="G27" s="1179"/>
      <c r="H27" s="1180"/>
      <c r="I27" s="1180"/>
      <c r="J27" s="732"/>
      <c r="K27" s="732"/>
      <c r="L27" s="1171"/>
      <c r="M27" s="56"/>
      <c r="N27" s="64"/>
      <c r="P27" s="1181"/>
    </row>
    <row r="28" spans="1:16" ht="15" customHeight="1">
      <c r="A28" s="63"/>
      <c r="B28" s="54"/>
      <c r="C28" s="701"/>
      <c r="D28" s="702"/>
      <c r="E28" s="703"/>
      <c r="F28" s="704"/>
      <c r="G28" s="704"/>
      <c r="H28" s="704"/>
      <c r="I28" s="704"/>
      <c r="J28" s="702"/>
      <c r="K28" s="702"/>
      <c r="L28" s="748"/>
      <c r="M28" s="56"/>
      <c r="N28" s="64"/>
      <c r="P28" s="18">
        <f>+G28</f>
        <v>0</v>
      </c>
    </row>
    <row r="29" spans="1:14" ht="12" thickBot="1">
      <c r="A29" s="63"/>
      <c r="B29" s="54"/>
      <c r="C29" s="705"/>
      <c r="D29" s="706"/>
      <c r="E29" s="707"/>
      <c r="F29" s="707"/>
      <c r="G29" s="707"/>
      <c r="H29" s="707"/>
      <c r="I29" s="707"/>
      <c r="J29" s="706"/>
      <c r="K29" s="706"/>
      <c r="L29" s="708"/>
      <c r="M29" s="59"/>
      <c r="N29" s="64"/>
    </row>
    <row r="30" spans="1:14" ht="21.75" customHeight="1">
      <c r="A30" s="63"/>
      <c r="B30" s="54"/>
      <c r="C30" s="54"/>
      <c r="D30" s="54"/>
      <c r="E30" s="56"/>
      <c r="F30" s="56"/>
      <c r="G30" s="56"/>
      <c r="H30" s="56"/>
      <c r="I30" s="56"/>
      <c r="J30" s="54"/>
      <c r="K30" s="54"/>
      <c r="L30" s="59"/>
      <c r="M30" s="59"/>
      <c r="N30" s="64"/>
    </row>
    <row r="31" spans="1:14" ht="9.75">
      <c r="A31" s="63"/>
      <c r="B31" s="54"/>
      <c r="C31" s="54"/>
      <c r="D31" s="54"/>
      <c r="E31" s="56"/>
      <c r="F31" s="56"/>
      <c r="G31" s="56"/>
      <c r="H31" s="56"/>
      <c r="I31" s="56"/>
      <c r="J31" s="54"/>
      <c r="K31" s="54"/>
      <c r="L31" s="59"/>
      <c r="M31" s="59"/>
      <c r="N31" s="64"/>
    </row>
    <row r="32" spans="1:14" ht="9.75">
      <c r="A32" s="63"/>
      <c r="B32" s="54"/>
      <c r="C32" s="54" t="s">
        <v>458</v>
      </c>
      <c r="D32" s="54"/>
      <c r="E32" s="56"/>
      <c r="F32" s="56"/>
      <c r="G32" s="56"/>
      <c r="H32" s="56"/>
      <c r="I32" s="56"/>
      <c r="J32" s="54"/>
      <c r="K32" s="54"/>
      <c r="L32" s="59"/>
      <c r="M32" s="59"/>
      <c r="N32" s="64"/>
    </row>
    <row r="33" spans="1:14" ht="10.5" thickBot="1">
      <c r="A33" s="67"/>
      <c r="B33" s="68"/>
      <c r="C33" s="68"/>
      <c r="D33" s="68"/>
      <c r="E33" s="69"/>
      <c r="F33" s="69"/>
      <c r="G33" s="69"/>
      <c r="H33" s="69"/>
      <c r="I33" s="69"/>
      <c r="J33" s="68"/>
      <c r="K33" s="68"/>
      <c r="L33" s="68"/>
      <c r="M33" s="68"/>
      <c r="N33" s="70"/>
    </row>
  </sheetData>
  <sheetProtection password="8694" sheet="1" objects="1" scenarios="1"/>
  <mergeCells count="4">
    <mergeCell ref="C2:M2"/>
    <mergeCell ref="D8:M8"/>
    <mergeCell ref="D12:M12"/>
    <mergeCell ref="F14:H14"/>
  </mergeCells>
  <dataValidations count="3">
    <dataValidation type="list" showInputMessage="1" showErrorMessage="1" error="Veuillez sélectionner une catégorie de la liste proposée." sqref="F27:F28">
      <formula1>categorie</formula1>
    </dataValidation>
    <dataValidation type="list" showInputMessage="1" showErrorMessage="1" error="Veuillez sélectionner &quot;oui&quot; ou &quot;non&quot;." sqref="K27:L28">
      <formula1>oui_non</formula1>
    </dataValidation>
    <dataValidation type="textLength" operator="equal" allowBlank="1" showInputMessage="1" showErrorMessage="1" error="Veuillez saisir un n° finess de 9 caractères (sans espace, tiret, ...)" sqref="E27:E28 D6">
      <formula1>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4"/>
  <dimension ref="A1:K15"/>
  <sheetViews>
    <sheetView showGridLines="0" zoomScalePageLayoutView="0" workbookViewId="0" topLeftCell="A1">
      <selection activeCell="A1" sqref="A1"/>
    </sheetView>
  </sheetViews>
  <sheetFormatPr defaultColWidth="11.421875" defaultRowHeight="15"/>
  <cols>
    <col min="1" max="1" width="2.7109375" style="0" customWidth="1"/>
    <col min="2" max="2" width="10.421875" style="0" customWidth="1"/>
    <col min="3" max="3" width="37.7109375" style="0" customWidth="1"/>
    <col min="4" max="4" width="36.57421875" style="0" customWidth="1"/>
    <col min="5" max="5" width="12.421875" style="0" customWidth="1"/>
    <col min="6" max="6" width="21.8515625" style="0" customWidth="1"/>
    <col min="7" max="10" width="10.7109375" style="0" customWidth="1"/>
    <col min="11" max="11" width="2.7109375" style="0" customWidth="1"/>
  </cols>
  <sheetData>
    <row r="1" spans="1:11" ht="14.25">
      <c r="A1" s="648"/>
      <c r="B1" s="650"/>
      <c r="C1" s="650"/>
      <c r="D1" s="650"/>
      <c r="E1" s="650"/>
      <c r="F1" s="650"/>
      <c r="G1" s="650"/>
      <c r="H1" s="650"/>
      <c r="I1" s="650"/>
      <c r="J1" s="650"/>
      <c r="K1" s="48"/>
    </row>
    <row r="2" spans="1:11" ht="27" customHeight="1">
      <c r="A2" s="651"/>
      <c r="B2" s="970" t="s">
        <v>547</v>
      </c>
      <c r="C2" s="970"/>
      <c r="D2" s="970"/>
      <c r="E2" s="970"/>
      <c r="F2" s="970"/>
      <c r="G2" s="970"/>
      <c r="H2" s="970"/>
      <c r="I2" s="970"/>
      <c r="J2" s="970"/>
      <c r="K2" s="49"/>
    </row>
    <row r="3" spans="1:11" s="749" customFormat="1" ht="12">
      <c r="A3" s="118"/>
      <c r="B3" s="46"/>
      <c r="C3" s="46"/>
      <c r="D3" s="46"/>
      <c r="E3" s="46"/>
      <c r="F3" s="46"/>
      <c r="G3" s="46"/>
      <c r="H3" s="46"/>
      <c r="I3" s="46"/>
      <c r="J3" s="46"/>
      <c r="K3" s="119"/>
    </row>
    <row r="4" spans="1:11" s="749" customFormat="1" ht="12.75">
      <c r="A4" s="118"/>
      <c r="B4" s="46" t="s">
        <v>550</v>
      </c>
      <c r="C4" s="53"/>
      <c r="D4" s="46"/>
      <c r="E4" s="46"/>
      <c r="F4" s="46"/>
      <c r="G4" s="46"/>
      <c r="H4" s="46"/>
      <c r="I4" s="46"/>
      <c r="J4" s="46"/>
      <c r="K4" s="119"/>
    </row>
    <row r="5" spans="1:11" s="749" customFormat="1" ht="24.75" customHeight="1" thickBot="1">
      <c r="A5" s="118"/>
      <c r="B5" s="46"/>
      <c r="C5" s="46"/>
      <c r="D5" s="46"/>
      <c r="E5" s="46"/>
      <c r="F5" s="46"/>
      <c r="G5" s="46"/>
      <c r="H5" s="46"/>
      <c r="I5" s="46"/>
      <c r="J5" s="46"/>
      <c r="K5" s="119"/>
    </row>
    <row r="6" spans="1:11" ht="40.5" thickBot="1">
      <c r="A6" s="651"/>
      <c r="B6" s="736" t="s">
        <v>655</v>
      </c>
      <c r="C6" s="737" t="s">
        <v>553</v>
      </c>
      <c r="D6" s="737" t="s">
        <v>537</v>
      </c>
      <c r="E6" s="738" t="s">
        <v>530</v>
      </c>
      <c r="F6" s="738" t="s">
        <v>82</v>
      </c>
      <c r="G6" s="738" t="s">
        <v>83</v>
      </c>
      <c r="H6" s="739" t="s">
        <v>84</v>
      </c>
      <c r="I6" s="739" t="s">
        <v>87</v>
      </c>
      <c r="J6" s="740" t="s">
        <v>548</v>
      </c>
      <c r="K6" s="49"/>
    </row>
    <row r="7" spans="1:11" s="752" customFormat="1" ht="14.25">
      <c r="A7" s="750"/>
      <c r="B7" s="731"/>
      <c r="C7" s="732"/>
      <c r="D7" s="732"/>
      <c r="E7" s="733" t="s">
        <v>549</v>
      </c>
      <c r="F7" s="734"/>
      <c r="G7" s="735"/>
      <c r="H7" s="735"/>
      <c r="I7" s="735"/>
      <c r="J7" s="1171"/>
      <c r="K7" s="751"/>
    </row>
    <row r="8" spans="1:11" s="752" customFormat="1" ht="15" thickBot="1">
      <c r="A8" s="750"/>
      <c r="B8" s="694"/>
      <c r="C8" s="695"/>
      <c r="D8" s="695"/>
      <c r="E8" s="696"/>
      <c r="F8" s="697"/>
      <c r="G8" s="698"/>
      <c r="H8" s="699"/>
      <c r="I8" s="696"/>
      <c r="J8" s="700"/>
      <c r="K8" s="751"/>
    </row>
    <row r="9" spans="1:11" ht="14.25">
      <c r="A9" s="651"/>
      <c r="B9" s="652"/>
      <c r="C9" s="652"/>
      <c r="D9" s="652"/>
      <c r="E9" s="652"/>
      <c r="F9" s="652"/>
      <c r="G9" s="652"/>
      <c r="H9" s="652"/>
      <c r="I9" s="652"/>
      <c r="J9" s="652"/>
      <c r="K9" s="49"/>
    </row>
    <row r="10" spans="1:11" ht="16.5" customHeight="1">
      <c r="A10" s="651"/>
      <c r="B10" s="652"/>
      <c r="C10" s="652"/>
      <c r="D10" s="652"/>
      <c r="E10" s="652"/>
      <c r="F10" s="652"/>
      <c r="G10" s="652"/>
      <c r="H10" s="652"/>
      <c r="I10" s="652"/>
      <c r="J10" s="652"/>
      <c r="K10" s="49"/>
    </row>
    <row r="11" spans="1:11" ht="26.25" customHeight="1">
      <c r="A11" s="651"/>
      <c r="B11" s="161" t="s">
        <v>656</v>
      </c>
      <c r="C11" s="652"/>
      <c r="D11" s="652"/>
      <c r="E11" s="652"/>
      <c r="F11" s="652"/>
      <c r="G11" s="652"/>
      <c r="H11" s="652"/>
      <c r="I11" s="652"/>
      <c r="J11" s="652"/>
      <c r="K11" s="49"/>
    </row>
    <row r="12" spans="1:11" ht="14.25">
      <c r="A12" s="651"/>
      <c r="B12" s="161" t="s">
        <v>657</v>
      </c>
      <c r="C12" s="652"/>
      <c r="D12" s="652"/>
      <c r="E12" s="652"/>
      <c r="F12" s="652"/>
      <c r="G12" s="652"/>
      <c r="H12" s="652"/>
      <c r="I12" s="652"/>
      <c r="J12" s="652"/>
      <c r="K12" s="49"/>
    </row>
    <row r="13" spans="1:11" ht="14.25">
      <c r="A13" s="651"/>
      <c r="B13" s="161" t="s">
        <v>658</v>
      </c>
      <c r="C13" s="652"/>
      <c r="D13" s="652"/>
      <c r="E13" s="652"/>
      <c r="F13" s="652"/>
      <c r="G13" s="652"/>
      <c r="H13" s="652"/>
      <c r="I13" s="652"/>
      <c r="J13" s="652"/>
      <c r="K13" s="49"/>
    </row>
    <row r="14" spans="1:11" ht="14.25">
      <c r="A14" s="651"/>
      <c r="B14" s="161" t="s">
        <v>693</v>
      </c>
      <c r="C14" s="652"/>
      <c r="D14" s="652"/>
      <c r="E14" s="652"/>
      <c r="F14" s="652"/>
      <c r="G14" s="652"/>
      <c r="H14" s="652"/>
      <c r="I14" s="652"/>
      <c r="J14" s="652"/>
      <c r="K14" s="49"/>
    </row>
    <row r="15" spans="1:11" ht="15" thickBot="1">
      <c r="A15" s="655"/>
      <c r="B15" s="50"/>
      <c r="C15" s="50"/>
      <c r="D15" s="50"/>
      <c r="E15" s="50"/>
      <c r="F15" s="50"/>
      <c r="G15" s="50"/>
      <c r="H15" s="50"/>
      <c r="I15" s="50"/>
      <c r="J15" s="50"/>
      <c r="K15" s="52"/>
    </row>
  </sheetData>
  <sheetProtection password="8694" sheet="1" objects="1" scenarios="1"/>
  <mergeCells count="1">
    <mergeCell ref="B2:J2"/>
  </mergeCells>
  <dataValidations count="5">
    <dataValidation showInputMessage="1" showErrorMessage="1" error="Veuillez sélectionner une catégorie dans la liste proposée." sqref="G7:G8"/>
    <dataValidation type="list" operator="equal" showInputMessage="1" showErrorMessage="1" error="Veuillez sélectionner une catégorie de la liste proposée." sqref="F7">
      <formula1>categorie_Id_CR_SF</formula1>
    </dataValidation>
    <dataValidation type="list" showInputMessage="1" showErrorMessage="1" error="Veuillez sélectionner &quot;oui&quot; ou &quot;non&quot;." sqref="J7">
      <formula1>oui_non</formula1>
    </dataValidation>
    <dataValidation type="textLength" operator="equal" allowBlank="1" showInputMessage="1" showErrorMessage="1" error="Veuillez saisir un n° finess de 9 caractères (sans espace, tiret, ...)" sqref="E7">
      <formula1>9</formula1>
    </dataValidation>
    <dataValidation type="textLength" operator="lessThanOrEqual" allowBlank="1" showInputMessage="1" showErrorMessage="1" error="Veuillez saisir un identifiant de 6 caractères ou moins (sans espace, tiret, ...)" sqref="B7">
      <formula1>6</formula1>
    </dataValidation>
  </dataValidations>
  <printOptions/>
  <pageMargins left="0.7" right="0.7" top="0.75" bottom="0.75" header="0.3" footer="0.3"/>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5"/>
  <dimension ref="A1:AV215"/>
  <sheetViews>
    <sheetView showGridLines="0" zoomScalePageLayoutView="0" workbookViewId="0" topLeftCell="A1">
      <selection activeCell="A1" sqref="A1"/>
    </sheetView>
  </sheetViews>
  <sheetFormatPr defaultColWidth="12.57421875" defaultRowHeight="15"/>
  <cols>
    <col min="1" max="1" width="3.28125" style="30" customWidth="1"/>
    <col min="2" max="2" width="10.00390625" style="28" customWidth="1"/>
    <col min="3" max="3" width="61.57421875" style="30" customWidth="1"/>
    <col min="4" max="10" width="16.140625" style="26" customWidth="1"/>
    <col min="11" max="11" width="15.57421875" style="29" customWidth="1"/>
    <col min="12" max="12" width="3.421875" style="30" customWidth="1"/>
    <col min="13" max="252" width="11.421875" style="30" customWidth="1"/>
    <col min="253" max="253" width="12.57421875" style="30" customWidth="1"/>
    <col min="254" max="254" width="1.1484375" style="30" customWidth="1"/>
    <col min="255" max="255" width="95.421875" style="30" customWidth="1"/>
    <col min="256" max="16384" width="12.57421875" style="30" customWidth="1"/>
  </cols>
  <sheetData>
    <row r="1" spans="1:12" ht="14.25" customHeight="1">
      <c r="A1" s="657"/>
      <c r="B1" s="658"/>
      <c r="C1" s="658"/>
      <c r="D1" s="659"/>
      <c r="E1" s="659"/>
      <c r="F1" s="659"/>
      <c r="G1" s="659"/>
      <c r="H1" s="659"/>
      <c r="I1" s="659"/>
      <c r="J1" s="660"/>
      <c r="K1" s="660"/>
      <c r="L1" s="661"/>
    </row>
    <row r="2" spans="1:12" ht="25.5" customHeight="1">
      <c r="A2" s="242"/>
      <c r="B2" s="972" t="s">
        <v>611</v>
      </c>
      <c r="C2" s="972"/>
      <c r="D2" s="973"/>
      <c r="E2" s="974"/>
      <c r="F2" s="975"/>
      <c r="G2" s="181"/>
      <c r="H2" s="182"/>
      <c r="I2" s="182"/>
      <c r="J2" s="182"/>
      <c r="K2" s="182"/>
      <c r="L2" s="180"/>
    </row>
    <row r="3" spans="1:12" ht="25.5" customHeight="1">
      <c r="A3" s="242"/>
      <c r="B3" s="972" t="s">
        <v>612</v>
      </c>
      <c r="C3" s="972"/>
      <c r="D3" s="976"/>
      <c r="E3" s="977"/>
      <c r="F3" s="978"/>
      <c r="G3" s="183"/>
      <c r="H3" s="184"/>
      <c r="I3" s="184"/>
      <c r="J3" s="184"/>
      <c r="K3" s="184"/>
      <c r="L3" s="180"/>
    </row>
    <row r="4" spans="1:12" ht="14.25" customHeight="1">
      <c r="A4" s="242"/>
      <c r="B4" s="662"/>
      <c r="C4" s="662"/>
      <c r="D4" s="171"/>
      <c r="E4" s="171"/>
      <c r="F4" s="171"/>
      <c r="G4" s="171"/>
      <c r="H4" s="171"/>
      <c r="I4" s="171"/>
      <c r="J4" s="245"/>
      <c r="K4" s="184"/>
      <c r="L4" s="180"/>
    </row>
    <row r="5" spans="1:12" ht="15.75" customHeight="1">
      <c r="A5" s="242"/>
      <c r="B5" s="185"/>
      <c r="C5" s="186"/>
      <c r="D5" s="174"/>
      <c r="E5" s="174"/>
      <c r="F5" s="174"/>
      <c r="G5" s="171"/>
      <c r="H5" s="171"/>
      <c r="I5" s="171"/>
      <c r="J5" s="245"/>
      <c r="K5" s="184"/>
      <c r="L5" s="180"/>
    </row>
    <row r="6" spans="1:12" s="35" customFormat="1" ht="38.25" customHeight="1">
      <c r="A6" s="188"/>
      <c r="B6" s="971" t="s">
        <v>183</v>
      </c>
      <c r="C6" s="971"/>
      <c r="D6" s="971"/>
      <c r="E6" s="971"/>
      <c r="F6" s="971"/>
      <c r="G6" s="971"/>
      <c r="H6" s="971"/>
      <c r="I6" s="971"/>
      <c r="J6" s="971"/>
      <c r="K6" s="971"/>
      <c r="L6" s="187"/>
    </row>
    <row r="7" spans="1:12" s="35" customFormat="1" ht="11.25">
      <c r="A7" s="188"/>
      <c r="B7" s="185"/>
      <c r="C7" s="189"/>
      <c r="D7" s="173"/>
      <c r="E7" s="173"/>
      <c r="F7" s="173"/>
      <c r="G7" s="173"/>
      <c r="H7" s="173"/>
      <c r="I7" s="173"/>
      <c r="J7" s="173"/>
      <c r="K7" s="190"/>
      <c r="L7" s="187"/>
    </row>
    <row r="8" spans="1:12" s="35" customFormat="1" ht="12" thickBot="1">
      <c r="A8" s="188"/>
      <c r="B8" s="185"/>
      <c r="C8" s="189"/>
      <c r="D8" s="173"/>
      <c r="E8" s="173"/>
      <c r="F8" s="173"/>
      <c r="G8" s="173"/>
      <c r="H8" s="173"/>
      <c r="I8" s="173"/>
      <c r="J8" s="173"/>
      <c r="K8" s="190"/>
      <c r="L8" s="187"/>
    </row>
    <row r="9" spans="1:20" ht="12" customHeight="1">
      <c r="A9" s="663"/>
      <c r="B9" s="664"/>
      <c r="C9" s="664"/>
      <c r="D9" s="979" t="s">
        <v>613</v>
      </c>
      <c r="E9" s="982" t="s">
        <v>653</v>
      </c>
      <c r="F9" s="983"/>
      <c r="G9" s="983"/>
      <c r="H9" s="984"/>
      <c r="I9" s="985" t="s">
        <v>186</v>
      </c>
      <c r="J9" s="985"/>
      <c r="K9" s="986"/>
      <c r="L9" s="191"/>
      <c r="M9" s="36"/>
      <c r="N9" s="36"/>
      <c r="O9" s="36"/>
      <c r="P9" s="36"/>
      <c r="Q9" s="36"/>
      <c r="R9" s="36"/>
      <c r="S9" s="36"/>
      <c r="T9" s="36"/>
    </row>
    <row r="10" spans="1:12" s="31" customFormat="1" ht="12" customHeight="1">
      <c r="A10" s="663"/>
      <c r="B10" s="664"/>
      <c r="C10" s="664"/>
      <c r="D10" s="980"/>
      <c r="E10" s="987" t="s">
        <v>187</v>
      </c>
      <c r="F10" s="987" t="s">
        <v>497</v>
      </c>
      <c r="G10" s="987" t="s">
        <v>498</v>
      </c>
      <c r="H10" s="987" t="s">
        <v>188</v>
      </c>
      <c r="I10" s="987" t="s">
        <v>189</v>
      </c>
      <c r="J10" s="987" t="s">
        <v>502</v>
      </c>
      <c r="K10" s="989" t="s">
        <v>503</v>
      </c>
      <c r="L10" s="192"/>
    </row>
    <row r="11" spans="1:12" s="31" customFormat="1" ht="36.75" customHeight="1" thickBot="1">
      <c r="A11" s="663"/>
      <c r="B11" s="193"/>
      <c r="C11" s="194" t="s">
        <v>644</v>
      </c>
      <c r="D11" s="981"/>
      <c r="E11" s="988"/>
      <c r="F11" s="988"/>
      <c r="G11" s="988"/>
      <c r="H11" s="988"/>
      <c r="I11" s="988"/>
      <c r="J11" s="988"/>
      <c r="K11" s="990"/>
      <c r="L11" s="192"/>
    </row>
    <row r="12" spans="1:12" s="31" customFormat="1" ht="12.75" customHeight="1" thickBot="1">
      <c r="A12" s="663"/>
      <c r="B12" s="195" t="s">
        <v>1</v>
      </c>
      <c r="C12" s="194"/>
      <c r="D12" s="196"/>
      <c r="E12" s="197" t="s">
        <v>192</v>
      </c>
      <c r="F12" s="196" t="s">
        <v>193</v>
      </c>
      <c r="G12" s="665" t="s">
        <v>209</v>
      </c>
      <c r="H12" s="665" t="s">
        <v>499</v>
      </c>
      <c r="I12" s="665" t="s">
        <v>223</v>
      </c>
      <c r="J12" s="666" t="s">
        <v>500</v>
      </c>
      <c r="K12" s="666" t="s">
        <v>501</v>
      </c>
      <c r="L12" s="192"/>
    </row>
    <row r="13" spans="1:12" s="32" customFormat="1" ht="12">
      <c r="A13" s="667"/>
      <c r="B13" s="198">
        <v>601</v>
      </c>
      <c r="C13" s="199" t="s">
        <v>116</v>
      </c>
      <c r="D13" s="1189"/>
      <c r="E13" s="1189"/>
      <c r="F13" s="1189"/>
      <c r="G13" s="1189"/>
      <c r="H13" s="200">
        <f>E13+F13+G13</f>
        <v>0</v>
      </c>
      <c r="I13" s="1189"/>
      <c r="J13" s="200">
        <f>I13-H13</f>
        <v>0</v>
      </c>
      <c r="K13" s="201">
        <f>IF(H13=0,0,J13/H13)</f>
        <v>0</v>
      </c>
      <c r="L13" s="192"/>
    </row>
    <row r="14" spans="1:12" s="32" customFormat="1" ht="12.75" customHeight="1">
      <c r="A14" s="667"/>
      <c r="B14" s="198">
        <v>602</v>
      </c>
      <c r="C14" s="202" t="s">
        <v>117</v>
      </c>
      <c r="D14" s="1190"/>
      <c r="E14" s="1190"/>
      <c r="F14" s="1190"/>
      <c r="G14" s="1190"/>
      <c r="H14" s="203">
        <f aca="true" t="shared" si="0" ref="H14:H19">E14+F14+G14</f>
        <v>0</v>
      </c>
      <c r="I14" s="1190"/>
      <c r="J14" s="203">
        <f aca="true" t="shared" si="1" ref="J14:J19">I14-H14</f>
        <v>0</v>
      </c>
      <c r="K14" s="204">
        <f aca="true" t="shared" si="2" ref="K14:K19">IF(H14=0,0,J14/H14)</f>
        <v>0</v>
      </c>
      <c r="L14" s="192"/>
    </row>
    <row r="15" spans="1:12" s="32" customFormat="1" ht="12.75" customHeight="1">
      <c r="A15" s="667"/>
      <c r="B15" s="198">
        <v>603</v>
      </c>
      <c r="C15" s="202" t="s">
        <v>118</v>
      </c>
      <c r="D15" s="1190"/>
      <c r="E15" s="1190"/>
      <c r="F15" s="1190"/>
      <c r="G15" s="1190"/>
      <c r="H15" s="203">
        <f t="shared" si="0"/>
        <v>0</v>
      </c>
      <c r="I15" s="1190"/>
      <c r="J15" s="203">
        <f t="shared" si="1"/>
        <v>0</v>
      </c>
      <c r="K15" s="204">
        <f t="shared" si="2"/>
        <v>0</v>
      </c>
      <c r="L15" s="192"/>
    </row>
    <row r="16" spans="1:12" s="32" customFormat="1" ht="12.75" customHeight="1">
      <c r="A16" s="667"/>
      <c r="B16" s="198">
        <v>606</v>
      </c>
      <c r="C16" s="202" t="s">
        <v>119</v>
      </c>
      <c r="D16" s="1190"/>
      <c r="E16" s="1190"/>
      <c r="F16" s="1190"/>
      <c r="G16" s="1190"/>
      <c r="H16" s="203">
        <f t="shared" si="0"/>
        <v>0</v>
      </c>
      <c r="I16" s="1190"/>
      <c r="J16" s="203">
        <f t="shared" si="1"/>
        <v>0</v>
      </c>
      <c r="K16" s="204">
        <f t="shared" si="2"/>
        <v>0</v>
      </c>
      <c r="L16" s="192"/>
    </row>
    <row r="17" spans="1:12" s="32" customFormat="1" ht="12.75" customHeight="1">
      <c r="A17" s="667"/>
      <c r="B17" s="198">
        <v>607</v>
      </c>
      <c r="C17" s="202" t="s">
        <v>120</v>
      </c>
      <c r="D17" s="1190"/>
      <c r="E17" s="1190"/>
      <c r="F17" s="1190"/>
      <c r="G17" s="1190"/>
      <c r="H17" s="203">
        <f t="shared" si="0"/>
        <v>0</v>
      </c>
      <c r="I17" s="1190"/>
      <c r="J17" s="203">
        <f t="shared" si="1"/>
        <v>0</v>
      </c>
      <c r="K17" s="204">
        <f t="shared" si="2"/>
        <v>0</v>
      </c>
      <c r="L17" s="192"/>
    </row>
    <row r="18" spans="1:12" s="32" customFormat="1" ht="12.75" customHeight="1">
      <c r="A18" s="667"/>
      <c r="B18" s="198">
        <v>709</v>
      </c>
      <c r="C18" s="202" t="s">
        <v>3</v>
      </c>
      <c r="D18" s="1190"/>
      <c r="E18" s="1190"/>
      <c r="F18" s="1190"/>
      <c r="G18" s="1190"/>
      <c r="H18" s="203">
        <f t="shared" si="0"/>
        <v>0</v>
      </c>
      <c r="I18" s="1190"/>
      <c r="J18" s="203">
        <f t="shared" si="1"/>
        <v>0</v>
      </c>
      <c r="K18" s="204">
        <f t="shared" si="2"/>
        <v>0</v>
      </c>
      <c r="L18" s="192"/>
    </row>
    <row r="19" spans="1:12" s="32" customFormat="1" ht="12.75" customHeight="1" thickBot="1">
      <c r="A19" s="667"/>
      <c r="B19" s="198">
        <v>713</v>
      </c>
      <c r="C19" s="205" t="s">
        <v>4</v>
      </c>
      <c r="D19" s="1193"/>
      <c r="E19" s="1193"/>
      <c r="F19" s="1193"/>
      <c r="G19" s="1193"/>
      <c r="H19" s="206">
        <f t="shared" si="0"/>
        <v>0</v>
      </c>
      <c r="I19" s="1193"/>
      <c r="J19" s="206">
        <f t="shared" si="1"/>
        <v>0</v>
      </c>
      <c r="K19" s="207">
        <f t="shared" si="2"/>
        <v>0</v>
      </c>
      <c r="L19" s="192"/>
    </row>
    <row r="20" spans="1:15" s="32" customFormat="1" ht="8.25" customHeight="1">
      <c r="A20" s="208"/>
      <c r="B20" s="209"/>
      <c r="C20" s="210"/>
      <c r="D20" s="172"/>
      <c r="E20" s="172"/>
      <c r="F20" s="172"/>
      <c r="G20" s="172"/>
      <c r="H20" s="172"/>
      <c r="I20" s="172"/>
      <c r="J20" s="172"/>
      <c r="K20" s="211"/>
      <c r="L20" s="212"/>
      <c r="M20" s="213"/>
      <c r="N20" s="213"/>
      <c r="O20" s="213"/>
    </row>
    <row r="21" spans="1:12" s="31" customFormat="1" ht="12.75" customHeight="1" thickBot="1">
      <c r="A21" s="663"/>
      <c r="B21" s="195" t="s">
        <v>5</v>
      </c>
      <c r="C21" s="194"/>
      <c r="D21" s="196"/>
      <c r="E21" s="197"/>
      <c r="F21" s="196"/>
      <c r="G21" s="665"/>
      <c r="H21" s="665"/>
      <c r="I21" s="665"/>
      <c r="J21" s="666"/>
      <c r="K21" s="666"/>
      <c r="L21" s="192"/>
    </row>
    <row r="22" spans="1:12" s="32" customFormat="1" ht="12.75" customHeight="1">
      <c r="A22" s="667"/>
      <c r="B22" s="198">
        <v>6111</v>
      </c>
      <c r="C22" s="199" t="s">
        <v>6</v>
      </c>
      <c r="D22" s="1189"/>
      <c r="E22" s="1189"/>
      <c r="F22" s="1189"/>
      <c r="G22" s="1189"/>
      <c r="H22" s="200">
        <f>E22+F22+G22</f>
        <v>0</v>
      </c>
      <c r="I22" s="1189"/>
      <c r="J22" s="200">
        <f>I22-H22</f>
        <v>0</v>
      </c>
      <c r="K22" s="201">
        <f>IF(H22=0,0,J22/H22)</f>
        <v>0</v>
      </c>
      <c r="L22" s="192"/>
    </row>
    <row r="23" spans="1:12" s="32" customFormat="1" ht="12.75" customHeight="1">
      <c r="A23" s="667"/>
      <c r="B23" s="198">
        <v>6112</v>
      </c>
      <c r="C23" s="202" t="s">
        <v>7</v>
      </c>
      <c r="D23" s="1190"/>
      <c r="E23" s="1190"/>
      <c r="F23" s="1190"/>
      <c r="G23" s="1190"/>
      <c r="H23" s="203">
        <f>E23+F23+G23</f>
        <v>0</v>
      </c>
      <c r="I23" s="1190"/>
      <c r="J23" s="203">
        <f>I23-H23</f>
        <v>0</v>
      </c>
      <c r="K23" s="204">
        <f>IF(H23=0,0,J23/H23)</f>
        <v>0</v>
      </c>
      <c r="L23" s="192"/>
    </row>
    <row r="24" spans="1:12" s="32" customFormat="1" ht="12.75" customHeight="1" thickBot="1">
      <c r="A24" s="667"/>
      <c r="B24" s="198">
        <v>6118</v>
      </c>
      <c r="C24" s="205" t="s">
        <v>8</v>
      </c>
      <c r="D24" s="1193"/>
      <c r="E24" s="1193"/>
      <c r="F24" s="1193"/>
      <c r="G24" s="1193"/>
      <c r="H24" s="206">
        <f>E24+F24+G24</f>
        <v>0</v>
      </c>
      <c r="I24" s="1193"/>
      <c r="J24" s="206">
        <f>I24-H24</f>
        <v>0</v>
      </c>
      <c r="K24" s="207">
        <f>IF(H24=0,0,J24/H24)</f>
        <v>0</v>
      </c>
      <c r="L24" s="192"/>
    </row>
    <row r="25" spans="1:15" s="33" customFormat="1" ht="8.25" customHeight="1">
      <c r="A25" s="208"/>
      <c r="B25" s="214"/>
      <c r="C25" s="210"/>
      <c r="D25" s="172"/>
      <c r="E25" s="172"/>
      <c r="F25" s="172"/>
      <c r="G25" s="172"/>
      <c r="H25" s="172"/>
      <c r="I25" s="172"/>
      <c r="J25" s="172"/>
      <c r="K25" s="211"/>
      <c r="L25" s="212"/>
      <c r="M25" s="215"/>
      <c r="N25" s="215"/>
      <c r="O25" s="215"/>
    </row>
    <row r="26" spans="1:12" s="31" customFormat="1" ht="12" customHeight="1" thickBot="1">
      <c r="A26" s="663"/>
      <c r="B26" s="195" t="s">
        <v>9</v>
      </c>
      <c r="C26" s="194"/>
      <c r="D26" s="196"/>
      <c r="E26" s="197"/>
      <c r="F26" s="196"/>
      <c r="G26" s="665"/>
      <c r="H26" s="665"/>
      <c r="I26" s="665"/>
      <c r="J26" s="666"/>
      <c r="K26" s="666"/>
      <c r="L26" s="192"/>
    </row>
    <row r="27" spans="1:12" s="32" customFormat="1" ht="12.75" customHeight="1">
      <c r="A27" s="667"/>
      <c r="B27" s="198">
        <v>6241</v>
      </c>
      <c r="C27" s="199" t="s">
        <v>121</v>
      </c>
      <c r="D27" s="1189"/>
      <c r="E27" s="1189"/>
      <c r="F27" s="1189"/>
      <c r="G27" s="1189"/>
      <c r="H27" s="200">
        <f aca="true" t="shared" si="3" ref="H27:H38">E27+F27+G27</f>
        <v>0</v>
      </c>
      <c r="I27" s="1189"/>
      <c r="J27" s="200">
        <f aca="true" t="shared" si="4" ref="J27:J38">I27-H27</f>
        <v>0</v>
      </c>
      <c r="K27" s="201">
        <f aca="true" t="shared" si="5" ref="K27:K38">IF(H27=0,0,J27/H27)</f>
        <v>0</v>
      </c>
      <c r="L27" s="192"/>
    </row>
    <row r="28" spans="1:12" s="32" customFormat="1" ht="12.75" customHeight="1">
      <c r="A28" s="667"/>
      <c r="B28" s="198" t="s">
        <v>122</v>
      </c>
      <c r="C28" s="202" t="s">
        <v>123</v>
      </c>
      <c r="D28" s="1190"/>
      <c r="E28" s="1190"/>
      <c r="F28" s="1190"/>
      <c r="G28" s="1190"/>
      <c r="H28" s="203">
        <f t="shared" si="3"/>
        <v>0</v>
      </c>
      <c r="I28" s="1190"/>
      <c r="J28" s="203">
        <f t="shared" si="4"/>
        <v>0</v>
      </c>
      <c r="K28" s="204">
        <f t="shared" si="5"/>
        <v>0</v>
      </c>
      <c r="L28" s="192"/>
    </row>
    <row r="29" spans="1:12" s="32" customFormat="1" ht="12.75" customHeight="1">
      <c r="A29" s="667"/>
      <c r="B29" s="198">
        <v>6247</v>
      </c>
      <c r="C29" s="202" t="s">
        <v>124</v>
      </c>
      <c r="D29" s="1190"/>
      <c r="E29" s="1190"/>
      <c r="F29" s="1190"/>
      <c r="G29" s="1190"/>
      <c r="H29" s="203">
        <f t="shared" si="3"/>
        <v>0</v>
      </c>
      <c r="I29" s="1190"/>
      <c r="J29" s="203">
        <f t="shared" si="4"/>
        <v>0</v>
      </c>
      <c r="K29" s="204">
        <f t="shared" si="5"/>
        <v>0</v>
      </c>
      <c r="L29" s="192"/>
    </row>
    <row r="30" spans="1:12" s="32" customFormat="1" ht="12.75" customHeight="1">
      <c r="A30" s="667"/>
      <c r="B30" s="198">
        <v>6248</v>
      </c>
      <c r="C30" s="202" t="s">
        <v>125</v>
      </c>
      <c r="D30" s="1190"/>
      <c r="E30" s="1190"/>
      <c r="F30" s="1190"/>
      <c r="G30" s="1190"/>
      <c r="H30" s="203">
        <f t="shared" si="3"/>
        <v>0</v>
      </c>
      <c r="I30" s="1190"/>
      <c r="J30" s="203">
        <f t="shared" si="4"/>
        <v>0</v>
      </c>
      <c r="K30" s="204">
        <f t="shared" si="5"/>
        <v>0</v>
      </c>
      <c r="L30" s="192"/>
    </row>
    <row r="31" spans="1:12" s="32" customFormat="1" ht="12.75" customHeight="1">
      <c r="A31" s="667"/>
      <c r="B31" s="198">
        <v>625</v>
      </c>
      <c r="C31" s="202" t="s">
        <v>10</v>
      </c>
      <c r="D31" s="1190"/>
      <c r="E31" s="1190"/>
      <c r="F31" s="1190"/>
      <c r="G31" s="1190"/>
      <c r="H31" s="203">
        <f t="shared" si="3"/>
        <v>0</v>
      </c>
      <c r="I31" s="1190"/>
      <c r="J31" s="203">
        <f t="shared" si="4"/>
        <v>0</v>
      </c>
      <c r="K31" s="204">
        <f t="shared" si="5"/>
        <v>0</v>
      </c>
      <c r="L31" s="192"/>
    </row>
    <row r="32" spans="1:12" s="32" customFormat="1" ht="12.75" customHeight="1">
      <c r="A32" s="667"/>
      <c r="B32" s="198">
        <v>626</v>
      </c>
      <c r="C32" s="202" t="s">
        <v>11</v>
      </c>
      <c r="D32" s="1190"/>
      <c r="E32" s="1190"/>
      <c r="F32" s="1190"/>
      <c r="G32" s="1190"/>
      <c r="H32" s="203">
        <f t="shared" si="3"/>
        <v>0</v>
      </c>
      <c r="I32" s="1190"/>
      <c r="J32" s="203">
        <f t="shared" si="4"/>
        <v>0</v>
      </c>
      <c r="K32" s="204">
        <f t="shared" si="5"/>
        <v>0</v>
      </c>
      <c r="L32" s="192"/>
    </row>
    <row r="33" spans="1:12" s="32" customFormat="1" ht="12.75" customHeight="1">
      <c r="A33" s="667"/>
      <c r="B33" s="198">
        <v>6281</v>
      </c>
      <c r="C33" s="202" t="s">
        <v>126</v>
      </c>
      <c r="D33" s="1190"/>
      <c r="E33" s="1190"/>
      <c r="F33" s="1190"/>
      <c r="G33" s="1190"/>
      <c r="H33" s="203">
        <f t="shared" si="3"/>
        <v>0</v>
      </c>
      <c r="I33" s="1190"/>
      <c r="J33" s="203">
        <f t="shared" si="4"/>
        <v>0</v>
      </c>
      <c r="K33" s="204">
        <f t="shared" si="5"/>
        <v>0</v>
      </c>
      <c r="L33" s="192"/>
    </row>
    <row r="34" spans="1:12" s="32" customFormat="1" ht="12.75" customHeight="1">
      <c r="A34" s="667"/>
      <c r="B34" s="198">
        <v>6282</v>
      </c>
      <c r="C34" s="202" t="s">
        <v>127</v>
      </c>
      <c r="D34" s="1190"/>
      <c r="E34" s="1190"/>
      <c r="F34" s="1190"/>
      <c r="G34" s="1190"/>
      <c r="H34" s="203">
        <f t="shared" si="3"/>
        <v>0</v>
      </c>
      <c r="I34" s="1190"/>
      <c r="J34" s="203">
        <f t="shared" si="4"/>
        <v>0</v>
      </c>
      <c r="K34" s="204">
        <f t="shared" si="5"/>
        <v>0</v>
      </c>
      <c r="L34" s="192"/>
    </row>
    <row r="35" spans="1:12" s="32" customFormat="1" ht="12.75" customHeight="1">
      <c r="A35" s="667"/>
      <c r="B35" s="198">
        <v>6283</v>
      </c>
      <c r="C35" s="202" t="s">
        <v>128</v>
      </c>
      <c r="D35" s="1190"/>
      <c r="E35" s="1190"/>
      <c r="F35" s="1190"/>
      <c r="G35" s="1190"/>
      <c r="H35" s="203">
        <f t="shared" si="3"/>
        <v>0</v>
      </c>
      <c r="I35" s="1190"/>
      <c r="J35" s="203">
        <f t="shared" si="4"/>
        <v>0</v>
      </c>
      <c r="K35" s="204">
        <f t="shared" si="5"/>
        <v>0</v>
      </c>
      <c r="L35" s="192"/>
    </row>
    <row r="36" spans="1:12" s="32" customFormat="1" ht="12.75" customHeight="1">
      <c r="A36" s="667"/>
      <c r="B36" s="198">
        <v>6284</v>
      </c>
      <c r="C36" s="202" t="s">
        <v>129</v>
      </c>
      <c r="D36" s="1190"/>
      <c r="E36" s="1190"/>
      <c r="F36" s="1190"/>
      <c r="G36" s="1190"/>
      <c r="H36" s="203">
        <f t="shared" si="3"/>
        <v>0</v>
      </c>
      <c r="I36" s="1190"/>
      <c r="J36" s="203">
        <f t="shared" si="4"/>
        <v>0</v>
      </c>
      <c r="K36" s="204">
        <f t="shared" si="5"/>
        <v>0</v>
      </c>
      <c r="L36" s="192"/>
    </row>
    <row r="37" spans="1:12" s="32" customFormat="1" ht="12.75" customHeight="1">
      <c r="A37" s="667"/>
      <c r="B37" s="198">
        <v>6287</v>
      </c>
      <c r="C37" s="202" t="s">
        <v>130</v>
      </c>
      <c r="D37" s="1190"/>
      <c r="E37" s="1190"/>
      <c r="F37" s="1190"/>
      <c r="G37" s="1190"/>
      <c r="H37" s="203">
        <f t="shared" si="3"/>
        <v>0</v>
      </c>
      <c r="I37" s="1190"/>
      <c r="J37" s="203">
        <f t="shared" si="4"/>
        <v>0</v>
      </c>
      <c r="K37" s="204">
        <f t="shared" si="5"/>
        <v>0</v>
      </c>
      <c r="L37" s="192"/>
    </row>
    <row r="38" spans="1:12" s="32" customFormat="1" ht="12.75" thickBot="1">
      <c r="A38" s="667"/>
      <c r="B38" s="198">
        <v>6288</v>
      </c>
      <c r="C38" s="205" t="s">
        <v>131</v>
      </c>
      <c r="D38" s="1193"/>
      <c r="E38" s="1193"/>
      <c r="F38" s="1193"/>
      <c r="G38" s="1193"/>
      <c r="H38" s="206">
        <f t="shared" si="3"/>
        <v>0</v>
      </c>
      <c r="I38" s="1193"/>
      <c r="J38" s="206">
        <f t="shared" si="4"/>
        <v>0</v>
      </c>
      <c r="K38" s="207">
        <f t="shared" si="5"/>
        <v>0</v>
      </c>
      <c r="L38" s="192"/>
    </row>
    <row r="39" spans="1:15" s="34" customFormat="1" ht="7.5" customHeight="1" thickBot="1">
      <c r="A39" s="667"/>
      <c r="B39" s="216"/>
      <c r="C39" s="217"/>
      <c r="D39" s="218"/>
      <c r="E39" s="218"/>
      <c r="F39" s="218"/>
      <c r="G39" s="218"/>
      <c r="H39" s="218"/>
      <c r="I39" s="218"/>
      <c r="J39" s="218"/>
      <c r="K39" s="219"/>
      <c r="L39" s="212"/>
      <c r="M39" s="220"/>
      <c r="N39" s="220"/>
      <c r="O39" s="220"/>
    </row>
    <row r="40" spans="1:12" s="34" customFormat="1" ht="13.5" customHeight="1" thickBot="1" thickTop="1">
      <c r="A40" s="667"/>
      <c r="B40" s="221"/>
      <c r="C40" s="222" t="s">
        <v>12</v>
      </c>
      <c r="D40" s="223">
        <f>SUM(D13:D19)+SUM(D22:D24)+SUM(D27:D38)</f>
        <v>0</v>
      </c>
      <c r="E40" s="224">
        <f>SUM(E13:E19)+SUM(E22:E24)+SUM(E27:E38)</f>
        <v>0</v>
      </c>
      <c r="F40" s="224">
        <f>SUM(F13:F19)+SUM(F22:F24)+SUM(F27:F38)</f>
        <v>0</v>
      </c>
      <c r="G40" s="224">
        <f>SUM(G13:G19)+SUM(G22:G24)+SUM(G27:G38)</f>
        <v>0</v>
      </c>
      <c r="H40" s="224">
        <f>E40+F40+G40</f>
        <v>0</v>
      </c>
      <c r="I40" s="224">
        <f>SUM(I13:I19)+SUM(I22:I24)+SUM(I27:I38)</f>
        <v>0</v>
      </c>
      <c r="J40" s="224">
        <f>I40-H40</f>
        <v>0</v>
      </c>
      <c r="K40" s="225">
        <f>IF(H40=0,0,J40/H40)</f>
        <v>0</v>
      </c>
      <c r="L40" s="226"/>
    </row>
    <row r="41" spans="1:48" s="227" customFormat="1" ht="13.5" customHeight="1" thickTop="1">
      <c r="A41" s="667"/>
      <c r="B41" s="228"/>
      <c r="C41" s="668" t="s">
        <v>184</v>
      </c>
      <c r="D41" s="668"/>
      <c r="E41" s="668"/>
      <c r="F41" s="668"/>
      <c r="G41" s="668"/>
      <c r="H41" s="668"/>
      <c r="I41" s="668"/>
      <c r="J41" s="668"/>
      <c r="K41" s="668"/>
      <c r="L41" s="22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row>
    <row r="42" spans="1:48" s="227" customFormat="1" ht="18" customHeight="1" thickBot="1">
      <c r="A42" s="667"/>
      <c r="B42" s="228"/>
      <c r="C42" s="668"/>
      <c r="D42" s="668"/>
      <c r="E42" s="668"/>
      <c r="F42" s="668"/>
      <c r="G42" s="668"/>
      <c r="H42" s="668"/>
      <c r="I42" s="668"/>
      <c r="J42" s="668"/>
      <c r="K42" s="668"/>
      <c r="L42" s="22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c r="AP42" s="656"/>
      <c r="AQ42" s="656"/>
      <c r="AR42" s="656"/>
      <c r="AS42" s="656"/>
      <c r="AT42" s="656"/>
      <c r="AU42" s="656"/>
      <c r="AV42" s="656"/>
    </row>
    <row r="43" spans="1:20" ht="12" customHeight="1">
      <c r="A43" s="667"/>
      <c r="B43" s="664"/>
      <c r="C43" s="664"/>
      <c r="D43" s="979" t="s">
        <v>613</v>
      </c>
      <c r="E43" s="982" t="s">
        <v>653</v>
      </c>
      <c r="F43" s="983"/>
      <c r="G43" s="983"/>
      <c r="H43" s="984"/>
      <c r="I43" s="985" t="s">
        <v>186</v>
      </c>
      <c r="J43" s="985"/>
      <c r="K43" s="986"/>
      <c r="L43" s="226"/>
      <c r="M43" s="36"/>
      <c r="N43" s="36"/>
      <c r="O43" s="36"/>
      <c r="P43" s="36"/>
      <c r="Q43" s="36"/>
      <c r="R43" s="36"/>
      <c r="S43" s="36"/>
      <c r="T43" s="36"/>
    </row>
    <row r="44" spans="1:12" s="31" customFormat="1" ht="12" customHeight="1">
      <c r="A44" s="667"/>
      <c r="B44" s="664"/>
      <c r="C44" s="664"/>
      <c r="D44" s="980"/>
      <c r="E44" s="987" t="s">
        <v>187</v>
      </c>
      <c r="F44" s="987" t="s">
        <v>497</v>
      </c>
      <c r="G44" s="987" t="s">
        <v>498</v>
      </c>
      <c r="H44" s="987" t="s">
        <v>188</v>
      </c>
      <c r="I44" s="987" t="s">
        <v>189</v>
      </c>
      <c r="J44" s="987" t="s">
        <v>502</v>
      </c>
      <c r="K44" s="989" t="s">
        <v>503</v>
      </c>
      <c r="L44" s="226"/>
    </row>
    <row r="45" spans="1:12" s="31" customFormat="1" ht="36.75" customHeight="1" thickBot="1">
      <c r="A45" s="667"/>
      <c r="B45" s="193"/>
      <c r="C45" s="194" t="s">
        <v>645</v>
      </c>
      <c r="D45" s="981"/>
      <c r="E45" s="988"/>
      <c r="F45" s="988"/>
      <c r="G45" s="988"/>
      <c r="H45" s="988"/>
      <c r="I45" s="988"/>
      <c r="J45" s="988"/>
      <c r="K45" s="990"/>
      <c r="L45" s="192"/>
    </row>
    <row r="46" spans="1:12" s="31" customFormat="1" ht="12.75" customHeight="1" thickBot="1">
      <c r="A46" s="663"/>
      <c r="B46" s="195"/>
      <c r="C46" s="194"/>
      <c r="D46" s="196"/>
      <c r="E46" s="197" t="s">
        <v>192</v>
      </c>
      <c r="F46" s="196" t="s">
        <v>193</v>
      </c>
      <c r="G46" s="665" t="s">
        <v>209</v>
      </c>
      <c r="H46" s="665" t="s">
        <v>499</v>
      </c>
      <c r="I46" s="665" t="s">
        <v>223</v>
      </c>
      <c r="J46" s="666" t="s">
        <v>500</v>
      </c>
      <c r="K46" s="666" t="s">
        <v>501</v>
      </c>
      <c r="L46" s="192"/>
    </row>
    <row r="47" spans="1:12" s="32" customFormat="1" ht="12.75" customHeight="1">
      <c r="A47" s="667"/>
      <c r="B47" s="198">
        <v>621</v>
      </c>
      <c r="C47" s="199" t="s">
        <v>13</v>
      </c>
      <c r="D47" s="1189"/>
      <c r="E47" s="1189"/>
      <c r="F47" s="1189"/>
      <c r="G47" s="1189"/>
      <c r="H47" s="200">
        <f aca="true" t="shared" si="6" ref="H47:H57">E47+F47+G47</f>
        <v>0</v>
      </c>
      <c r="I47" s="1189"/>
      <c r="J47" s="200">
        <f aca="true" t="shared" si="7" ref="J47:J57">I47-H47</f>
        <v>0</v>
      </c>
      <c r="K47" s="201">
        <f aca="true" t="shared" si="8" ref="K47:K57">IF(H47=0,0,J47/H47)</f>
        <v>0</v>
      </c>
      <c r="L47" s="192"/>
    </row>
    <row r="48" spans="1:12" s="32" customFormat="1" ht="12.75" customHeight="1">
      <c r="A48" s="667"/>
      <c r="B48" s="198">
        <v>622</v>
      </c>
      <c r="C48" s="202" t="s">
        <v>14</v>
      </c>
      <c r="D48" s="1190"/>
      <c r="E48" s="1190"/>
      <c r="F48" s="1190"/>
      <c r="G48" s="1190"/>
      <c r="H48" s="203">
        <f t="shared" si="6"/>
        <v>0</v>
      </c>
      <c r="I48" s="1190"/>
      <c r="J48" s="203">
        <f t="shared" si="7"/>
        <v>0</v>
      </c>
      <c r="K48" s="204">
        <f t="shared" si="8"/>
        <v>0</v>
      </c>
      <c r="L48" s="192"/>
    </row>
    <row r="49" spans="1:12" s="32" customFormat="1" ht="24.75">
      <c r="A49" s="667"/>
      <c r="B49" s="198">
        <v>631</v>
      </c>
      <c r="C49" s="202" t="s">
        <v>15</v>
      </c>
      <c r="D49" s="1190"/>
      <c r="E49" s="1190"/>
      <c r="F49" s="1190"/>
      <c r="G49" s="1190"/>
      <c r="H49" s="203">
        <f t="shared" si="6"/>
        <v>0</v>
      </c>
      <c r="I49" s="1190"/>
      <c r="J49" s="203">
        <f t="shared" si="7"/>
        <v>0</v>
      </c>
      <c r="K49" s="204">
        <f t="shared" si="8"/>
        <v>0</v>
      </c>
      <c r="L49" s="192"/>
    </row>
    <row r="50" spans="1:12" s="32" customFormat="1" ht="24.75">
      <c r="A50" s="667"/>
      <c r="B50" s="198">
        <v>633</v>
      </c>
      <c r="C50" s="202" t="s">
        <v>16</v>
      </c>
      <c r="D50" s="1190"/>
      <c r="E50" s="1190"/>
      <c r="F50" s="1190"/>
      <c r="G50" s="1190"/>
      <c r="H50" s="203">
        <f t="shared" si="6"/>
        <v>0</v>
      </c>
      <c r="I50" s="1190"/>
      <c r="J50" s="203">
        <f t="shared" si="7"/>
        <v>0</v>
      </c>
      <c r="K50" s="204">
        <f t="shared" si="8"/>
        <v>0</v>
      </c>
      <c r="L50" s="192"/>
    </row>
    <row r="51" spans="1:12" s="32" customFormat="1" ht="12.75" customHeight="1">
      <c r="A51" s="667"/>
      <c r="B51" s="198">
        <v>641</v>
      </c>
      <c r="C51" s="202" t="s">
        <v>17</v>
      </c>
      <c r="D51" s="1190"/>
      <c r="E51" s="1190"/>
      <c r="F51" s="1190"/>
      <c r="G51" s="1190"/>
      <c r="H51" s="203">
        <f t="shared" si="6"/>
        <v>0</v>
      </c>
      <c r="I51" s="1190"/>
      <c r="J51" s="203">
        <f t="shared" si="7"/>
        <v>0</v>
      </c>
      <c r="K51" s="204">
        <f t="shared" si="8"/>
        <v>0</v>
      </c>
      <c r="L51" s="192"/>
    </row>
    <row r="52" spans="1:12" s="32" customFormat="1" ht="12.75" customHeight="1">
      <c r="A52" s="667"/>
      <c r="B52" s="198">
        <v>642</v>
      </c>
      <c r="C52" s="202" t="s">
        <v>18</v>
      </c>
      <c r="D52" s="1190"/>
      <c r="E52" s="1190"/>
      <c r="F52" s="1190"/>
      <c r="G52" s="1190"/>
      <c r="H52" s="203">
        <f t="shared" si="6"/>
        <v>0</v>
      </c>
      <c r="I52" s="1190"/>
      <c r="J52" s="203">
        <f t="shared" si="7"/>
        <v>0</v>
      </c>
      <c r="K52" s="204">
        <f t="shared" si="8"/>
        <v>0</v>
      </c>
      <c r="L52" s="192"/>
    </row>
    <row r="53" spans="1:12" s="32" customFormat="1" ht="12.75" customHeight="1">
      <c r="A53" s="667"/>
      <c r="B53" s="198">
        <v>643</v>
      </c>
      <c r="C53" s="202" t="s">
        <v>19</v>
      </c>
      <c r="D53" s="1190"/>
      <c r="E53" s="1190"/>
      <c r="F53" s="1190"/>
      <c r="G53" s="1190"/>
      <c r="H53" s="203">
        <f t="shared" si="6"/>
        <v>0</v>
      </c>
      <c r="I53" s="1190"/>
      <c r="J53" s="203">
        <f t="shared" si="7"/>
        <v>0</v>
      </c>
      <c r="K53" s="204">
        <f t="shared" si="8"/>
        <v>0</v>
      </c>
      <c r="L53" s="192"/>
    </row>
    <row r="54" spans="1:12" s="32" customFormat="1" ht="12.75" customHeight="1">
      <c r="A54" s="667"/>
      <c r="B54" s="198">
        <v>645</v>
      </c>
      <c r="C54" s="202" t="s">
        <v>20</v>
      </c>
      <c r="D54" s="1190"/>
      <c r="E54" s="1190"/>
      <c r="F54" s="1190"/>
      <c r="G54" s="1190"/>
      <c r="H54" s="203">
        <f t="shared" si="6"/>
        <v>0</v>
      </c>
      <c r="I54" s="1190"/>
      <c r="J54" s="203">
        <f t="shared" si="7"/>
        <v>0</v>
      </c>
      <c r="K54" s="204">
        <f t="shared" si="8"/>
        <v>0</v>
      </c>
      <c r="L54" s="192"/>
    </row>
    <row r="55" spans="1:12" s="32" customFormat="1" ht="12.75" customHeight="1">
      <c r="A55" s="667"/>
      <c r="B55" s="198">
        <v>646</v>
      </c>
      <c r="C55" s="202" t="s">
        <v>21</v>
      </c>
      <c r="D55" s="1190"/>
      <c r="E55" s="1190"/>
      <c r="F55" s="1190"/>
      <c r="G55" s="1190"/>
      <c r="H55" s="203">
        <f t="shared" si="6"/>
        <v>0</v>
      </c>
      <c r="I55" s="1190"/>
      <c r="J55" s="203">
        <f t="shared" si="7"/>
        <v>0</v>
      </c>
      <c r="K55" s="204">
        <f t="shared" si="8"/>
        <v>0</v>
      </c>
      <c r="L55" s="192"/>
    </row>
    <row r="56" spans="1:12" s="32" customFormat="1" ht="12.75" customHeight="1">
      <c r="A56" s="667"/>
      <c r="B56" s="198">
        <v>647</v>
      </c>
      <c r="C56" s="202" t="s">
        <v>22</v>
      </c>
      <c r="D56" s="1190"/>
      <c r="E56" s="1190"/>
      <c r="F56" s="1190"/>
      <c r="G56" s="1190"/>
      <c r="H56" s="203">
        <f t="shared" si="6"/>
        <v>0</v>
      </c>
      <c r="I56" s="1190"/>
      <c r="J56" s="203">
        <f t="shared" si="7"/>
        <v>0</v>
      </c>
      <c r="K56" s="204">
        <f t="shared" si="8"/>
        <v>0</v>
      </c>
      <c r="L56" s="192"/>
    </row>
    <row r="57" spans="1:12" s="32" customFormat="1" ht="12.75" thickBot="1">
      <c r="A57" s="667"/>
      <c r="B57" s="198">
        <v>648</v>
      </c>
      <c r="C57" s="205" t="s">
        <v>23</v>
      </c>
      <c r="D57" s="1193"/>
      <c r="E57" s="1193"/>
      <c r="F57" s="1193"/>
      <c r="G57" s="1193"/>
      <c r="H57" s="206">
        <f t="shared" si="6"/>
        <v>0</v>
      </c>
      <c r="I57" s="1193"/>
      <c r="J57" s="206">
        <f t="shared" si="7"/>
        <v>0</v>
      </c>
      <c r="K57" s="207">
        <f t="shared" si="8"/>
        <v>0</v>
      </c>
      <c r="L57" s="192"/>
    </row>
    <row r="58" spans="1:15" s="34" customFormat="1" ht="7.5" customHeight="1" thickBot="1">
      <c r="A58" s="667"/>
      <c r="B58" s="216"/>
      <c r="C58" s="217"/>
      <c r="D58" s="218"/>
      <c r="E58" s="218"/>
      <c r="F58" s="218"/>
      <c r="G58" s="218"/>
      <c r="H58" s="218"/>
      <c r="I58" s="218"/>
      <c r="J58" s="218"/>
      <c r="K58" s="219"/>
      <c r="L58" s="212"/>
      <c r="M58" s="220"/>
      <c r="N58" s="220"/>
      <c r="O58" s="220"/>
    </row>
    <row r="59" spans="1:12" s="34" customFormat="1" ht="13.5" customHeight="1" thickBot="1" thickTop="1">
      <c r="A59" s="667"/>
      <c r="B59" s="221"/>
      <c r="C59" s="222" t="s">
        <v>24</v>
      </c>
      <c r="D59" s="223">
        <f>SUM(D47:D57)</f>
        <v>0</v>
      </c>
      <c r="E59" s="224">
        <f>SUM(E47:E57)</f>
        <v>0</v>
      </c>
      <c r="F59" s="224">
        <f>SUM(F47:F57)</f>
        <v>0</v>
      </c>
      <c r="G59" s="224">
        <f>SUM(G47:G57)</f>
        <v>0</v>
      </c>
      <c r="H59" s="224">
        <f>E59+F59+G59</f>
        <v>0</v>
      </c>
      <c r="I59" s="224">
        <f>SUM(I47:I57)</f>
        <v>0</v>
      </c>
      <c r="J59" s="224">
        <f>I59-H59</f>
        <v>0</v>
      </c>
      <c r="K59" s="225">
        <f>IF(H59=0,0,J59/H59)</f>
        <v>0</v>
      </c>
      <c r="L59" s="226"/>
    </row>
    <row r="60" spans="1:48" s="227" customFormat="1" ht="13.5" customHeight="1" thickBot="1" thickTop="1">
      <c r="A60" s="667"/>
      <c r="B60" s="228"/>
      <c r="C60" s="668"/>
      <c r="D60" s="668"/>
      <c r="E60" s="668"/>
      <c r="F60" s="668"/>
      <c r="G60" s="668"/>
      <c r="H60" s="668"/>
      <c r="I60" s="668"/>
      <c r="J60" s="668"/>
      <c r="K60" s="668"/>
      <c r="L60" s="22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row>
    <row r="61" spans="1:20" ht="12" customHeight="1">
      <c r="A61" s="663"/>
      <c r="B61" s="664"/>
      <c r="C61" s="664"/>
      <c r="D61" s="979" t="s">
        <v>613</v>
      </c>
      <c r="E61" s="982" t="s">
        <v>653</v>
      </c>
      <c r="F61" s="983"/>
      <c r="G61" s="983"/>
      <c r="H61" s="984"/>
      <c r="I61" s="985" t="s">
        <v>186</v>
      </c>
      <c r="J61" s="985"/>
      <c r="K61" s="986"/>
      <c r="L61" s="191"/>
      <c r="M61" s="36"/>
      <c r="N61" s="36"/>
      <c r="O61" s="36"/>
      <c r="P61" s="36"/>
      <c r="Q61" s="36"/>
      <c r="R61" s="36"/>
      <c r="S61" s="36"/>
      <c r="T61" s="36"/>
    </row>
    <row r="62" spans="1:12" s="31" customFormat="1" ht="12" customHeight="1">
      <c r="A62" s="663"/>
      <c r="B62" s="664"/>
      <c r="C62" s="664"/>
      <c r="D62" s="980"/>
      <c r="E62" s="987" t="s">
        <v>187</v>
      </c>
      <c r="F62" s="987" t="s">
        <v>497</v>
      </c>
      <c r="G62" s="987" t="s">
        <v>498</v>
      </c>
      <c r="H62" s="987" t="s">
        <v>188</v>
      </c>
      <c r="I62" s="987" t="s">
        <v>189</v>
      </c>
      <c r="J62" s="987" t="s">
        <v>502</v>
      </c>
      <c r="K62" s="989" t="s">
        <v>503</v>
      </c>
      <c r="L62" s="192"/>
    </row>
    <row r="63" spans="1:12" s="31" customFormat="1" ht="36.75" customHeight="1" thickBot="1">
      <c r="A63" s="663"/>
      <c r="B63" s="193"/>
      <c r="C63" s="194" t="s">
        <v>646</v>
      </c>
      <c r="D63" s="981"/>
      <c r="E63" s="988"/>
      <c r="F63" s="988"/>
      <c r="G63" s="988"/>
      <c r="H63" s="988"/>
      <c r="I63" s="988"/>
      <c r="J63" s="988"/>
      <c r="K63" s="990"/>
      <c r="L63" s="192"/>
    </row>
    <row r="64" spans="1:12" s="31" customFormat="1" ht="12.75" customHeight="1" thickBot="1">
      <c r="A64" s="663"/>
      <c r="B64" s="195"/>
      <c r="C64" s="194"/>
      <c r="D64" s="196"/>
      <c r="E64" s="197" t="s">
        <v>192</v>
      </c>
      <c r="F64" s="196" t="s">
        <v>193</v>
      </c>
      <c r="G64" s="665" t="s">
        <v>209</v>
      </c>
      <c r="H64" s="665" t="s">
        <v>499</v>
      </c>
      <c r="I64" s="665" t="s">
        <v>223</v>
      </c>
      <c r="J64" s="666" t="s">
        <v>500</v>
      </c>
      <c r="K64" s="666" t="s">
        <v>501</v>
      </c>
      <c r="L64" s="192"/>
    </row>
    <row r="65" spans="1:12" s="32" customFormat="1" ht="12.75" customHeight="1">
      <c r="A65" s="667"/>
      <c r="B65" s="198">
        <v>612</v>
      </c>
      <c r="C65" s="199" t="s">
        <v>25</v>
      </c>
      <c r="D65" s="1189"/>
      <c r="E65" s="1189"/>
      <c r="F65" s="1189"/>
      <c r="G65" s="1189"/>
      <c r="H65" s="200">
        <f aca="true" t="shared" si="9" ref="H65:H78">E65+F65+G65</f>
        <v>0</v>
      </c>
      <c r="I65" s="1189"/>
      <c r="J65" s="200">
        <f aca="true" t="shared" si="10" ref="J65:J78">I65-H65</f>
        <v>0</v>
      </c>
      <c r="K65" s="201">
        <f aca="true" t="shared" si="11" ref="K65:K78">IF(H65=0,0,J65/H65)</f>
        <v>0</v>
      </c>
      <c r="L65" s="192"/>
    </row>
    <row r="66" spans="1:12" s="32" customFormat="1" ht="12.75" customHeight="1">
      <c r="A66" s="667"/>
      <c r="B66" s="198">
        <v>6132</v>
      </c>
      <c r="C66" s="202" t="s">
        <v>132</v>
      </c>
      <c r="D66" s="1190"/>
      <c r="E66" s="1190"/>
      <c r="F66" s="1190"/>
      <c r="G66" s="1190"/>
      <c r="H66" s="203">
        <f t="shared" si="9"/>
        <v>0</v>
      </c>
      <c r="I66" s="1190"/>
      <c r="J66" s="203">
        <f t="shared" si="10"/>
        <v>0</v>
      </c>
      <c r="K66" s="204">
        <f t="shared" si="11"/>
        <v>0</v>
      </c>
      <c r="L66" s="192"/>
    </row>
    <row r="67" spans="1:12" s="32" customFormat="1" ht="12.75" customHeight="1">
      <c r="A67" s="667"/>
      <c r="B67" s="198">
        <v>6135</v>
      </c>
      <c r="C67" s="202" t="s">
        <v>133</v>
      </c>
      <c r="D67" s="1190"/>
      <c r="E67" s="1190"/>
      <c r="F67" s="1190"/>
      <c r="G67" s="1190"/>
      <c r="H67" s="203">
        <f t="shared" si="9"/>
        <v>0</v>
      </c>
      <c r="I67" s="1190"/>
      <c r="J67" s="203">
        <f t="shared" si="10"/>
        <v>0</v>
      </c>
      <c r="K67" s="204">
        <f t="shared" si="11"/>
        <v>0</v>
      </c>
      <c r="L67" s="192"/>
    </row>
    <row r="68" spans="1:12" s="32" customFormat="1" ht="12.75" customHeight="1">
      <c r="A68" s="667"/>
      <c r="B68" s="198">
        <v>614</v>
      </c>
      <c r="C68" s="202" t="s">
        <v>26</v>
      </c>
      <c r="D68" s="1190"/>
      <c r="E68" s="1190"/>
      <c r="F68" s="1190"/>
      <c r="G68" s="1190"/>
      <c r="H68" s="203">
        <f t="shared" si="9"/>
        <v>0</v>
      </c>
      <c r="I68" s="1190"/>
      <c r="J68" s="203">
        <f t="shared" si="10"/>
        <v>0</v>
      </c>
      <c r="K68" s="204">
        <f t="shared" si="11"/>
        <v>0</v>
      </c>
      <c r="L68" s="192"/>
    </row>
    <row r="69" spans="1:12" s="32" customFormat="1" ht="12.75" customHeight="1">
      <c r="A69" s="667"/>
      <c r="B69" s="198">
        <v>6152</v>
      </c>
      <c r="C69" s="202" t="s">
        <v>134</v>
      </c>
      <c r="D69" s="1190"/>
      <c r="E69" s="1190"/>
      <c r="F69" s="1190"/>
      <c r="G69" s="1190"/>
      <c r="H69" s="203">
        <f t="shared" si="9"/>
        <v>0</v>
      </c>
      <c r="I69" s="1190"/>
      <c r="J69" s="203">
        <f t="shared" si="10"/>
        <v>0</v>
      </c>
      <c r="K69" s="204">
        <f t="shared" si="11"/>
        <v>0</v>
      </c>
      <c r="L69" s="192"/>
    </row>
    <row r="70" spans="1:12" s="32" customFormat="1" ht="12.75" customHeight="1">
      <c r="A70" s="667"/>
      <c r="B70" s="198">
        <v>6155</v>
      </c>
      <c r="C70" s="202" t="s">
        <v>135</v>
      </c>
      <c r="D70" s="1190"/>
      <c r="E70" s="1190"/>
      <c r="F70" s="1190"/>
      <c r="G70" s="1190"/>
      <c r="H70" s="203">
        <f t="shared" si="9"/>
        <v>0</v>
      </c>
      <c r="I70" s="1190"/>
      <c r="J70" s="203">
        <f t="shared" si="10"/>
        <v>0</v>
      </c>
      <c r="K70" s="204">
        <f t="shared" si="11"/>
        <v>0</v>
      </c>
      <c r="L70" s="192"/>
    </row>
    <row r="71" spans="1:12" s="32" customFormat="1" ht="12.75" customHeight="1">
      <c r="A71" s="667"/>
      <c r="B71" s="198">
        <v>6156</v>
      </c>
      <c r="C71" s="202" t="s">
        <v>136</v>
      </c>
      <c r="D71" s="1190"/>
      <c r="E71" s="1190"/>
      <c r="F71" s="1190"/>
      <c r="G71" s="1190"/>
      <c r="H71" s="203">
        <f t="shared" si="9"/>
        <v>0</v>
      </c>
      <c r="I71" s="1190"/>
      <c r="J71" s="203">
        <f t="shared" si="10"/>
        <v>0</v>
      </c>
      <c r="K71" s="204">
        <f t="shared" si="11"/>
        <v>0</v>
      </c>
      <c r="L71" s="192"/>
    </row>
    <row r="72" spans="1:12" s="32" customFormat="1" ht="12.75" customHeight="1">
      <c r="A72" s="667"/>
      <c r="B72" s="198">
        <v>616</v>
      </c>
      <c r="C72" s="202" t="s">
        <v>27</v>
      </c>
      <c r="D72" s="1190"/>
      <c r="E72" s="1190"/>
      <c r="F72" s="1190"/>
      <c r="G72" s="1190"/>
      <c r="H72" s="203">
        <f t="shared" si="9"/>
        <v>0</v>
      </c>
      <c r="I72" s="1190"/>
      <c r="J72" s="203">
        <f t="shared" si="10"/>
        <v>0</v>
      </c>
      <c r="K72" s="204">
        <f t="shared" si="11"/>
        <v>0</v>
      </c>
      <c r="L72" s="192"/>
    </row>
    <row r="73" spans="1:12" s="32" customFormat="1" ht="12.75" customHeight="1">
      <c r="A73" s="667"/>
      <c r="B73" s="198">
        <v>617</v>
      </c>
      <c r="C73" s="202" t="s">
        <v>28</v>
      </c>
      <c r="D73" s="1190"/>
      <c r="E73" s="1190"/>
      <c r="F73" s="1190"/>
      <c r="G73" s="1190"/>
      <c r="H73" s="203">
        <f t="shared" si="9"/>
        <v>0</v>
      </c>
      <c r="I73" s="1190"/>
      <c r="J73" s="203">
        <f t="shared" si="10"/>
        <v>0</v>
      </c>
      <c r="K73" s="204">
        <f t="shared" si="11"/>
        <v>0</v>
      </c>
      <c r="L73" s="192"/>
    </row>
    <row r="74" spans="1:12" s="32" customFormat="1" ht="12.75" customHeight="1">
      <c r="A74" s="667"/>
      <c r="B74" s="198">
        <v>618</v>
      </c>
      <c r="C74" s="202" t="s">
        <v>29</v>
      </c>
      <c r="D74" s="1190"/>
      <c r="E74" s="1190"/>
      <c r="F74" s="1190"/>
      <c r="G74" s="1190"/>
      <c r="H74" s="203">
        <f t="shared" si="9"/>
        <v>0</v>
      </c>
      <c r="I74" s="1190"/>
      <c r="J74" s="203">
        <f t="shared" si="10"/>
        <v>0</v>
      </c>
      <c r="K74" s="204">
        <f t="shared" si="11"/>
        <v>0</v>
      </c>
      <c r="L74" s="192"/>
    </row>
    <row r="75" spans="1:12" s="32" customFormat="1" ht="12.75" customHeight="1">
      <c r="A75" s="667"/>
      <c r="B75" s="198">
        <v>623</v>
      </c>
      <c r="C75" s="202" t="s">
        <v>30</v>
      </c>
      <c r="D75" s="1190"/>
      <c r="E75" s="1190"/>
      <c r="F75" s="1190"/>
      <c r="G75" s="1190"/>
      <c r="H75" s="203">
        <f t="shared" si="9"/>
        <v>0</v>
      </c>
      <c r="I75" s="1190"/>
      <c r="J75" s="203">
        <f t="shared" si="10"/>
        <v>0</v>
      </c>
      <c r="K75" s="204">
        <f t="shared" si="11"/>
        <v>0</v>
      </c>
      <c r="L75" s="192"/>
    </row>
    <row r="76" spans="1:12" s="32" customFormat="1" ht="12.75" customHeight="1">
      <c r="A76" s="667"/>
      <c r="B76" s="198">
        <v>627</v>
      </c>
      <c r="C76" s="202" t="s">
        <v>31</v>
      </c>
      <c r="D76" s="1190"/>
      <c r="E76" s="1190"/>
      <c r="F76" s="1190"/>
      <c r="G76" s="1190"/>
      <c r="H76" s="203">
        <f t="shared" si="9"/>
        <v>0</v>
      </c>
      <c r="I76" s="1190"/>
      <c r="J76" s="203">
        <f t="shared" si="10"/>
        <v>0</v>
      </c>
      <c r="K76" s="204">
        <f t="shared" si="11"/>
        <v>0</v>
      </c>
      <c r="L76" s="192"/>
    </row>
    <row r="77" spans="1:12" s="32" customFormat="1" ht="12.75" customHeight="1">
      <c r="A77" s="667"/>
      <c r="B77" s="198">
        <v>635</v>
      </c>
      <c r="C77" s="202" t="s">
        <v>32</v>
      </c>
      <c r="D77" s="1190"/>
      <c r="E77" s="1190"/>
      <c r="F77" s="1190"/>
      <c r="G77" s="1190"/>
      <c r="H77" s="203">
        <f t="shared" si="9"/>
        <v>0</v>
      </c>
      <c r="I77" s="1190"/>
      <c r="J77" s="203">
        <f t="shared" si="10"/>
        <v>0</v>
      </c>
      <c r="K77" s="204">
        <f t="shared" si="11"/>
        <v>0</v>
      </c>
      <c r="L77" s="192"/>
    </row>
    <row r="78" spans="1:12" s="32" customFormat="1" ht="12.75" customHeight="1" thickBot="1">
      <c r="A78" s="667"/>
      <c r="B78" s="198">
        <v>637</v>
      </c>
      <c r="C78" s="205" t="s">
        <v>33</v>
      </c>
      <c r="D78" s="1193"/>
      <c r="E78" s="1193"/>
      <c r="F78" s="1193"/>
      <c r="G78" s="1193"/>
      <c r="H78" s="206">
        <f t="shared" si="9"/>
        <v>0</v>
      </c>
      <c r="I78" s="1193"/>
      <c r="J78" s="206">
        <f t="shared" si="10"/>
        <v>0</v>
      </c>
      <c r="K78" s="207">
        <f t="shared" si="11"/>
        <v>0</v>
      </c>
      <c r="L78" s="192"/>
    </row>
    <row r="79" spans="1:15" s="32" customFormat="1" ht="8.25" customHeight="1">
      <c r="A79" s="208"/>
      <c r="B79" s="209"/>
      <c r="C79" s="210"/>
      <c r="D79" s="172"/>
      <c r="E79" s="172"/>
      <c r="F79" s="172"/>
      <c r="G79" s="172"/>
      <c r="H79" s="172"/>
      <c r="I79" s="172"/>
      <c r="J79" s="172"/>
      <c r="K79" s="211"/>
      <c r="L79" s="212"/>
      <c r="M79" s="213"/>
      <c r="N79" s="213"/>
      <c r="O79" s="213"/>
    </row>
    <row r="80" spans="1:12" s="31" customFormat="1" ht="12.75" customHeight="1" thickBot="1">
      <c r="A80" s="663"/>
      <c r="B80" s="195" t="s">
        <v>34</v>
      </c>
      <c r="C80" s="194"/>
      <c r="D80" s="196"/>
      <c r="E80" s="197"/>
      <c r="F80" s="196"/>
      <c r="G80" s="665"/>
      <c r="H80" s="665"/>
      <c r="I80" s="665"/>
      <c r="J80" s="666"/>
      <c r="K80" s="666"/>
      <c r="L80" s="192"/>
    </row>
    <row r="81" spans="1:12" s="32" customFormat="1" ht="24.75">
      <c r="A81" s="667"/>
      <c r="B81" s="198">
        <v>651</v>
      </c>
      <c r="C81" s="199" t="s">
        <v>35</v>
      </c>
      <c r="D81" s="1189"/>
      <c r="E81" s="1189"/>
      <c r="F81" s="1189"/>
      <c r="G81" s="1189"/>
      <c r="H81" s="200">
        <f aca="true" t="shared" si="12" ref="H81:H86">E81+F81+G81</f>
        <v>0</v>
      </c>
      <c r="I81" s="1189"/>
      <c r="J81" s="200">
        <f aca="true" t="shared" si="13" ref="J81:J86">I81-H81</f>
        <v>0</v>
      </c>
      <c r="K81" s="201">
        <f aca="true" t="shared" si="14" ref="K81:K86">IF(H81=0,0,J81/H81)</f>
        <v>0</v>
      </c>
      <c r="L81" s="192"/>
    </row>
    <row r="82" spans="1:12" s="32" customFormat="1" ht="12.75" customHeight="1">
      <c r="A82" s="667"/>
      <c r="B82" s="198">
        <v>653</v>
      </c>
      <c r="C82" s="202" t="s">
        <v>496</v>
      </c>
      <c r="D82" s="1190"/>
      <c r="E82" s="1190"/>
      <c r="F82" s="1190"/>
      <c r="G82" s="1190"/>
      <c r="H82" s="203">
        <f t="shared" si="12"/>
        <v>0</v>
      </c>
      <c r="I82" s="1190"/>
      <c r="J82" s="203">
        <f>I82-H82</f>
        <v>0</v>
      </c>
      <c r="K82" s="204">
        <f>IF(H82=0,0,J82/H82)</f>
        <v>0</v>
      </c>
      <c r="L82" s="192"/>
    </row>
    <row r="83" spans="1:12" s="32" customFormat="1" ht="12.75" customHeight="1">
      <c r="A83" s="667"/>
      <c r="B83" s="198">
        <v>654</v>
      </c>
      <c r="C83" s="202" t="s">
        <v>36</v>
      </c>
      <c r="D83" s="1190"/>
      <c r="E83" s="1190"/>
      <c r="F83" s="1190"/>
      <c r="G83" s="1190"/>
      <c r="H83" s="203">
        <f t="shared" si="12"/>
        <v>0</v>
      </c>
      <c r="I83" s="1190"/>
      <c r="J83" s="203">
        <f t="shared" si="13"/>
        <v>0</v>
      </c>
      <c r="K83" s="204">
        <f t="shared" si="14"/>
        <v>0</v>
      </c>
      <c r="L83" s="192"/>
    </row>
    <row r="84" spans="1:12" s="32" customFormat="1" ht="12.75" customHeight="1">
      <c r="A84" s="667"/>
      <c r="B84" s="198">
        <v>655</v>
      </c>
      <c r="C84" s="202" t="s">
        <v>37</v>
      </c>
      <c r="D84" s="1190"/>
      <c r="E84" s="1190"/>
      <c r="F84" s="1190"/>
      <c r="G84" s="1190"/>
      <c r="H84" s="203">
        <f t="shared" si="12"/>
        <v>0</v>
      </c>
      <c r="I84" s="1190"/>
      <c r="J84" s="203">
        <f t="shared" si="13"/>
        <v>0</v>
      </c>
      <c r="K84" s="204">
        <f t="shared" si="14"/>
        <v>0</v>
      </c>
      <c r="L84" s="192"/>
    </row>
    <row r="85" spans="1:12" s="32" customFormat="1" ht="12.75" customHeight="1">
      <c r="A85" s="667"/>
      <c r="B85" s="198">
        <v>657</v>
      </c>
      <c r="C85" s="202" t="s">
        <v>38</v>
      </c>
      <c r="D85" s="1190"/>
      <c r="E85" s="1190"/>
      <c r="F85" s="1190"/>
      <c r="G85" s="1190"/>
      <c r="H85" s="203">
        <f t="shared" si="12"/>
        <v>0</v>
      </c>
      <c r="I85" s="1190"/>
      <c r="J85" s="203">
        <f t="shared" si="13"/>
        <v>0</v>
      </c>
      <c r="K85" s="204">
        <f t="shared" si="14"/>
        <v>0</v>
      </c>
      <c r="L85" s="192"/>
    </row>
    <row r="86" spans="1:12" s="32" customFormat="1" ht="12.75" customHeight="1" thickBot="1">
      <c r="A86" s="667"/>
      <c r="B86" s="198">
        <v>658</v>
      </c>
      <c r="C86" s="205" t="s">
        <v>39</v>
      </c>
      <c r="D86" s="1193"/>
      <c r="E86" s="1193"/>
      <c r="F86" s="1193"/>
      <c r="G86" s="1193"/>
      <c r="H86" s="206">
        <f t="shared" si="12"/>
        <v>0</v>
      </c>
      <c r="I86" s="1193"/>
      <c r="J86" s="206">
        <f t="shared" si="13"/>
        <v>0</v>
      </c>
      <c r="K86" s="207">
        <f t="shared" si="14"/>
        <v>0</v>
      </c>
      <c r="L86" s="192"/>
    </row>
    <row r="87" spans="1:48" s="241" customFormat="1" ht="13.5" customHeight="1" thickBot="1">
      <c r="A87" s="208"/>
      <c r="B87" s="210"/>
      <c r="C87" s="210"/>
      <c r="D87" s="172"/>
      <c r="E87" s="172"/>
      <c r="F87" s="172"/>
      <c r="G87" s="172"/>
      <c r="H87" s="172"/>
      <c r="I87" s="172"/>
      <c r="J87" s="172"/>
      <c r="K87" s="211"/>
      <c r="L87" s="669"/>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row>
    <row r="88" spans="1:20" ht="12" customHeight="1">
      <c r="A88" s="663"/>
      <c r="B88" s="664"/>
      <c r="C88" s="664"/>
      <c r="D88" s="979" t="s">
        <v>613</v>
      </c>
      <c r="E88" s="982" t="s">
        <v>653</v>
      </c>
      <c r="F88" s="983"/>
      <c r="G88" s="983"/>
      <c r="H88" s="984"/>
      <c r="I88" s="985" t="s">
        <v>186</v>
      </c>
      <c r="J88" s="985"/>
      <c r="K88" s="986"/>
      <c r="L88" s="191"/>
      <c r="M88" s="36"/>
      <c r="N88" s="36"/>
      <c r="O88" s="36"/>
      <c r="P88" s="36"/>
      <c r="Q88" s="36"/>
      <c r="R88" s="36"/>
      <c r="S88" s="36"/>
      <c r="T88" s="36"/>
    </row>
    <row r="89" spans="1:12" s="31" customFormat="1" ht="12" customHeight="1">
      <c r="A89" s="663"/>
      <c r="B89" s="664"/>
      <c r="C89" s="664"/>
      <c r="D89" s="980"/>
      <c r="E89" s="987" t="s">
        <v>187</v>
      </c>
      <c r="F89" s="987" t="s">
        <v>497</v>
      </c>
      <c r="G89" s="987" t="s">
        <v>498</v>
      </c>
      <c r="H89" s="987" t="s">
        <v>188</v>
      </c>
      <c r="I89" s="987" t="s">
        <v>189</v>
      </c>
      <c r="J89" s="987" t="s">
        <v>502</v>
      </c>
      <c r="K89" s="989" t="s">
        <v>503</v>
      </c>
      <c r="L89" s="192"/>
    </row>
    <row r="90" spans="1:12" s="31" customFormat="1" ht="36.75" customHeight="1" thickBot="1">
      <c r="A90" s="663"/>
      <c r="B90" s="193"/>
      <c r="C90" s="194"/>
      <c r="D90" s="981"/>
      <c r="E90" s="988"/>
      <c r="F90" s="988"/>
      <c r="G90" s="988"/>
      <c r="H90" s="988"/>
      <c r="I90" s="988"/>
      <c r="J90" s="988"/>
      <c r="K90" s="990"/>
      <c r="L90" s="192"/>
    </row>
    <row r="91" spans="1:12" s="31" customFormat="1" ht="12.75" customHeight="1" thickBot="1">
      <c r="A91" s="663"/>
      <c r="B91" s="195" t="s">
        <v>40</v>
      </c>
      <c r="C91" s="194"/>
      <c r="D91" s="196"/>
      <c r="E91" s="197" t="s">
        <v>192</v>
      </c>
      <c r="F91" s="196" t="s">
        <v>193</v>
      </c>
      <c r="G91" s="665" t="s">
        <v>209</v>
      </c>
      <c r="H91" s="665" t="s">
        <v>499</v>
      </c>
      <c r="I91" s="665" t="s">
        <v>223</v>
      </c>
      <c r="J91" s="666" t="s">
        <v>500</v>
      </c>
      <c r="K91" s="666" t="s">
        <v>501</v>
      </c>
      <c r="L91" s="192"/>
    </row>
    <row r="92" spans="1:12" s="32" customFormat="1" ht="12.75" customHeight="1">
      <c r="A92" s="667"/>
      <c r="B92" s="198">
        <v>66</v>
      </c>
      <c r="C92" s="199" t="s">
        <v>41</v>
      </c>
      <c r="D92" s="1189"/>
      <c r="E92" s="1189"/>
      <c r="F92" s="1189"/>
      <c r="G92" s="1189"/>
      <c r="H92" s="200">
        <f>E92+F92+G92</f>
        <v>0</v>
      </c>
      <c r="I92" s="1189"/>
      <c r="J92" s="200">
        <f aca="true" t="shared" si="15" ref="J92:J99">I92-H92</f>
        <v>0</v>
      </c>
      <c r="K92" s="201">
        <f aca="true" t="shared" si="16" ref="K92:K99">IF(H92=0,0,J92/H92)</f>
        <v>0</v>
      </c>
      <c r="L92" s="192"/>
    </row>
    <row r="93" spans="1:12" s="32" customFormat="1" ht="12.75" customHeight="1" thickBot="1">
      <c r="A93" s="667"/>
      <c r="B93" s="198">
        <v>762</v>
      </c>
      <c r="C93" s="205" t="s">
        <v>459</v>
      </c>
      <c r="D93" s="1193"/>
      <c r="E93" s="1193"/>
      <c r="F93" s="1193"/>
      <c r="G93" s="1193"/>
      <c r="H93" s="206">
        <f>E93+F93+G93</f>
        <v>0</v>
      </c>
      <c r="I93" s="1193"/>
      <c r="J93" s="206">
        <f>I93-H93</f>
        <v>0</v>
      </c>
      <c r="K93" s="207">
        <f>IF(H93=0,0,J93/H93)</f>
        <v>0</v>
      </c>
      <c r="L93" s="192"/>
    </row>
    <row r="94" spans="1:15" s="32" customFormat="1" ht="8.25" customHeight="1">
      <c r="A94" s="208"/>
      <c r="B94" s="209"/>
      <c r="C94" s="210"/>
      <c r="D94" s="172"/>
      <c r="E94" s="172"/>
      <c r="F94" s="172"/>
      <c r="G94" s="172"/>
      <c r="H94" s="172"/>
      <c r="I94" s="172"/>
      <c r="J94" s="172"/>
      <c r="K94" s="211"/>
      <c r="L94" s="212"/>
      <c r="M94" s="213"/>
      <c r="N94" s="213"/>
      <c r="O94" s="213"/>
    </row>
    <row r="95" spans="1:12" s="31" customFormat="1" ht="12.75" customHeight="1" thickBot="1">
      <c r="A95" s="663"/>
      <c r="B95" s="195" t="s">
        <v>42</v>
      </c>
      <c r="C95" s="194"/>
      <c r="D95" s="196"/>
      <c r="E95" s="197"/>
      <c r="F95" s="196"/>
      <c r="G95" s="665"/>
      <c r="H95" s="665"/>
      <c r="I95" s="665"/>
      <c r="J95" s="666"/>
      <c r="K95" s="666"/>
      <c r="L95" s="192"/>
    </row>
    <row r="96" spans="1:12" s="31" customFormat="1" ht="12.75" customHeight="1">
      <c r="A96" s="663"/>
      <c r="B96" s="198">
        <v>671</v>
      </c>
      <c r="C96" s="199" t="s">
        <v>43</v>
      </c>
      <c r="D96" s="1189"/>
      <c r="E96" s="1189"/>
      <c r="F96" s="1189"/>
      <c r="G96" s="1189"/>
      <c r="H96" s="200">
        <f>E96+F96+G96</f>
        <v>0</v>
      </c>
      <c r="I96" s="1189"/>
      <c r="J96" s="200">
        <f t="shared" si="15"/>
        <v>0</v>
      </c>
      <c r="K96" s="201">
        <f t="shared" si="16"/>
        <v>0</v>
      </c>
      <c r="L96" s="192"/>
    </row>
    <row r="97" spans="1:12" s="32" customFormat="1" ht="12.75" customHeight="1">
      <c r="A97" s="667"/>
      <c r="B97" s="198">
        <v>673</v>
      </c>
      <c r="C97" s="202" t="s">
        <v>460</v>
      </c>
      <c r="D97" s="1190"/>
      <c r="E97" s="1190"/>
      <c r="F97" s="1190"/>
      <c r="G97" s="1190"/>
      <c r="H97" s="203">
        <f>E97+F97+G97</f>
        <v>0</v>
      </c>
      <c r="I97" s="1190"/>
      <c r="J97" s="203">
        <f t="shared" si="15"/>
        <v>0</v>
      </c>
      <c r="K97" s="204">
        <f t="shared" si="16"/>
        <v>0</v>
      </c>
      <c r="L97" s="192"/>
    </row>
    <row r="98" spans="1:12" s="32" customFormat="1" ht="12.75" customHeight="1">
      <c r="A98" s="667"/>
      <c r="B98" s="198">
        <v>675</v>
      </c>
      <c r="C98" s="202" t="s">
        <v>44</v>
      </c>
      <c r="D98" s="1190"/>
      <c r="E98" s="1190"/>
      <c r="F98" s="1190"/>
      <c r="G98" s="1190"/>
      <c r="H98" s="203">
        <f>E98+F98+G98</f>
        <v>0</v>
      </c>
      <c r="I98" s="1190"/>
      <c r="J98" s="203">
        <f t="shared" si="15"/>
        <v>0</v>
      </c>
      <c r="K98" s="204">
        <f t="shared" si="16"/>
        <v>0</v>
      </c>
      <c r="L98" s="192"/>
    </row>
    <row r="99" spans="1:12" s="32" customFormat="1" ht="12" customHeight="1" thickBot="1">
      <c r="A99" s="667"/>
      <c r="B99" s="198">
        <v>678</v>
      </c>
      <c r="C99" s="205" t="s">
        <v>45</v>
      </c>
      <c r="D99" s="1193"/>
      <c r="E99" s="1193"/>
      <c r="F99" s="1193"/>
      <c r="G99" s="1193"/>
      <c r="H99" s="206">
        <f>E99+F99+G99</f>
        <v>0</v>
      </c>
      <c r="I99" s="1193"/>
      <c r="J99" s="206">
        <f t="shared" si="15"/>
        <v>0</v>
      </c>
      <c r="K99" s="207">
        <f t="shared" si="16"/>
        <v>0</v>
      </c>
      <c r="L99" s="192"/>
    </row>
    <row r="100" spans="1:15" s="32" customFormat="1" ht="8.25" customHeight="1">
      <c r="A100" s="208"/>
      <c r="B100" s="209"/>
      <c r="C100" s="210"/>
      <c r="D100" s="172"/>
      <c r="E100" s="172"/>
      <c r="F100" s="172"/>
      <c r="G100" s="172"/>
      <c r="H100" s="172"/>
      <c r="I100" s="172"/>
      <c r="J100" s="172"/>
      <c r="K100" s="211"/>
      <c r="L100" s="212"/>
      <c r="M100" s="213"/>
      <c r="N100" s="213"/>
      <c r="O100" s="213"/>
    </row>
    <row r="101" spans="1:12" s="31" customFormat="1" ht="12.75" customHeight="1" thickBot="1">
      <c r="A101" s="663"/>
      <c r="B101" s="195" t="s">
        <v>477</v>
      </c>
      <c r="C101" s="194"/>
      <c r="D101" s="196"/>
      <c r="E101" s="197"/>
      <c r="F101" s="196"/>
      <c r="G101" s="665"/>
      <c r="H101" s="665"/>
      <c r="I101" s="665"/>
      <c r="J101" s="666"/>
      <c r="K101" s="666"/>
      <c r="L101" s="192"/>
    </row>
    <row r="102" spans="1:12" s="32" customFormat="1" ht="24.75">
      <c r="A102" s="667"/>
      <c r="B102" s="198">
        <v>6811</v>
      </c>
      <c r="C102" s="199" t="s">
        <v>46</v>
      </c>
      <c r="D102" s="1189"/>
      <c r="E102" s="1189"/>
      <c r="F102" s="1189"/>
      <c r="G102" s="1189"/>
      <c r="H102" s="200">
        <f aca="true" t="shared" si="17" ref="H102:H114">E102+F102+G102</f>
        <v>0</v>
      </c>
      <c r="I102" s="1189"/>
      <c r="J102" s="200">
        <f aca="true" t="shared" si="18" ref="J102:J114">I102-H102</f>
        <v>0</v>
      </c>
      <c r="K102" s="201">
        <f aca="true" t="shared" si="19" ref="K102:K114">IF(H102=0,0,J102/H102)</f>
        <v>0</v>
      </c>
      <c r="L102" s="192"/>
    </row>
    <row r="103" spans="1:12" s="32" customFormat="1" ht="12.75" customHeight="1">
      <c r="A103" s="667"/>
      <c r="B103" s="198">
        <v>6812</v>
      </c>
      <c r="C103" s="202" t="s">
        <v>47</v>
      </c>
      <c r="D103" s="1190"/>
      <c r="E103" s="1190"/>
      <c r="F103" s="1190"/>
      <c r="G103" s="1190"/>
      <c r="H103" s="203">
        <f t="shared" si="17"/>
        <v>0</v>
      </c>
      <c r="I103" s="1190"/>
      <c r="J103" s="203">
        <f t="shared" si="18"/>
        <v>0</v>
      </c>
      <c r="K103" s="204">
        <f t="shared" si="19"/>
        <v>0</v>
      </c>
      <c r="L103" s="192"/>
    </row>
    <row r="104" spans="1:12" s="32" customFormat="1" ht="12.75" customHeight="1">
      <c r="A104" s="667"/>
      <c r="B104" s="198">
        <v>6815</v>
      </c>
      <c r="C104" s="202" t="s">
        <v>485</v>
      </c>
      <c r="D104" s="1190"/>
      <c r="E104" s="1190"/>
      <c r="F104" s="1190"/>
      <c r="G104" s="1190"/>
      <c r="H104" s="203">
        <f t="shared" si="17"/>
        <v>0</v>
      </c>
      <c r="I104" s="1190"/>
      <c r="J104" s="203">
        <f t="shared" si="18"/>
        <v>0</v>
      </c>
      <c r="K104" s="204">
        <f t="shared" si="19"/>
        <v>0</v>
      </c>
      <c r="L104" s="192"/>
    </row>
    <row r="105" spans="1:12" s="32" customFormat="1" ht="24.75">
      <c r="A105" s="667"/>
      <c r="B105" s="198">
        <v>6816</v>
      </c>
      <c r="C105" s="202" t="s">
        <v>48</v>
      </c>
      <c r="D105" s="1190"/>
      <c r="E105" s="1190"/>
      <c r="F105" s="1190"/>
      <c r="G105" s="1190"/>
      <c r="H105" s="203">
        <f t="shared" si="17"/>
        <v>0</v>
      </c>
      <c r="I105" s="1190"/>
      <c r="J105" s="203">
        <f t="shared" si="18"/>
        <v>0</v>
      </c>
      <c r="K105" s="204">
        <f t="shared" si="19"/>
        <v>0</v>
      </c>
      <c r="L105" s="192"/>
    </row>
    <row r="106" spans="1:12" s="32" customFormat="1" ht="12.75" customHeight="1">
      <c r="A106" s="667"/>
      <c r="B106" s="198">
        <v>6817</v>
      </c>
      <c r="C106" s="202" t="s">
        <v>49</v>
      </c>
      <c r="D106" s="1190"/>
      <c r="E106" s="1190"/>
      <c r="F106" s="1190"/>
      <c r="G106" s="1190"/>
      <c r="H106" s="203">
        <f t="shared" si="17"/>
        <v>0</v>
      </c>
      <c r="I106" s="1190"/>
      <c r="J106" s="203">
        <f t="shared" si="18"/>
        <v>0</v>
      </c>
      <c r="K106" s="204">
        <f t="shared" si="19"/>
        <v>0</v>
      </c>
      <c r="L106" s="192"/>
    </row>
    <row r="107" spans="1:12" s="32" customFormat="1" ht="12.75" customHeight="1">
      <c r="A107" s="667"/>
      <c r="B107" s="198">
        <v>686</v>
      </c>
      <c r="C107" s="202" t="s">
        <v>50</v>
      </c>
      <c r="D107" s="1190"/>
      <c r="E107" s="1190"/>
      <c r="F107" s="1190"/>
      <c r="G107" s="1190"/>
      <c r="H107" s="203">
        <f t="shared" si="17"/>
        <v>0</v>
      </c>
      <c r="I107" s="1190"/>
      <c r="J107" s="203">
        <f t="shared" si="18"/>
        <v>0</v>
      </c>
      <c r="K107" s="204">
        <f t="shared" si="19"/>
        <v>0</v>
      </c>
      <c r="L107" s="192"/>
    </row>
    <row r="108" spans="1:12" s="32" customFormat="1" ht="12.75" customHeight="1">
      <c r="A108" s="667"/>
      <c r="B108" s="198">
        <v>687</v>
      </c>
      <c r="C108" s="202" t="s">
        <v>51</v>
      </c>
      <c r="D108" s="203">
        <f>SUM(D109:D114)</f>
        <v>0</v>
      </c>
      <c r="E108" s="203">
        <f>SUM(E109:E114)</f>
        <v>0</v>
      </c>
      <c r="F108" s="203">
        <f>SUM(F109:F114)</f>
        <v>0</v>
      </c>
      <c r="G108" s="203">
        <f>SUM(G109:G114)</f>
        <v>0</v>
      </c>
      <c r="H108" s="203">
        <f>E108+F108+G108</f>
        <v>0</v>
      </c>
      <c r="I108" s="203">
        <f>SUM(I109:I114)</f>
        <v>0</v>
      </c>
      <c r="J108" s="203">
        <f t="shared" si="18"/>
        <v>0</v>
      </c>
      <c r="K108" s="204">
        <f t="shared" si="19"/>
        <v>0</v>
      </c>
      <c r="L108" s="192"/>
    </row>
    <row r="109" spans="1:12" s="231" customFormat="1" ht="12.75" customHeight="1">
      <c r="A109" s="670"/>
      <c r="B109" s="229">
        <v>6871</v>
      </c>
      <c r="C109" s="235" t="s">
        <v>137</v>
      </c>
      <c r="D109" s="1191"/>
      <c r="E109" s="1191"/>
      <c r="F109" s="1191"/>
      <c r="G109" s="1191"/>
      <c r="H109" s="236">
        <f t="shared" si="17"/>
        <v>0</v>
      </c>
      <c r="I109" s="1191"/>
      <c r="J109" s="236">
        <f t="shared" si="18"/>
        <v>0</v>
      </c>
      <c r="K109" s="237">
        <f t="shared" si="19"/>
        <v>0</v>
      </c>
      <c r="L109" s="230"/>
    </row>
    <row r="110" spans="1:12" s="231" customFormat="1" ht="12.75" customHeight="1">
      <c r="A110" s="670"/>
      <c r="B110" s="229">
        <v>68725</v>
      </c>
      <c r="C110" s="235" t="s">
        <v>138</v>
      </c>
      <c r="D110" s="1191"/>
      <c r="E110" s="1191"/>
      <c r="F110" s="1191"/>
      <c r="G110" s="1191"/>
      <c r="H110" s="236">
        <f t="shared" si="17"/>
        <v>0</v>
      </c>
      <c r="I110" s="1191"/>
      <c r="J110" s="236">
        <f t="shared" si="18"/>
        <v>0</v>
      </c>
      <c r="K110" s="237">
        <f t="shared" si="19"/>
        <v>0</v>
      </c>
      <c r="L110" s="230"/>
    </row>
    <row r="111" spans="1:12" s="231" customFormat="1" ht="25.5">
      <c r="A111" s="670"/>
      <c r="B111" s="229">
        <v>68741</v>
      </c>
      <c r="C111" s="235" t="s">
        <v>139</v>
      </c>
      <c r="D111" s="1191"/>
      <c r="E111" s="1191"/>
      <c r="F111" s="1191"/>
      <c r="G111" s="1191"/>
      <c r="H111" s="236">
        <f t="shared" si="17"/>
        <v>0</v>
      </c>
      <c r="I111" s="1191"/>
      <c r="J111" s="236">
        <f t="shared" si="18"/>
        <v>0</v>
      </c>
      <c r="K111" s="237">
        <f t="shared" si="19"/>
        <v>0</v>
      </c>
      <c r="L111" s="230"/>
    </row>
    <row r="112" spans="1:12" s="231" customFormat="1" ht="25.5">
      <c r="A112" s="670"/>
      <c r="B112" s="229">
        <v>68742</v>
      </c>
      <c r="C112" s="235" t="s">
        <v>140</v>
      </c>
      <c r="D112" s="1191"/>
      <c r="E112" s="1191"/>
      <c r="F112" s="1191"/>
      <c r="G112" s="1191"/>
      <c r="H112" s="236">
        <f t="shared" si="17"/>
        <v>0</v>
      </c>
      <c r="I112" s="1191"/>
      <c r="J112" s="236">
        <f t="shared" si="18"/>
        <v>0</v>
      </c>
      <c r="K112" s="237">
        <f t="shared" si="19"/>
        <v>0</v>
      </c>
      <c r="L112" s="230"/>
    </row>
    <row r="113" spans="1:12" s="231" customFormat="1" ht="12.75">
      <c r="A113" s="670"/>
      <c r="B113" s="229">
        <v>68748</v>
      </c>
      <c r="C113" s="235" t="s">
        <v>141</v>
      </c>
      <c r="D113" s="1191"/>
      <c r="E113" s="1191"/>
      <c r="F113" s="1191"/>
      <c r="G113" s="1191"/>
      <c r="H113" s="236">
        <f t="shared" si="17"/>
        <v>0</v>
      </c>
      <c r="I113" s="1191"/>
      <c r="J113" s="236">
        <f t="shared" si="18"/>
        <v>0</v>
      </c>
      <c r="K113" s="237">
        <f t="shared" si="19"/>
        <v>0</v>
      </c>
      <c r="L113" s="230"/>
    </row>
    <row r="114" spans="1:12" s="231" customFormat="1" ht="12.75" customHeight="1" thickBot="1">
      <c r="A114" s="670"/>
      <c r="B114" s="229">
        <v>6876</v>
      </c>
      <c r="C114" s="238" t="s">
        <v>142</v>
      </c>
      <c r="D114" s="1192"/>
      <c r="E114" s="1192"/>
      <c r="F114" s="1192"/>
      <c r="G114" s="1192"/>
      <c r="H114" s="239">
        <f t="shared" si="17"/>
        <v>0</v>
      </c>
      <c r="I114" s="1192"/>
      <c r="J114" s="239">
        <f t="shared" si="18"/>
        <v>0</v>
      </c>
      <c r="K114" s="240">
        <f t="shared" si="19"/>
        <v>0</v>
      </c>
      <c r="L114" s="230"/>
    </row>
    <row r="115" spans="1:15" s="34" customFormat="1" ht="7.5" customHeight="1" thickBot="1">
      <c r="A115" s="667"/>
      <c r="B115" s="216"/>
      <c r="C115" s="217"/>
      <c r="D115" s="218"/>
      <c r="E115" s="218"/>
      <c r="F115" s="218"/>
      <c r="G115" s="218"/>
      <c r="H115" s="218"/>
      <c r="I115" s="218"/>
      <c r="J115" s="218"/>
      <c r="K115" s="219"/>
      <c r="L115" s="212"/>
      <c r="M115" s="220"/>
      <c r="N115" s="220"/>
      <c r="O115" s="220"/>
    </row>
    <row r="116" spans="1:12" s="34" customFormat="1" ht="13.5" customHeight="1" thickBot="1" thickTop="1">
      <c r="A116" s="667"/>
      <c r="B116" s="221"/>
      <c r="C116" s="222" t="s">
        <v>52</v>
      </c>
      <c r="D116" s="223">
        <f>SUM(D65:D78)+SUM(D81:D86)+SUM(D92:D93)+SUM(D96:D99)+SUM(D102:D108)</f>
        <v>0</v>
      </c>
      <c r="E116" s="224">
        <f>SUM(E65:E78)+SUM(E81:E86)+SUM(E92:E93)+SUM(E96:E99)+SUM(E102:E108)</f>
        <v>0</v>
      </c>
      <c r="F116" s="224">
        <f>SUM(F65:F78)+SUM(F81:F86)+SUM(F92:F93)+SUM(F96:F99)+SUM(F102:F108)</f>
        <v>0</v>
      </c>
      <c r="G116" s="224">
        <f>SUM(G65:G78)+SUM(G81:G86)+SUM(G92:G93)+SUM(G96:G99)+SUM(G102:G108)</f>
        <v>0</v>
      </c>
      <c r="H116" s="224">
        <f>E116+F116+G116</f>
        <v>0</v>
      </c>
      <c r="I116" s="224">
        <f>SUM(I65:I78)+SUM(I81:I86)+SUM(I92:I93)+SUM(I96:I99)+SUM(I102:I108)</f>
        <v>0</v>
      </c>
      <c r="J116" s="224">
        <f>I116-H116</f>
        <v>0</v>
      </c>
      <c r="K116" s="225">
        <f>IF(H116=0,0,J116/H116)</f>
        <v>0</v>
      </c>
      <c r="L116" s="226"/>
    </row>
    <row r="117" spans="1:48" s="227" customFormat="1" ht="13.5" customHeight="1" thickBot="1" thickTop="1">
      <c r="A117" s="667"/>
      <c r="B117" s="228"/>
      <c r="C117" s="668"/>
      <c r="D117" s="668"/>
      <c r="E117" s="668"/>
      <c r="F117" s="668"/>
      <c r="G117" s="668"/>
      <c r="H117" s="668"/>
      <c r="I117" s="668"/>
      <c r="J117" s="668"/>
      <c r="K117" s="668"/>
      <c r="L117" s="22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row>
    <row r="118" spans="1:12" s="34" customFormat="1" ht="13.5" customHeight="1" thickBot="1" thickTop="1">
      <c r="A118" s="667"/>
      <c r="B118" s="221"/>
      <c r="C118" s="222" t="s">
        <v>143</v>
      </c>
      <c r="D118" s="223">
        <f>D40+D59+D116</f>
        <v>0</v>
      </c>
      <c r="E118" s="224">
        <f>E40+E59+E116</f>
        <v>0</v>
      </c>
      <c r="F118" s="224">
        <f>F40+F59+F116</f>
        <v>0</v>
      </c>
      <c r="G118" s="224">
        <f>G40+G59+G116</f>
        <v>0</v>
      </c>
      <c r="H118" s="224">
        <f>E118+F118+G118</f>
        <v>0</v>
      </c>
      <c r="I118" s="224">
        <f>I40+I59+I116</f>
        <v>0</v>
      </c>
      <c r="J118" s="224">
        <f>I118-H118</f>
        <v>0</v>
      </c>
      <c r="K118" s="225">
        <f>IF(H118=0,0,J118/H118)</f>
        <v>0</v>
      </c>
      <c r="L118" s="226"/>
    </row>
    <row r="119" spans="1:48" s="227" customFormat="1" ht="13.5" customHeight="1" thickBot="1" thickTop="1">
      <c r="A119" s="667"/>
      <c r="B119" s="228"/>
      <c r="C119" s="668"/>
      <c r="D119" s="668"/>
      <c r="E119" s="668"/>
      <c r="F119" s="668"/>
      <c r="G119" s="668"/>
      <c r="H119" s="668"/>
      <c r="I119" s="668"/>
      <c r="J119" s="668"/>
      <c r="K119" s="668"/>
      <c r="L119" s="226"/>
      <c r="M119" s="656"/>
      <c r="N119" s="656"/>
      <c r="O119" s="656"/>
      <c r="P119" s="656"/>
      <c r="Q119" s="656"/>
      <c r="R119" s="656"/>
      <c r="S119" s="656"/>
      <c r="T119" s="656"/>
      <c r="U119" s="656"/>
      <c r="V119" s="656"/>
      <c r="W119" s="656"/>
      <c r="X119" s="656"/>
      <c r="Y119" s="656"/>
      <c r="Z119" s="656"/>
      <c r="AA119" s="656"/>
      <c r="AB119" s="656"/>
      <c r="AC119" s="656"/>
      <c r="AD119" s="656"/>
      <c r="AE119" s="656"/>
      <c r="AF119" s="656"/>
      <c r="AG119" s="656"/>
      <c r="AH119" s="656"/>
      <c r="AI119" s="656"/>
      <c r="AJ119" s="656"/>
      <c r="AK119" s="656"/>
      <c r="AL119" s="656"/>
      <c r="AM119" s="656"/>
      <c r="AN119" s="656"/>
      <c r="AO119" s="656"/>
      <c r="AP119" s="656"/>
      <c r="AQ119" s="656"/>
      <c r="AR119" s="656"/>
      <c r="AS119" s="656"/>
      <c r="AT119" s="656"/>
      <c r="AU119" s="656"/>
      <c r="AV119" s="656"/>
    </row>
    <row r="120" spans="1:12" s="32" customFormat="1" ht="24.75">
      <c r="A120" s="667"/>
      <c r="B120" s="198" t="s">
        <v>445</v>
      </c>
      <c r="C120" s="199" t="s">
        <v>476</v>
      </c>
      <c r="D120" s="1189"/>
      <c r="E120" s="1189"/>
      <c r="F120" s="1189"/>
      <c r="G120" s="1189"/>
      <c r="H120" s="200">
        <f>E120+F120+G120</f>
        <v>0</v>
      </c>
      <c r="I120" s="1189"/>
      <c r="J120" s="200">
        <f>I120-H120</f>
        <v>0</v>
      </c>
      <c r="K120" s="201">
        <f>IF(H120=0,0,J120/H120)</f>
        <v>0</v>
      </c>
      <c r="L120" s="192"/>
    </row>
    <row r="121" spans="1:12" s="32" customFormat="1" ht="12.75" customHeight="1" thickBot="1">
      <c r="A121" s="667"/>
      <c r="B121" s="198" t="s">
        <v>446</v>
      </c>
      <c r="C121" s="205" t="s">
        <v>91</v>
      </c>
      <c r="D121" s="1193"/>
      <c r="E121" s="1193"/>
      <c r="F121" s="1193"/>
      <c r="G121" s="1193"/>
      <c r="H121" s="206">
        <f>E121+F121+G121</f>
        <v>0</v>
      </c>
      <c r="I121" s="1193"/>
      <c r="J121" s="206">
        <f>I121-H121</f>
        <v>0</v>
      </c>
      <c r="K121" s="207">
        <f>IF(H121=0,0,J121/H121)</f>
        <v>0</v>
      </c>
      <c r="L121" s="192"/>
    </row>
    <row r="122" spans="1:12" s="34" customFormat="1" ht="13.5" customHeight="1" thickBot="1" thickTop="1">
      <c r="A122" s="667"/>
      <c r="B122" s="221" t="s">
        <v>447</v>
      </c>
      <c r="C122" s="222" t="s">
        <v>196</v>
      </c>
      <c r="D122" s="223">
        <f>IF(D118+D120+D121-'Section exploit.'!D206-'Section exploit.'!D208-'Section exploit.'!D209&gt;0,0,-(D118+D120+D121-'Section exploit.'!D206-'Section exploit.'!D208-'Section exploit.'!D209))</f>
        <v>0</v>
      </c>
      <c r="E122" s="224">
        <f>IF(E118+E120+E121-'Section exploit.'!E206-'Section exploit.'!E208-'Section exploit.'!E209&gt;0,0,-(E118+E120+E121-'Section exploit.'!E206-'Section exploit.'!E208-'Section exploit.'!E209))</f>
        <v>0</v>
      </c>
      <c r="F122" s="224">
        <f>IF(F118+F120+F121-F206-F208-F209&gt;0,0,-(F118+F120+F121-F206-F208-F209))</f>
        <v>0</v>
      </c>
      <c r="G122" s="224">
        <f>IF(G118+G120+G121-'Section exploit.'!G206-'Section exploit.'!G208-'Section exploit.'!G209&gt;0,0,-(G118+G120+G121-'Section exploit.'!G206-'Section exploit.'!G208-'Section exploit.'!G209))</f>
        <v>0</v>
      </c>
      <c r="H122" s="224">
        <f>IF(H118+H120+H121-H206-H208-H209&gt;0,0,-(H118+H120+H121-H206-H208-H209))</f>
        <v>0</v>
      </c>
      <c r="I122" s="224">
        <f>IF(I118+I120+I121-'Section exploit.'!I206-'Section exploit.'!I208-'Section exploit.'!I209&gt;0,0,-(I118+I120+I121-'Section exploit.'!I206-'Section exploit.'!I208-'Section exploit.'!I209))</f>
        <v>0</v>
      </c>
      <c r="J122" s="224">
        <f>I122-H122</f>
        <v>0</v>
      </c>
      <c r="K122" s="225">
        <f>IF(H122=0,0,J122/H122)</f>
        <v>0</v>
      </c>
      <c r="L122" s="226"/>
    </row>
    <row r="123" spans="1:48" s="227" customFormat="1" ht="13.5" customHeight="1" thickBot="1" thickTop="1">
      <c r="A123" s="667"/>
      <c r="B123" s="228"/>
      <c r="C123" s="668"/>
      <c r="D123" s="668"/>
      <c r="E123" s="668"/>
      <c r="F123" s="668"/>
      <c r="G123" s="668"/>
      <c r="H123" s="668"/>
      <c r="I123" s="668"/>
      <c r="J123" s="668"/>
      <c r="K123" s="668"/>
      <c r="L123" s="226"/>
      <c r="M123" s="656"/>
      <c r="N123" s="656"/>
      <c r="O123" s="656"/>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6"/>
      <c r="AL123" s="656"/>
      <c r="AM123" s="656"/>
      <c r="AN123" s="656"/>
      <c r="AO123" s="656"/>
      <c r="AP123" s="656"/>
      <c r="AQ123" s="656"/>
      <c r="AR123" s="656"/>
      <c r="AS123" s="656"/>
      <c r="AT123" s="656"/>
      <c r="AU123" s="656"/>
      <c r="AV123" s="656"/>
    </row>
    <row r="124" spans="1:12" s="34" customFormat="1" ht="13.5" customHeight="1" thickBot="1" thickTop="1">
      <c r="A124" s="667"/>
      <c r="B124" s="221"/>
      <c r="C124" s="222" t="s">
        <v>454</v>
      </c>
      <c r="D124" s="223">
        <f aca="true" t="shared" si="20" ref="D124:I124">D118+D120+D121+D122</f>
        <v>0</v>
      </c>
      <c r="E124" s="224">
        <f t="shared" si="20"/>
        <v>0</v>
      </c>
      <c r="F124" s="224">
        <f t="shared" si="20"/>
        <v>0</v>
      </c>
      <c r="G124" s="224">
        <f t="shared" si="20"/>
        <v>0</v>
      </c>
      <c r="H124" s="224">
        <f t="shared" si="20"/>
        <v>0</v>
      </c>
      <c r="I124" s="224">
        <f t="shared" si="20"/>
        <v>0</v>
      </c>
      <c r="J124" s="224">
        <f>I124-H124</f>
        <v>0</v>
      </c>
      <c r="K124" s="225">
        <f>IF(H124=0,0,J124/H124)</f>
        <v>0</v>
      </c>
      <c r="L124" s="226"/>
    </row>
    <row r="125" spans="1:15" ht="30" customHeight="1" thickTop="1">
      <c r="A125" s="242"/>
      <c r="B125" s="243"/>
      <c r="C125" s="244"/>
      <c r="D125" s="171"/>
      <c r="E125" s="171"/>
      <c r="F125" s="171"/>
      <c r="G125" s="171"/>
      <c r="H125" s="171"/>
      <c r="I125" s="173"/>
      <c r="J125" s="171"/>
      <c r="K125" s="245"/>
      <c r="L125" s="212"/>
      <c r="M125" s="246"/>
      <c r="N125" s="246"/>
      <c r="O125" s="246"/>
    </row>
    <row r="126" spans="1:12" s="35" customFormat="1" ht="38.25" customHeight="1">
      <c r="A126" s="188"/>
      <c r="B126" s="971" t="s">
        <v>663</v>
      </c>
      <c r="C126" s="971"/>
      <c r="D126" s="971"/>
      <c r="E126" s="971"/>
      <c r="F126" s="971"/>
      <c r="G126" s="971"/>
      <c r="H126" s="971"/>
      <c r="I126" s="971"/>
      <c r="J126" s="971"/>
      <c r="K126" s="971"/>
      <c r="L126" s="187"/>
    </row>
    <row r="127" spans="1:12" s="35" customFormat="1" ht="16.5" customHeight="1" thickBot="1">
      <c r="A127" s="188"/>
      <c r="B127" s="185"/>
      <c r="C127" s="189"/>
      <c r="D127" s="173"/>
      <c r="E127" s="173"/>
      <c r="F127" s="173"/>
      <c r="G127" s="173"/>
      <c r="H127" s="173"/>
      <c r="I127" s="173"/>
      <c r="J127" s="173"/>
      <c r="K127" s="190"/>
      <c r="L127" s="187"/>
    </row>
    <row r="128" spans="1:20" ht="12" customHeight="1">
      <c r="A128" s="663"/>
      <c r="B128" s="664"/>
      <c r="C128" s="664"/>
      <c r="D128" s="979" t="s">
        <v>613</v>
      </c>
      <c r="E128" s="982" t="s">
        <v>653</v>
      </c>
      <c r="F128" s="983"/>
      <c r="G128" s="983"/>
      <c r="H128" s="984"/>
      <c r="I128" s="985" t="s">
        <v>186</v>
      </c>
      <c r="J128" s="985"/>
      <c r="K128" s="986"/>
      <c r="L128" s="191"/>
      <c r="M128" s="36"/>
      <c r="N128" s="36"/>
      <c r="O128" s="36"/>
      <c r="P128" s="36"/>
      <c r="Q128" s="36"/>
      <c r="R128" s="36"/>
      <c r="S128" s="36"/>
      <c r="T128" s="36"/>
    </row>
    <row r="129" spans="1:12" s="31" customFormat="1" ht="12" customHeight="1">
      <c r="A129" s="663"/>
      <c r="B129" s="664"/>
      <c r="C129" s="664"/>
      <c r="D129" s="980"/>
      <c r="E129" s="987" t="s">
        <v>187</v>
      </c>
      <c r="F129" s="987" t="s">
        <v>497</v>
      </c>
      <c r="G129" s="987" t="s">
        <v>498</v>
      </c>
      <c r="H129" s="987" t="s">
        <v>188</v>
      </c>
      <c r="I129" s="987" t="s">
        <v>189</v>
      </c>
      <c r="J129" s="987" t="s">
        <v>502</v>
      </c>
      <c r="K129" s="989" t="s">
        <v>503</v>
      </c>
      <c r="L129" s="192"/>
    </row>
    <row r="130" spans="1:12" s="31" customFormat="1" ht="36.75" customHeight="1" thickBot="1">
      <c r="A130" s="663"/>
      <c r="B130" s="193"/>
      <c r="C130" s="194" t="s">
        <v>647</v>
      </c>
      <c r="D130" s="981"/>
      <c r="E130" s="988"/>
      <c r="F130" s="988"/>
      <c r="G130" s="988"/>
      <c r="H130" s="988"/>
      <c r="I130" s="988"/>
      <c r="J130" s="988"/>
      <c r="K130" s="990"/>
      <c r="L130" s="192"/>
    </row>
    <row r="131" spans="1:12" s="31" customFormat="1" ht="12.75" customHeight="1" thickBot="1">
      <c r="A131" s="663"/>
      <c r="B131" s="195"/>
      <c r="C131" s="194"/>
      <c r="D131" s="196"/>
      <c r="E131" s="197" t="s">
        <v>192</v>
      </c>
      <c r="F131" s="196" t="s">
        <v>193</v>
      </c>
      <c r="G131" s="665" t="s">
        <v>209</v>
      </c>
      <c r="H131" s="665" t="s">
        <v>499</v>
      </c>
      <c r="I131" s="665" t="s">
        <v>223</v>
      </c>
      <c r="J131" s="666" t="s">
        <v>500</v>
      </c>
      <c r="K131" s="666" t="s">
        <v>501</v>
      </c>
      <c r="L131" s="192"/>
    </row>
    <row r="132" spans="1:12" s="32" customFormat="1" ht="24.75">
      <c r="A132" s="667"/>
      <c r="B132" s="198">
        <v>731</v>
      </c>
      <c r="C132" s="199" t="s">
        <v>486</v>
      </c>
      <c r="D132" s="1189"/>
      <c r="E132" s="1189"/>
      <c r="F132" s="1189"/>
      <c r="G132" s="1189"/>
      <c r="H132" s="200">
        <f aca="true" t="shared" si="21" ref="H132:H142">E132+F132+G132</f>
        <v>0</v>
      </c>
      <c r="I132" s="1189"/>
      <c r="J132" s="200">
        <f aca="true" t="shared" si="22" ref="J132:J142">I132-H132</f>
        <v>0</v>
      </c>
      <c r="K132" s="201">
        <f aca="true" t="shared" si="23" ref="K132:K142">IF(H132=0,0,J132/H132)</f>
        <v>0</v>
      </c>
      <c r="L132" s="192"/>
    </row>
    <row r="133" spans="1:12" s="32" customFormat="1" ht="12.75" customHeight="1">
      <c r="A133" s="667"/>
      <c r="B133" s="198">
        <v>731224</v>
      </c>
      <c r="C133" s="202" t="s">
        <v>487</v>
      </c>
      <c r="D133" s="1190"/>
      <c r="E133" s="1190"/>
      <c r="F133" s="1190"/>
      <c r="G133" s="1190"/>
      <c r="H133" s="203">
        <f t="shared" si="21"/>
        <v>0</v>
      </c>
      <c r="I133" s="1190"/>
      <c r="J133" s="203">
        <f t="shared" si="22"/>
        <v>0</v>
      </c>
      <c r="K133" s="204">
        <f t="shared" si="23"/>
        <v>0</v>
      </c>
      <c r="L133" s="192"/>
    </row>
    <row r="134" spans="1:12" s="32" customFormat="1" ht="12.75" customHeight="1">
      <c r="A134" s="667"/>
      <c r="B134" s="198">
        <v>732</v>
      </c>
      <c r="C134" s="202" t="s">
        <v>53</v>
      </c>
      <c r="D134" s="1190"/>
      <c r="E134" s="1190"/>
      <c r="F134" s="1190"/>
      <c r="G134" s="1190"/>
      <c r="H134" s="203">
        <f t="shared" si="21"/>
        <v>0</v>
      </c>
      <c r="I134" s="1190"/>
      <c r="J134" s="203">
        <f t="shared" si="22"/>
        <v>0</v>
      </c>
      <c r="K134" s="204">
        <f t="shared" si="23"/>
        <v>0</v>
      </c>
      <c r="L134" s="192"/>
    </row>
    <row r="135" spans="1:12" s="32" customFormat="1" ht="12.75" customHeight="1">
      <c r="A135" s="667"/>
      <c r="B135" s="198">
        <v>733</v>
      </c>
      <c r="C135" s="202" t="s">
        <v>488</v>
      </c>
      <c r="D135" s="1190"/>
      <c r="E135" s="1190"/>
      <c r="F135" s="1190"/>
      <c r="G135" s="1190"/>
      <c r="H135" s="203">
        <f t="shared" si="21"/>
        <v>0</v>
      </c>
      <c r="I135" s="1190"/>
      <c r="J135" s="203">
        <f t="shared" si="22"/>
        <v>0</v>
      </c>
      <c r="K135" s="204">
        <f t="shared" si="23"/>
        <v>0</v>
      </c>
      <c r="L135" s="192"/>
    </row>
    <row r="136" spans="1:12" s="32" customFormat="1" ht="12.75" customHeight="1">
      <c r="A136" s="667"/>
      <c r="B136" s="198">
        <v>733222</v>
      </c>
      <c r="C136" s="202" t="s">
        <v>489</v>
      </c>
      <c r="D136" s="1190"/>
      <c r="E136" s="1190"/>
      <c r="F136" s="1190"/>
      <c r="G136" s="1190"/>
      <c r="H136" s="203">
        <f t="shared" si="21"/>
        <v>0</v>
      </c>
      <c r="I136" s="1190"/>
      <c r="J136" s="203">
        <f t="shared" si="22"/>
        <v>0</v>
      </c>
      <c r="K136" s="204">
        <f t="shared" si="23"/>
        <v>0</v>
      </c>
      <c r="L136" s="192"/>
    </row>
    <row r="137" spans="1:12" s="32" customFormat="1" ht="12.75" customHeight="1">
      <c r="A137" s="667"/>
      <c r="B137" s="198">
        <v>734</v>
      </c>
      <c r="C137" s="202" t="s">
        <v>54</v>
      </c>
      <c r="D137" s="1190"/>
      <c r="E137" s="1190"/>
      <c r="F137" s="1190"/>
      <c r="G137" s="1190"/>
      <c r="H137" s="203">
        <f t="shared" si="21"/>
        <v>0</v>
      </c>
      <c r="I137" s="1190"/>
      <c r="J137" s="203">
        <f t="shared" si="22"/>
        <v>0</v>
      </c>
      <c r="K137" s="204">
        <f t="shared" si="23"/>
        <v>0</v>
      </c>
      <c r="L137" s="192"/>
    </row>
    <row r="138" spans="1:12" s="32" customFormat="1" ht="12.75" customHeight="1">
      <c r="A138" s="667"/>
      <c r="B138" s="198">
        <v>735</v>
      </c>
      <c r="C138" s="202" t="s">
        <v>55</v>
      </c>
      <c r="D138" s="1190"/>
      <c r="E138" s="1190"/>
      <c r="F138" s="1190"/>
      <c r="G138" s="1190"/>
      <c r="H138" s="203">
        <f t="shared" si="21"/>
        <v>0</v>
      </c>
      <c r="I138" s="1190"/>
      <c r="J138" s="203">
        <f t="shared" si="22"/>
        <v>0</v>
      </c>
      <c r="K138" s="204">
        <f t="shared" si="23"/>
        <v>0</v>
      </c>
      <c r="L138" s="192"/>
    </row>
    <row r="139" spans="1:12" s="231" customFormat="1" ht="12.75" customHeight="1">
      <c r="A139" s="670"/>
      <c r="B139" s="229">
        <v>7351</v>
      </c>
      <c r="C139" s="235" t="s">
        <v>144</v>
      </c>
      <c r="D139" s="1191"/>
      <c r="E139" s="1191"/>
      <c r="F139" s="1191"/>
      <c r="G139" s="1191"/>
      <c r="H139" s="236">
        <f t="shared" si="21"/>
        <v>0</v>
      </c>
      <c r="I139" s="1191"/>
      <c r="J139" s="236">
        <f t="shared" si="22"/>
        <v>0</v>
      </c>
      <c r="K139" s="237">
        <f t="shared" si="23"/>
        <v>0</v>
      </c>
      <c r="L139" s="230"/>
    </row>
    <row r="140" spans="1:12" s="231" customFormat="1" ht="12.75" customHeight="1">
      <c r="A140" s="670"/>
      <c r="B140" s="229">
        <v>7352</v>
      </c>
      <c r="C140" s="235" t="s">
        <v>145</v>
      </c>
      <c r="D140" s="1191"/>
      <c r="E140" s="1191"/>
      <c r="F140" s="1191"/>
      <c r="G140" s="1191"/>
      <c r="H140" s="236">
        <f t="shared" si="21"/>
        <v>0</v>
      </c>
      <c r="I140" s="1191"/>
      <c r="J140" s="236">
        <f t="shared" si="22"/>
        <v>0</v>
      </c>
      <c r="K140" s="237">
        <f t="shared" si="23"/>
        <v>0</v>
      </c>
      <c r="L140" s="230"/>
    </row>
    <row r="141" spans="1:12" s="231" customFormat="1" ht="12.75" customHeight="1">
      <c r="A141" s="670"/>
      <c r="B141" s="229">
        <v>7353</v>
      </c>
      <c r="C141" s="235" t="s">
        <v>146</v>
      </c>
      <c r="D141" s="1191"/>
      <c r="E141" s="1191"/>
      <c r="F141" s="1191"/>
      <c r="G141" s="1191"/>
      <c r="H141" s="236">
        <f t="shared" si="21"/>
        <v>0</v>
      </c>
      <c r="I141" s="1191"/>
      <c r="J141" s="236">
        <f t="shared" si="22"/>
        <v>0</v>
      </c>
      <c r="K141" s="237">
        <f t="shared" si="23"/>
        <v>0</v>
      </c>
      <c r="L141" s="230"/>
    </row>
    <row r="142" spans="1:12" s="32" customFormat="1" ht="12.75" customHeight="1" thickBot="1">
      <c r="A142" s="667"/>
      <c r="B142" s="198">
        <v>738</v>
      </c>
      <c r="C142" s="205" t="s">
        <v>56</v>
      </c>
      <c r="D142" s="1193"/>
      <c r="E142" s="1193"/>
      <c r="F142" s="1193"/>
      <c r="G142" s="1193"/>
      <c r="H142" s="206">
        <f t="shared" si="21"/>
        <v>0</v>
      </c>
      <c r="I142" s="1193"/>
      <c r="J142" s="206">
        <f t="shared" si="22"/>
        <v>0</v>
      </c>
      <c r="K142" s="207">
        <f t="shared" si="23"/>
        <v>0</v>
      </c>
      <c r="L142" s="192"/>
    </row>
    <row r="143" spans="1:15" s="34" customFormat="1" ht="7.5" customHeight="1" thickBot="1">
      <c r="A143" s="667"/>
      <c r="B143" s="216"/>
      <c r="C143" s="217"/>
      <c r="D143" s="218"/>
      <c r="E143" s="218"/>
      <c r="F143" s="218"/>
      <c r="G143" s="218"/>
      <c r="H143" s="218"/>
      <c r="I143" s="218"/>
      <c r="J143" s="218"/>
      <c r="K143" s="219"/>
      <c r="L143" s="212"/>
      <c r="M143" s="220"/>
      <c r="N143" s="220"/>
      <c r="O143" s="220"/>
    </row>
    <row r="144" spans="1:12" s="34" customFormat="1" ht="13.5" customHeight="1" thickBot="1" thickTop="1">
      <c r="A144" s="667"/>
      <c r="B144" s="221"/>
      <c r="C144" s="222" t="s">
        <v>12</v>
      </c>
      <c r="D144" s="223">
        <f>SUM(D132:D138)+D142</f>
        <v>0</v>
      </c>
      <c r="E144" s="224">
        <f>SUM(E132:E138)+E142</f>
        <v>0</v>
      </c>
      <c r="F144" s="224">
        <f>SUM(F132:F138)+F142</f>
        <v>0</v>
      </c>
      <c r="G144" s="224">
        <f>SUM(G132:G138)+G142</f>
        <v>0</v>
      </c>
      <c r="H144" s="224">
        <f>E144+F144+G144</f>
        <v>0</v>
      </c>
      <c r="I144" s="224">
        <f>SUM(I132:I138)+I142</f>
        <v>0</v>
      </c>
      <c r="J144" s="224">
        <f>I144-H144</f>
        <v>0</v>
      </c>
      <c r="K144" s="225">
        <f>IF(H144=0,0,J144/H144)</f>
        <v>0</v>
      </c>
      <c r="L144" s="226"/>
    </row>
    <row r="145" spans="1:48" s="227" customFormat="1" ht="29.25" customHeight="1" thickBot="1" thickTop="1">
      <c r="A145" s="667"/>
      <c r="B145" s="228"/>
      <c r="C145" s="668"/>
      <c r="D145" s="668"/>
      <c r="E145" s="668"/>
      <c r="F145" s="668"/>
      <c r="G145" s="668"/>
      <c r="H145" s="668"/>
      <c r="I145" s="668"/>
      <c r="J145" s="668"/>
      <c r="K145" s="668"/>
      <c r="L145" s="22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6"/>
      <c r="AP145" s="656"/>
      <c r="AQ145" s="656"/>
      <c r="AR145" s="656"/>
      <c r="AS145" s="656"/>
      <c r="AT145" s="656"/>
      <c r="AU145" s="656"/>
      <c r="AV145" s="656"/>
    </row>
    <row r="146" spans="1:20" ht="12" customHeight="1">
      <c r="A146" s="663"/>
      <c r="B146" s="664"/>
      <c r="C146" s="664"/>
      <c r="D146" s="979" t="s">
        <v>613</v>
      </c>
      <c r="E146" s="982" t="s">
        <v>653</v>
      </c>
      <c r="F146" s="983"/>
      <c r="G146" s="983"/>
      <c r="H146" s="984"/>
      <c r="I146" s="985" t="s">
        <v>186</v>
      </c>
      <c r="J146" s="985"/>
      <c r="K146" s="986"/>
      <c r="L146" s="191"/>
      <c r="M146" s="36"/>
      <c r="N146" s="36"/>
      <c r="O146" s="36"/>
      <c r="P146" s="36"/>
      <c r="Q146" s="36"/>
      <c r="R146" s="36"/>
      <c r="S146" s="36"/>
      <c r="T146" s="36"/>
    </row>
    <row r="147" spans="1:12" s="31" customFormat="1" ht="12" customHeight="1">
      <c r="A147" s="663"/>
      <c r="B147" s="664"/>
      <c r="C147" s="664"/>
      <c r="D147" s="980"/>
      <c r="E147" s="987" t="s">
        <v>187</v>
      </c>
      <c r="F147" s="987" t="s">
        <v>497</v>
      </c>
      <c r="G147" s="987" t="s">
        <v>498</v>
      </c>
      <c r="H147" s="987" t="s">
        <v>188</v>
      </c>
      <c r="I147" s="987" t="s">
        <v>189</v>
      </c>
      <c r="J147" s="987" t="s">
        <v>502</v>
      </c>
      <c r="K147" s="989" t="s">
        <v>503</v>
      </c>
      <c r="L147" s="192"/>
    </row>
    <row r="148" spans="1:12" s="31" customFormat="1" ht="36.75" customHeight="1" thickBot="1">
      <c r="A148" s="663"/>
      <c r="B148" s="193"/>
      <c r="C148" s="194" t="s">
        <v>648</v>
      </c>
      <c r="D148" s="981"/>
      <c r="E148" s="988"/>
      <c r="F148" s="988"/>
      <c r="G148" s="988"/>
      <c r="H148" s="988"/>
      <c r="I148" s="988"/>
      <c r="J148" s="988"/>
      <c r="K148" s="990"/>
      <c r="L148" s="192"/>
    </row>
    <row r="149" spans="1:12" s="31" customFormat="1" ht="12.75" customHeight="1" thickBot="1">
      <c r="A149" s="663"/>
      <c r="B149" s="195"/>
      <c r="C149" s="194"/>
      <c r="D149" s="196"/>
      <c r="E149" s="197" t="s">
        <v>192</v>
      </c>
      <c r="F149" s="196" t="s">
        <v>193</v>
      </c>
      <c r="G149" s="665" t="s">
        <v>209</v>
      </c>
      <c r="H149" s="665" t="s">
        <v>499</v>
      </c>
      <c r="I149" s="665" t="s">
        <v>223</v>
      </c>
      <c r="J149" s="666" t="s">
        <v>500</v>
      </c>
      <c r="K149" s="666" t="s">
        <v>501</v>
      </c>
      <c r="L149" s="192"/>
    </row>
    <row r="150" spans="1:12" s="32" customFormat="1" ht="12.75" customHeight="1">
      <c r="A150" s="667"/>
      <c r="B150" s="198">
        <v>70</v>
      </c>
      <c r="C150" s="199" t="s">
        <v>147</v>
      </c>
      <c r="D150" s="1189"/>
      <c r="E150" s="1189"/>
      <c r="F150" s="1189"/>
      <c r="G150" s="1189"/>
      <c r="H150" s="200">
        <f aca="true" t="shared" si="24" ref="H150:H169">E150+F150+G150</f>
        <v>0</v>
      </c>
      <c r="I150" s="1189"/>
      <c r="J150" s="200">
        <f aca="true" t="shared" si="25" ref="J150:J169">I150-H150</f>
        <v>0</v>
      </c>
      <c r="K150" s="201">
        <f aca="true" t="shared" si="26" ref="K150:K169">IF(H150=0,0,J150/H150)</f>
        <v>0</v>
      </c>
      <c r="L150" s="192"/>
    </row>
    <row r="151" spans="1:12" s="916" customFormat="1" ht="12.75" customHeight="1">
      <c r="A151" s="910"/>
      <c r="B151" s="911">
        <v>7082</v>
      </c>
      <c r="C151" s="912" t="s">
        <v>148</v>
      </c>
      <c r="D151" s="913">
        <f>SUM(D152:D155)</f>
        <v>0</v>
      </c>
      <c r="E151" s="913">
        <f>SUM(E152:E155)</f>
        <v>0</v>
      </c>
      <c r="F151" s="913">
        <f>SUM(F152:F155)</f>
        <v>0</v>
      </c>
      <c r="G151" s="913">
        <f>SUM(G152:G155)</f>
        <v>0</v>
      </c>
      <c r="H151" s="913">
        <f t="shared" si="24"/>
        <v>0</v>
      </c>
      <c r="I151" s="913">
        <f>SUM(I152:I155)</f>
        <v>0</v>
      </c>
      <c r="J151" s="913">
        <f t="shared" si="25"/>
        <v>0</v>
      </c>
      <c r="K151" s="914">
        <f t="shared" si="26"/>
        <v>0</v>
      </c>
      <c r="L151" s="915"/>
    </row>
    <row r="152" spans="1:12" s="231" customFormat="1" ht="12.75" customHeight="1">
      <c r="A152" s="670"/>
      <c r="B152" s="229">
        <v>70821</v>
      </c>
      <c r="C152" s="235" t="s">
        <v>149</v>
      </c>
      <c r="D152" s="1191"/>
      <c r="E152" s="1191"/>
      <c r="F152" s="1191"/>
      <c r="G152" s="1191"/>
      <c r="H152" s="236">
        <f t="shared" si="24"/>
        <v>0</v>
      </c>
      <c r="I152" s="1191"/>
      <c r="J152" s="236">
        <f t="shared" si="25"/>
        <v>0</v>
      </c>
      <c r="K152" s="237">
        <f t="shared" si="26"/>
        <v>0</v>
      </c>
      <c r="L152" s="230"/>
    </row>
    <row r="153" spans="1:12" s="231" customFormat="1" ht="25.5">
      <c r="A153" s="670"/>
      <c r="B153" s="229">
        <v>70822</v>
      </c>
      <c r="C153" s="235" t="s">
        <v>150</v>
      </c>
      <c r="D153" s="1191"/>
      <c r="E153" s="1191"/>
      <c r="F153" s="1191"/>
      <c r="G153" s="1191"/>
      <c r="H153" s="236">
        <f t="shared" si="24"/>
        <v>0</v>
      </c>
      <c r="I153" s="1191"/>
      <c r="J153" s="236">
        <f t="shared" si="25"/>
        <v>0</v>
      </c>
      <c r="K153" s="237">
        <f t="shared" si="26"/>
        <v>0</v>
      </c>
      <c r="L153" s="230"/>
    </row>
    <row r="154" spans="1:12" s="231" customFormat="1" ht="25.5">
      <c r="A154" s="670"/>
      <c r="B154" s="229">
        <v>70823</v>
      </c>
      <c r="C154" s="235" t="s">
        <v>151</v>
      </c>
      <c r="D154" s="1191"/>
      <c r="E154" s="1191"/>
      <c r="F154" s="1191"/>
      <c r="G154" s="1191"/>
      <c r="H154" s="236">
        <f t="shared" si="24"/>
        <v>0</v>
      </c>
      <c r="I154" s="1191"/>
      <c r="J154" s="236">
        <f t="shared" si="25"/>
        <v>0</v>
      </c>
      <c r="K154" s="237">
        <f t="shared" si="26"/>
        <v>0</v>
      </c>
      <c r="L154" s="230"/>
    </row>
    <row r="155" spans="1:12" s="231" customFormat="1" ht="12.75" customHeight="1">
      <c r="A155" s="670"/>
      <c r="B155" s="229">
        <v>70828</v>
      </c>
      <c r="C155" s="235" t="s">
        <v>152</v>
      </c>
      <c r="D155" s="1191"/>
      <c r="E155" s="1191"/>
      <c r="F155" s="1191"/>
      <c r="G155" s="1191"/>
      <c r="H155" s="236">
        <f t="shared" si="24"/>
        <v>0</v>
      </c>
      <c r="I155" s="1191"/>
      <c r="J155" s="236">
        <f t="shared" si="25"/>
        <v>0</v>
      </c>
      <c r="K155" s="237">
        <f t="shared" si="26"/>
        <v>0</v>
      </c>
      <c r="L155" s="230"/>
    </row>
    <row r="156" spans="1:12" s="32" customFormat="1" ht="12.75" customHeight="1">
      <c r="A156" s="667"/>
      <c r="B156" s="198">
        <v>71</v>
      </c>
      <c r="C156" s="202" t="s">
        <v>57</v>
      </c>
      <c r="D156" s="1190"/>
      <c r="E156" s="1190"/>
      <c r="F156" s="1190"/>
      <c r="G156" s="1190"/>
      <c r="H156" s="203">
        <f t="shared" si="24"/>
        <v>0</v>
      </c>
      <c r="I156" s="1190"/>
      <c r="J156" s="203">
        <f t="shared" si="25"/>
        <v>0</v>
      </c>
      <c r="K156" s="204">
        <f t="shared" si="26"/>
        <v>0</v>
      </c>
      <c r="L156" s="192"/>
    </row>
    <row r="157" spans="1:12" s="32" customFormat="1" ht="12.75" customHeight="1">
      <c r="A157" s="667"/>
      <c r="B157" s="198">
        <v>72</v>
      </c>
      <c r="C157" s="202" t="s">
        <v>58</v>
      </c>
      <c r="D157" s="1190"/>
      <c r="E157" s="1190"/>
      <c r="F157" s="1190"/>
      <c r="G157" s="1190"/>
      <c r="H157" s="203">
        <f t="shared" si="24"/>
        <v>0</v>
      </c>
      <c r="I157" s="1190"/>
      <c r="J157" s="203">
        <f t="shared" si="25"/>
        <v>0</v>
      </c>
      <c r="K157" s="204">
        <f t="shared" si="26"/>
        <v>0</v>
      </c>
      <c r="L157" s="192"/>
    </row>
    <row r="158" spans="1:12" s="32" customFormat="1" ht="12.75" customHeight="1">
      <c r="A158" s="667"/>
      <c r="B158" s="198">
        <v>74</v>
      </c>
      <c r="C158" s="202" t="s">
        <v>59</v>
      </c>
      <c r="D158" s="1190"/>
      <c r="E158" s="1190"/>
      <c r="F158" s="1190"/>
      <c r="G158" s="1190"/>
      <c r="H158" s="203">
        <f t="shared" si="24"/>
        <v>0</v>
      </c>
      <c r="I158" s="1190"/>
      <c r="J158" s="203">
        <f t="shared" si="25"/>
        <v>0</v>
      </c>
      <c r="K158" s="204">
        <f t="shared" si="26"/>
        <v>0</v>
      </c>
      <c r="L158" s="192"/>
    </row>
    <row r="159" spans="1:12" s="32" customFormat="1" ht="12.75" customHeight="1">
      <c r="A159" s="667"/>
      <c r="B159" s="198">
        <v>75</v>
      </c>
      <c r="C159" s="202" t="s">
        <v>60</v>
      </c>
      <c r="D159" s="1190"/>
      <c r="E159" s="1190"/>
      <c r="F159" s="1190"/>
      <c r="G159" s="1190"/>
      <c r="H159" s="203">
        <f t="shared" si="24"/>
        <v>0</v>
      </c>
      <c r="I159" s="1190"/>
      <c r="J159" s="203">
        <f t="shared" si="25"/>
        <v>0</v>
      </c>
      <c r="K159" s="204">
        <f t="shared" si="26"/>
        <v>0</v>
      </c>
      <c r="L159" s="192"/>
    </row>
    <row r="160" spans="1:12" s="32" customFormat="1" ht="12.75" customHeight="1">
      <c r="A160" s="667"/>
      <c r="B160" s="198">
        <v>603</v>
      </c>
      <c r="C160" s="202" t="s">
        <v>61</v>
      </c>
      <c r="D160" s="1190"/>
      <c r="E160" s="1190"/>
      <c r="F160" s="1190"/>
      <c r="G160" s="1190"/>
      <c r="H160" s="203">
        <f t="shared" si="24"/>
        <v>0</v>
      </c>
      <c r="I160" s="1190"/>
      <c r="J160" s="203">
        <f t="shared" si="25"/>
        <v>0</v>
      </c>
      <c r="K160" s="204">
        <f t="shared" si="26"/>
        <v>0</v>
      </c>
      <c r="L160" s="192"/>
    </row>
    <row r="161" spans="1:12" s="32" customFormat="1" ht="12.75" customHeight="1">
      <c r="A161" s="667"/>
      <c r="B161" s="198">
        <v>609</v>
      </c>
      <c r="C161" s="202" t="s">
        <v>62</v>
      </c>
      <c r="D161" s="1190"/>
      <c r="E161" s="1190"/>
      <c r="F161" s="1190"/>
      <c r="G161" s="1190"/>
      <c r="H161" s="203">
        <f t="shared" si="24"/>
        <v>0</v>
      </c>
      <c r="I161" s="1190"/>
      <c r="J161" s="203">
        <f t="shared" si="25"/>
        <v>0</v>
      </c>
      <c r="K161" s="204">
        <f t="shared" si="26"/>
        <v>0</v>
      </c>
      <c r="L161" s="192"/>
    </row>
    <row r="162" spans="1:12" s="32" customFormat="1" ht="12.75" customHeight="1">
      <c r="A162" s="667"/>
      <c r="B162" s="198">
        <v>619</v>
      </c>
      <c r="C162" s="202" t="s">
        <v>63</v>
      </c>
      <c r="D162" s="1190"/>
      <c r="E162" s="1190"/>
      <c r="F162" s="1190"/>
      <c r="G162" s="1190"/>
      <c r="H162" s="203">
        <f t="shared" si="24"/>
        <v>0</v>
      </c>
      <c r="I162" s="1190"/>
      <c r="J162" s="203">
        <f t="shared" si="25"/>
        <v>0</v>
      </c>
      <c r="K162" s="204">
        <f t="shared" si="26"/>
        <v>0</v>
      </c>
      <c r="L162" s="192"/>
    </row>
    <row r="163" spans="1:12" s="32" customFormat="1" ht="12.75" customHeight="1">
      <c r="A163" s="667"/>
      <c r="B163" s="198">
        <v>629</v>
      </c>
      <c r="C163" s="202" t="s">
        <v>64</v>
      </c>
      <c r="D163" s="1190"/>
      <c r="E163" s="1190"/>
      <c r="F163" s="1190"/>
      <c r="G163" s="1190"/>
      <c r="H163" s="203">
        <f t="shared" si="24"/>
        <v>0</v>
      </c>
      <c r="I163" s="1190"/>
      <c r="J163" s="203">
        <f t="shared" si="25"/>
        <v>0</v>
      </c>
      <c r="K163" s="204">
        <f t="shared" si="26"/>
        <v>0</v>
      </c>
      <c r="L163" s="192"/>
    </row>
    <row r="164" spans="1:12" s="32" customFormat="1" ht="12.75" customHeight="1">
      <c r="A164" s="667"/>
      <c r="B164" s="198">
        <v>6419</v>
      </c>
      <c r="C164" s="202" t="s">
        <v>65</v>
      </c>
      <c r="D164" s="1190"/>
      <c r="E164" s="1190"/>
      <c r="F164" s="1190"/>
      <c r="G164" s="1190"/>
      <c r="H164" s="203">
        <f t="shared" si="24"/>
        <v>0</v>
      </c>
      <c r="I164" s="1190"/>
      <c r="J164" s="203">
        <f t="shared" si="25"/>
        <v>0</v>
      </c>
      <c r="K164" s="204">
        <f t="shared" si="26"/>
        <v>0</v>
      </c>
      <c r="L164" s="192"/>
    </row>
    <row r="165" spans="1:12" s="32" customFormat="1" ht="12.75" customHeight="1">
      <c r="A165" s="667"/>
      <c r="B165" s="198">
        <v>6429</v>
      </c>
      <c r="C165" s="202" t="s">
        <v>66</v>
      </c>
      <c r="D165" s="1190"/>
      <c r="E165" s="1190"/>
      <c r="F165" s="1190"/>
      <c r="G165" s="1190"/>
      <c r="H165" s="203">
        <f t="shared" si="24"/>
        <v>0</v>
      </c>
      <c r="I165" s="1190"/>
      <c r="J165" s="203">
        <f t="shared" si="25"/>
        <v>0</v>
      </c>
      <c r="K165" s="204">
        <f t="shared" si="26"/>
        <v>0</v>
      </c>
      <c r="L165" s="192"/>
    </row>
    <row r="166" spans="1:12" s="32" customFormat="1" ht="12.75" customHeight="1">
      <c r="A166" s="667"/>
      <c r="B166" s="198">
        <v>6439</v>
      </c>
      <c r="C166" s="202" t="s">
        <v>67</v>
      </c>
      <c r="D166" s="1190"/>
      <c r="E166" s="1190"/>
      <c r="F166" s="1190"/>
      <c r="G166" s="1190"/>
      <c r="H166" s="203">
        <f t="shared" si="24"/>
        <v>0</v>
      </c>
      <c r="I166" s="1190"/>
      <c r="J166" s="203">
        <f t="shared" si="25"/>
        <v>0</v>
      </c>
      <c r="K166" s="204">
        <f t="shared" si="26"/>
        <v>0</v>
      </c>
      <c r="L166" s="192"/>
    </row>
    <row r="167" spans="1:12" s="32" customFormat="1" ht="24.75">
      <c r="A167" s="667"/>
      <c r="B167" s="198" t="s">
        <v>153</v>
      </c>
      <c r="C167" s="202" t="s">
        <v>68</v>
      </c>
      <c r="D167" s="1190"/>
      <c r="E167" s="1190"/>
      <c r="F167" s="1190"/>
      <c r="G167" s="1190"/>
      <c r="H167" s="203">
        <f t="shared" si="24"/>
        <v>0</v>
      </c>
      <c r="I167" s="1190"/>
      <c r="J167" s="203">
        <f t="shared" si="25"/>
        <v>0</v>
      </c>
      <c r="K167" s="204">
        <f t="shared" si="26"/>
        <v>0</v>
      </c>
      <c r="L167" s="192"/>
    </row>
    <row r="168" spans="1:12" s="32" customFormat="1" ht="12.75" customHeight="1">
      <c r="A168" s="667"/>
      <c r="B168" s="198">
        <v>6489</v>
      </c>
      <c r="C168" s="202" t="s">
        <v>69</v>
      </c>
      <c r="D168" s="1190"/>
      <c r="E168" s="1190"/>
      <c r="F168" s="1190"/>
      <c r="G168" s="1190"/>
      <c r="H168" s="203">
        <f t="shared" si="24"/>
        <v>0</v>
      </c>
      <c r="I168" s="1190"/>
      <c r="J168" s="203">
        <f t="shared" si="25"/>
        <v>0</v>
      </c>
      <c r="K168" s="204">
        <f t="shared" si="26"/>
        <v>0</v>
      </c>
      <c r="L168" s="192"/>
    </row>
    <row r="169" spans="1:12" s="32" customFormat="1" ht="12.75" customHeight="1" thickBot="1">
      <c r="A169" s="667"/>
      <c r="B169" s="198">
        <v>6611</v>
      </c>
      <c r="C169" s="205" t="s">
        <v>70</v>
      </c>
      <c r="D169" s="1193"/>
      <c r="E169" s="1193"/>
      <c r="F169" s="1193"/>
      <c r="G169" s="1193"/>
      <c r="H169" s="206">
        <f t="shared" si="24"/>
        <v>0</v>
      </c>
      <c r="I169" s="1193"/>
      <c r="J169" s="206">
        <f t="shared" si="25"/>
        <v>0</v>
      </c>
      <c r="K169" s="207">
        <f t="shared" si="26"/>
        <v>0</v>
      </c>
      <c r="L169" s="192"/>
    </row>
    <row r="170" spans="1:15" s="34" customFormat="1" ht="7.5" customHeight="1" thickBot="1">
      <c r="A170" s="667"/>
      <c r="B170" s="216" t="s">
        <v>2</v>
      </c>
      <c r="C170" s="217" t="s">
        <v>2</v>
      </c>
      <c r="D170" s="218"/>
      <c r="E170" s="218"/>
      <c r="F170" s="218"/>
      <c r="G170" s="218"/>
      <c r="H170" s="218"/>
      <c r="I170" s="218"/>
      <c r="J170" s="218"/>
      <c r="K170" s="219"/>
      <c r="L170" s="212"/>
      <c r="M170" s="220"/>
      <c r="N170" s="220"/>
      <c r="O170" s="220"/>
    </row>
    <row r="171" spans="1:12" s="34" customFormat="1" ht="13.5" customHeight="1" thickBot="1" thickTop="1">
      <c r="A171" s="667"/>
      <c r="B171" s="221"/>
      <c r="C171" s="222" t="s">
        <v>24</v>
      </c>
      <c r="D171" s="223">
        <f>D150+D151+SUM(D156:D169)</f>
        <v>0</v>
      </c>
      <c r="E171" s="224">
        <f>E150+E151+SUM(E156:E169)</f>
        <v>0</v>
      </c>
      <c r="F171" s="224">
        <f>F150+F151+SUM(F156:F169)</f>
        <v>0</v>
      </c>
      <c r="G171" s="224">
        <f>G150+G151+SUM(G156:G169)</f>
        <v>0</v>
      </c>
      <c r="H171" s="224">
        <f>E171+F171+G171</f>
        <v>0</v>
      </c>
      <c r="I171" s="224">
        <f>I150+I151+SUM(I156:I169)</f>
        <v>0</v>
      </c>
      <c r="J171" s="224">
        <f>I171-H171</f>
        <v>0</v>
      </c>
      <c r="K171" s="225">
        <f>IF(H171=0,0,J171/H171)</f>
        <v>0</v>
      </c>
      <c r="L171" s="226"/>
    </row>
    <row r="172" spans="1:48" s="227" customFormat="1" ht="13.5" customHeight="1" thickTop="1">
      <c r="A172" s="667"/>
      <c r="B172" s="228"/>
      <c r="C172" s="668" t="s">
        <v>184</v>
      </c>
      <c r="D172" s="668"/>
      <c r="E172" s="668"/>
      <c r="F172" s="668"/>
      <c r="G172" s="668"/>
      <c r="H172" s="668"/>
      <c r="I172" s="668"/>
      <c r="J172" s="668"/>
      <c r="K172" s="668"/>
      <c r="L172" s="226"/>
      <c r="M172" s="656"/>
      <c r="N172" s="656"/>
      <c r="O172" s="656"/>
      <c r="P172" s="656"/>
      <c r="Q172" s="656"/>
      <c r="R172" s="656"/>
      <c r="S172" s="656"/>
      <c r="T172" s="656"/>
      <c r="U172" s="656"/>
      <c r="V172" s="656"/>
      <c r="W172" s="656"/>
      <c r="X172" s="656"/>
      <c r="Y172" s="656"/>
      <c r="Z172" s="656"/>
      <c r="AA172" s="656"/>
      <c r="AB172" s="656"/>
      <c r="AC172" s="656"/>
      <c r="AD172" s="656"/>
      <c r="AE172" s="656"/>
      <c r="AF172" s="656"/>
      <c r="AG172" s="656"/>
      <c r="AH172" s="656"/>
      <c r="AI172" s="656"/>
      <c r="AJ172" s="656"/>
      <c r="AK172" s="656"/>
      <c r="AL172" s="656"/>
      <c r="AM172" s="656"/>
      <c r="AN172" s="656"/>
      <c r="AO172" s="656"/>
      <c r="AP172" s="656"/>
      <c r="AQ172" s="656"/>
      <c r="AR172" s="656"/>
      <c r="AS172" s="656"/>
      <c r="AT172" s="656"/>
      <c r="AU172" s="656"/>
      <c r="AV172" s="656"/>
    </row>
    <row r="173" spans="1:15" s="34" customFormat="1" ht="28.5" customHeight="1" thickBot="1">
      <c r="A173" s="667"/>
      <c r="B173" s="216"/>
      <c r="C173" s="217"/>
      <c r="D173" s="218"/>
      <c r="E173" s="218"/>
      <c r="F173" s="218"/>
      <c r="G173" s="218"/>
      <c r="H173" s="218"/>
      <c r="I173" s="218"/>
      <c r="J173" s="218"/>
      <c r="K173" s="219"/>
      <c r="L173" s="212"/>
      <c r="M173" s="220"/>
      <c r="N173" s="220"/>
      <c r="O173" s="220"/>
    </row>
    <row r="174" spans="1:20" ht="12" customHeight="1">
      <c r="A174" s="663"/>
      <c r="B174" s="664"/>
      <c r="C174" s="664"/>
      <c r="D174" s="979" t="s">
        <v>613</v>
      </c>
      <c r="E174" s="982" t="s">
        <v>653</v>
      </c>
      <c r="F174" s="983"/>
      <c r="G174" s="983"/>
      <c r="H174" s="984"/>
      <c r="I174" s="985" t="s">
        <v>186</v>
      </c>
      <c r="J174" s="985"/>
      <c r="K174" s="986"/>
      <c r="L174" s="191"/>
      <c r="M174" s="36"/>
      <c r="N174" s="36"/>
      <c r="O174" s="36"/>
      <c r="P174" s="36"/>
      <c r="Q174" s="36"/>
      <c r="R174" s="36"/>
      <c r="S174" s="36"/>
      <c r="T174" s="36"/>
    </row>
    <row r="175" spans="1:12" s="31" customFormat="1" ht="12" customHeight="1">
      <c r="A175" s="663"/>
      <c r="B175" s="664"/>
      <c r="C175" s="664"/>
      <c r="D175" s="980"/>
      <c r="E175" s="987" t="s">
        <v>187</v>
      </c>
      <c r="F175" s="987" t="s">
        <v>497</v>
      </c>
      <c r="G175" s="987" t="s">
        <v>498</v>
      </c>
      <c r="H175" s="987" t="s">
        <v>188</v>
      </c>
      <c r="I175" s="987" t="s">
        <v>189</v>
      </c>
      <c r="J175" s="987" t="s">
        <v>502</v>
      </c>
      <c r="K175" s="989" t="s">
        <v>503</v>
      </c>
      <c r="L175" s="192"/>
    </row>
    <row r="176" spans="1:12" s="31" customFormat="1" ht="36.75" customHeight="1" thickBot="1">
      <c r="A176" s="663"/>
      <c r="B176" s="193"/>
      <c r="C176" s="194" t="s">
        <v>649</v>
      </c>
      <c r="D176" s="981"/>
      <c r="E176" s="988"/>
      <c r="F176" s="988"/>
      <c r="G176" s="988"/>
      <c r="H176" s="988"/>
      <c r="I176" s="988"/>
      <c r="J176" s="988"/>
      <c r="K176" s="990"/>
      <c r="L176" s="192"/>
    </row>
    <row r="177" spans="1:12" s="31" customFormat="1" ht="12.75" customHeight="1" thickBot="1">
      <c r="A177" s="663"/>
      <c r="B177" s="195"/>
      <c r="C177" s="194"/>
      <c r="D177" s="196"/>
      <c r="E177" s="197" t="s">
        <v>192</v>
      </c>
      <c r="F177" s="196" t="s">
        <v>193</v>
      </c>
      <c r="G177" s="665" t="s">
        <v>209</v>
      </c>
      <c r="H177" s="665" t="s">
        <v>499</v>
      </c>
      <c r="I177" s="665" t="s">
        <v>223</v>
      </c>
      <c r="J177" s="666" t="s">
        <v>500</v>
      </c>
      <c r="K177" s="666" t="s">
        <v>501</v>
      </c>
      <c r="L177" s="192"/>
    </row>
    <row r="178" spans="1:12" s="32" customFormat="1" ht="12.75" customHeight="1" thickBot="1">
      <c r="A178" s="667"/>
      <c r="B178" s="198">
        <v>76</v>
      </c>
      <c r="C178" s="232" t="s">
        <v>71</v>
      </c>
      <c r="D178" s="1194"/>
      <c r="E178" s="1194"/>
      <c r="F178" s="1194"/>
      <c r="G178" s="1194"/>
      <c r="H178" s="233">
        <f>E178+F178+G178</f>
        <v>0</v>
      </c>
      <c r="I178" s="1194"/>
      <c r="J178" s="233">
        <f>I178-H178</f>
        <v>0</v>
      </c>
      <c r="K178" s="234">
        <f>IF(H178=0,0,J178/H178)</f>
        <v>0</v>
      </c>
      <c r="L178" s="192"/>
    </row>
    <row r="179" spans="1:15" s="32" customFormat="1" ht="8.25" customHeight="1">
      <c r="A179" s="208"/>
      <c r="B179" s="209"/>
      <c r="C179" s="210"/>
      <c r="D179" s="172"/>
      <c r="E179" s="172"/>
      <c r="F179" s="172"/>
      <c r="G179" s="172"/>
      <c r="H179" s="172"/>
      <c r="I179" s="172"/>
      <c r="J179" s="172"/>
      <c r="K179" s="211"/>
      <c r="L179" s="212"/>
      <c r="M179" s="213"/>
      <c r="N179" s="213"/>
      <c r="O179" s="213"/>
    </row>
    <row r="180" spans="1:12" s="31" customFormat="1" ht="12.75" customHeight="1" thickBot="1">
      <c r="A180" s="663"/>
      <c r="B180" s="195" t="s">
        <v>72</v>
      </c>
      <c r="C180" s="194"/>
      <c r="D180" s="196"/>
      <c r="E180" s="197"/>
      <c r="F180" s="196"/>
      <c r="G180" s="665"/>
      <c r="H180" s="665"/>
      <c r="I180" s="665"/>
      <c r="J180" s="666"/>
      <c r="K180" s="666"/>
      <c r="L180" s="192"/>
    </row>
    <row r="181" spans="1:12" s="32" customFormat="1" ht="12.75" customHeight="1">
      <c r="A181" s="667"/>
      <c r="B181" s="198">
        <v>771</v>
      </c>
      <c r="C181" s="199" t="s">
        <v>73</v>
      </c>
      <c r="D181" s="1189"/>
      <c r="E181" s="1189"/>
      <c r="F181" s="1189"/>
      <c r="G181" s="1189"/>
      <c r="H181" s="200">
        <f>E181+F181+G181</f>
        <v>0</v>
      </c>
      <c r="I181" s="1189"/>
      <c r="J181" s="200">
        <f>I181-H181</f>
        <v>0</v>
      </c>
      <c r="K181" s="201">
        <f>IF(H181=0,0,J181/H181)</f>
        <v>0</v>
      </c>
      <c r="L181" s="192"/>
    </row>
    <row r="182" spans="1:12" s="32" customFormat="1" ht="24.75">
      <c r="A182" s="667"/>
      <c r="B182" s="198">
        <v>773</v>
      </c>
      <c r="C182" s="202" t="s">
        <v>74</v>
      </c>
      <c r="D182" s="1190"/>
      <c r="E182" s="1190"/>
      <c r="F182" s="1190"/>
      <c r="G182" s="1190"/>
      <c r="H182" s="203">
        <f>E182+F182+G182</f>
        <v>0</v>
      </c>
      <c r="I182" s="1190"/>
      <c r="J182" s="203">
        <f>I182-H182</f>
        <v>0</v>
      </c>
      <c r="K182" s="204">
        <f>IF(H182=0,0,J182/H182)</f>
        <v>0</v>
      </c>
      <c r="L182" s="192"/>
    </row>
    <row r="183" spans="1:12" s="32" customFormat="1" ht="12.75" customHeight="1">
      <c r="A183" s="667"/>
      <c r="B183" s="198">
        <v>775</v>
      </c>
      <c r="C183" s="202" t="s">
        <v>490</v>
      </c>
      <c r="D183" s="1190"/>
      <c r="E183" s="1190"/>
      <c r="F183" s="1190"/>
      <c r="G183" s="1190"/>
      <c r="H183" s="203">
        <f>E183+F183+G183</f>
        <v>0</v>
      </c>
      <c r="I183" s="1190"/>
      <c r="J183" s="203">
        <f>I183-H183</f>
        <v>0</v>
      </c>
      <c r="K183" s="204">
        <f>IF(H183=0,0,J183/H183)</f>
        <v>0</v>
      </c>
      <c r="L183" s="192"/>
    </row>
    <row r="184" spans="1:12" s="32" customFormat="1" ht="24.75">
      <c r="A184" s="667"/>
      <c r="B184" s="198">
        <v>777</v>
      </c>
      <c r="C184" s="202" t="s">
        <v>491</v>
      </c>
      <c r="D184" s="1190"/>
      <c r="E184" s="1190"/>
      <c r="F184" s="1190"/>
      <c r="G184" s="1190"/>
      <c r="H184" s="203">
        <f>E184+F184+G184</f>
        <v>0</v>
      </c>
      <c r="I184" s="1190"/>
      <c r="J184" s="203">
        <f>I184-H184</f>
        <v>0</v>
      </c>
      <c r="K184" s="204">
        <f>IF(H184=0,0,J184/H184)</f>
        <v>0</v>
      </c>
      <c r="L184" s="192"/>
    </row>
    <row r="185" spans="1:12" s="32" customFormat="1" ht="12.75" customHeight="1" thickBot="1">
      <c r="A185" s="667"/>
      <c r="B185" s="198">
        <v>778</v>
      </c>
      <c r="C185" s="205" t="s">
        <v>75</v>
      </c>
      <c r="D185" s="1193"/>
      <c r="E185" s="1193"/>
      <c r="F185" s="1193"/>
      <c r="G185" s="1193"/>
      <c r="H185" s="206">
        <f>E185+F185+G185</f>
        <v>0</v>
      </c>
      <c r="I185" s="1193"/>
      <c r="J185" s="206">
        <f>I185-H185</f>
        <v>0</v>
      </c>
      <c r="K185" s="207">
        <f>IF(H185=0,0,J185/H185)</f>
        <v>0</v>
      </c>
      <c r="L185" s="192"/>
    </row>
    <row r="186" spans="1:15" s="32" customFormat="1" ht="8.25" customHeight="1">
      <c r="A186" s="208"/>
      <c r="B186" s="209"/>
      <c r="C186" s="210"/>
      <c r="D186" s="172"/>
      <c r="E186" s="172"/>
      <c r="F186" s="172"/>
      <c r="G186" s="172"/>
      <c r="H186" s="172"/>
      <c r="I186" s="172"/>
      <c r="J186" s="172"/>
      <c r="K186" s="211"/>
      <c r="L186" s="212"/>
      <c r="M186" s="213"/>
      <c r="N186" s="213"/>
      <c r="O186" s="213"/>
    </row>
    <row r="187" spans="1:12" s="31" customFormat="1" ht="12.75" customHeight="1" thickBot="1">
      <c r="A187" s="663"/>
      <c r="B187" s="195" t="s">
        <v>76</v>
      </c>
      <c r="C187" s="194"/>
      <c r="D187" s="196"/>
      <c r="E187" s="197"/>
      <c r="F187" s="196"/>
      <c r="G187" s="665"/>
      <c r="H187" s="665"/>
      <c r="I187" s="665"/>
      <c r="J187" s="666"/>
      <c r="K187" s="666"/>
      <c r="L187" s="192"/>
    </row>
    <row r="188" spans="1:12" s="32" customFormat="1" ht="24.75">
      <c r="A188" s="667"/>
      <c r="B188" s="198">
        <v>7811</v>
      </c>
      <c r="C188" s="199" t="s">
        <v>471</v>
      </c>
      <c r="D188" s="1189"/>
      <c r="E188" s="1189"/>
      <c r="F188" s="1189"/>
      <c r="G188" s="1189"/>
      <c r="H188" s="200">
        <f aca="true" t="shared" si="27" ref="H188:H202">E188+F188+G188</f>
        <v>0</v>
      </c>
      <c r="I188" s="1189"/>
      <c r="J188" s="200">
        <f aca="true" t="shared" si="28" ref="J188:J202">I188-H188</f>
        <v>0</v>
      </c>
      <c r="K188" s="201">
        <f aca="true" t="shared" si="29" ref="K188:K202">IF(H188=0,0,J188/H188)</f>
        <v>0</v>
      </c>
      <c r="L188" s="192"/>
    </row>
    <row r="189" spans="1:12" s="32" customFormat="1" ht="12.75" customHeight="1">
      <c r="A189" s="667"/>
      <c r="B189" s="198">
        <v>7815</v>
      </c>
      <c r="C189" s="202" t="s">
        <v>472</v>
      </c>
      <c r="D189" s="1190"/>
      <c r="E189" s="1190"/>
      <c r="F189" s="1190"/>
      <c r="G189" s="1190"/>
      <c r="H189" s="203">
        <f t="shared" si="27"/>
        <v>0</v>
      </c>
      <c r="I189" s="1190"/>
      <c r="J189" s="203">
        <f t="shared" si="28"/>
        <v>0</v>
      </c>
      <c r="K189" s="204">
        <f t="shared" si="29"/>
        <v>0</v>
      </c>
      <c r="L189" s="192"/>
    </row>
    <row r="190" spans="1:12" s="32" customFormat="1" ht="24" customHeight="1">
      <c r="A190" s="667"/>
      <c r="B190" s="198">
        <v>7816</v>
      </c>
      <c r="C190" s="202" t="s">
        <v>473</v>
      </c>
      <c r="D190" s="1190"/>
      <c r="E190" s="1190"/>
      <c r="F190" s="1190"/>
      <c r="G190" s="1190"/>
      <c r="H190" s="203">
        <f t="shared" si="27"/>
        <v>0</v>
      </c>
      <c r="I190" s="1190"/>
      <c r="J190" s="203">
        <f t="shared" si="28"/>
        <v>0</v>
      </c>
      <c r="K190" s="204">
        <f t="shared" si="29"/>
        <v>0</v>
      </c>
      <c r="L190" s="192"/>
    </row>
    <row r="191" spans="1:12" s="32" customFormat="1" ht="12.75" customHeight="1">
      <c r="A191" s="667"/>
      <c r="B191" s="198">
        <v>7817</v>
      </c>
      <c r="C191" s="202" t="s">
        <v>474</v>
      </c>
      <c r="D191" s="1190"/>
      <c r="E191" s="1190"/>
      <c r="F191" s="1190"/>
      <c r="G191" s="1190"/>
      <c r="H191" s="203">
        <f t="shared" si="27"/>
        <v>0</v>
      </c>
      <c r="I191" s="1190"/>
      <c r="J191" s="203">
        <f t="shared" si="28"/>
        <v>0</v>
      </c>
      <c r="K191" s="204">
        <f t="shared" si="29"/>
        <v>0</v>
      </c>
      <c r="L191" s="192"/>
    </row>
    <row r="192" spans="1:12" s="32" customFormat="1" ht="24.75">
      <c r="A192" s="667"/>
      <c r="B192" s="198">
        <v>786</v>
      </c>
      <c r="C192" s="202" t="s">
        <v>77</v>
      </c>
      <c r="D192" s="1190"/>
      <c r="E192" s="1190"/>
      <c r="F192" s="1190"/>
      <c r="G192" s="1190"/>
      <c r="H192" s="203">
        <f t="shared" si="27"/>
        <v>0</v>
      </c>
      <c r="I192" s="1190"/>
      <c r="J192" s="203">
        <f t="shared" si="28"/>
        <v>0</v>
      </c>
      <c r="K192" s="204">
        <f t="shared" si="29"/>
        <v>0</v>
      </c>
      <c r="L192" s="192"/>
    </row>
    <row r="193" spans="1:48" s="241" customFormat="1" ht="24.75">
      <c r="A193" s="667"/>
      <c r="B193" s="198">
        <v>787</v>
      </c>
      <c r="C193" s="202" t="s">
        <v>78</v>
      </c>
      <c r="D193" s="203">
        <f>SUM(D194:D198)</f>
        <v>0</v>
      </c>
      <c r="E193" s="203">
        <f>SUM(E194:E198)</f>
        <v>0</v>
      </c>
      <c r="F193" s="203">
        <f>SUM(F194:F198)</f>
        <v>0</v>
      </c>
      <c r="G193" s="203">
        <f>SUM(G194:G198)</f>
        <v>0</v>
      </c>
      <c r="H193" s="203">
        <f t="shared" si="27"/>
        <v>0</v>
      </c>
      <c r="I193" s="203">
        <f>SUM(I194:I198)</f>
        <v>0</v>
      </c>
      <c r="J193" s="203">
        <f t="shared" si="28"/>
        <v>0</v>
      </c>
      <c r="K193" s="204">
        <f t="shared" si="29"/>
        <v>0</v>
      </c>
      <c r="L193" s="19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row>
    <row r="194" spans="1:12" s="231" customFormat="1" ht="12.75" customHeight="1">
      <c r="A194" s="670"/>
      <c r="B194" s="229">
        <v>78725</v>
      </c>
      <c r="C194" s="753" t="s">
        <v>197</v>
      </c>
      <c r="D194" s="1191"/>
      <c r="E194" s="1191"/>
      <c r="F194" s="1191"/>
      <c r="G194" s="1191"/>
      <c r="H194" s="236">
        <f t="shared" si="27"/>
        <v>0</v>
      </c>
      <c r="I194" s="1191"/>
      <c r="J194" s="236">
        <f t="shared" si="28"/>
        <v>0</v>
      </c>
      <c r="K194" s="237">
        <f t="shared" si="29"/>
        <v>0</v>
      </c>
      <c r="L194" s="230"/>
    </row>
    <row r="195" spans="1:12" s="231" customFormat="1" ht="25.5">
      <c r="A195" s="670"/>
      <c r="B195" s="229">
        <v>78741</v>
      </c>
      <c r="C195" s="753" t="s">
        <v>154</v>
      </c>
      <c r="D195" s="1191"/>
      <c r="E195" s="1191"/>
      <c r="F195" s="1191"/>
      <c r="G195" s="1191"/>
      <c r="H195" s="236">
        <f t="shared" si="27"/>
        <v>0</v>
      </c>
      <c r="I195" s="1191"/>
      <c r="J195" s="236">
        <f t="shared" si="28"/>
        <v>0</v>
      </c>
      <c r="K195" s="237">
        <f t="shared" si="29"/>
        <v>0</v>
      </c>
      <c r="L195" s="230"/>
    </row>
    <row r="196" spans="1:12" s="231" customFormat="1" ht="25.5">
      <c r="A196" s="670"/>
      <c r="B196" s="229">
        <v>78742</v>
      </c>
      <c r="C196" s="753" t="s">
        <v>155</v>
      </c>
      <c r="D196" s="1191"/>
      <c r="E196" s="1191"/>
      <c r="F196" s="1191"/>
      <c r="G196" s="1191"/>
      <c r="H196" s="236">
        <f t="shared" si="27"/>
        <v>0</v>
      </c>
      <c r="I196" s="1191"/>
      <c r="J196" s="236">
        <f t="shared" si="28"/>
        <v>0</v>
      </c>
      <c r="K196" s="237">
        <f t="shared" si="29"/>
        <v>0</v>
      </c>
      <c r="L196" s="230"/>
    </row>
    <row r="197" spans="1:12" s="231" customFormat="1" ht="12.75" customHeight="1">
      <c r="A197" s="670"/>
      <c r="B197" s="229">
        <v>78748</v>
      </c>
      <c r="C197" s="753" t="s">
        <v>156</v>
      </c>
      <c r="D197" s="1191"/>
      <c r="E197" s="1191"/>
      <c r="F197" s="1191"/>
      <c r="G197" s="1191"/>
      <c r="H197" s="236">
        <f t="shared" si="27"/>
        <v>0</v>
      </c>
      <c r="I197" s="1191"/>
      <c r="J197" s="236">
        <f t="shared" si="28"/>
        <v>0</v>
      </c>
      <c r="K197" s="237">
        <f t="shared" si="29"/>
        <v>0</v>
      </c>
      <c r="L197" s="230"/>
    </row>
    <row r="198" spans="1:12" s="231" customFormat="1" ht="12.75" customHeight="1">
      <c r="A198" s="670"/>
      <c r="B198" s="229">
        <v>7876</v>
      </c>
      <c r="C198" s="753" t="s">
        <v>664</v>
      </c>
      <c r="D198" s="1191"/>
      <c r="E198" s="1191"/>
      <c r="F198" s="1191"/>
      <c r="G198" s="1191"/>
      <c r="H198" s="236">
        <f t="shared" si="27"/>
        <v>0</v>
      </c>
      <c r="I198" s="1191"/>
      <c r="J198" s="236">
        <f t="shared" si="28"/>
        <v>0</v>
      </c>
      <c r="K198" s="237">
        <f t="shared" si="29"/>
        <v>0</v>
      </c>
      <c r="L198" s="230"/>
    </row>
    <row r="199" spans="1:48" s="241" customFormat="1" ht="12.75" customHeight="1">
      <c r="A199" s="667"/>
      <c r="B199" s="198">
        <v>79</v>
      </c>
      <c r="C199" s="202" t="s">
        <v>79</v>
      </c>
      <c r="D199" s="203">
        <f>SUM(D200:D202)</f>
        <v>0</v>
      </c>
      <c r="E199" s="203">
        <f>SUM(E200:E202)</f>
        <v>0</v>
      </c>
      <c r="F199" s="203">
        <f>SUM(F200:F202)</f>
        <v>0</v>
      </c>
      <c r="G199" s="203">
        <f>SUM(G200:G202)</f>
        <v>0</v>
      </c>
      <c r="H199" s="203">
        <f t="shared" si="27"/>
        <v>0</v>
      </c>
      <c r="I199" s="203">
        <f>SUM(I200:I202)</f>
        <v>0</v>
      </c>
      <c r="J199" s="203">
        <f t="shared" si="28"/>
        <v>0</v>
      </c>
      <c r="K199" s="204">
        <f t="shared" si="29"/>
        <v>0</v>
      </c>
      <c r="L199" s="19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row>
    <row r="200" spans="1:12" s="231" customFormat="1" ht="12.75" customHeight="1">
      <c r="A200" s="670"/>
      <c r="B200" s="229">
        <v>791</v>
      </c>
      <c r="C200" s="235" t="s">
        <v>157</v>
      </c>
      <c r="D200" s="1191"/>
      <c r="E200" s="1191"/>
      <c r="F200" s="1191"/>
      <c r="G200" s="1191"/>
      <c r="H200" s="236">
        <f t="shared" si="27"/>
        <v>0</v>
      </c>
      <c r="I200" s="1191"/>
      <c r="J200" s="236">
        <f t="shared" si="28"/>
        <v>0</v>
      </c>
      <c r="K200" s="237">
        <f t="shared" si="29"/>
        <v>0</v>
      </c>
      <c r="L200" s="230"/>
    </row>
    <row r="201" spans="1:12" s="231" customFormat="1" ht="12.75" customHeight="1">
      <c r="A201" s="670"/>
      <c r="B201" s="229">
        <v>796</v>
      </c>
      <c r="C201" s="235" t="s">
        <v>158</v>
      </c>
      <c r="D201" s="1191"/>
      <c r="E201" s="1191"/>
      <c r="F201" s="1191"/>
      <c r="G201" s="1191"/>
      <c r="H201" s="236">
        <f t="shared" si="27"/>
        <v>0</v>
      </c>
      <c r="I201" s="1191"/>
      <c r="J201" s="236">
        <f t="shared" si="28"/>
        <v>0</v>
      </c>
      <c r="K201" s="237">
        <f t="shared" si="29"/>
        <v>0</v>
      </c>
      <c r="L201" s="230"/>
    </row>
    <row r="202" spans="1:12" s="231" customFormat="1" ht="12.75" customHeight="1" thickBot="1">
      <c r="A202" s="670"/>
      <c r="B202" s="229">
        <v>797</v>
      </c>
      <c r="C202" s="238" t="s">
        <v>159</v>
      </c>
      <c r="D202" s="1192"/>
      <c r="E202" s="1192"/>
      <c r="F202" s="1192"/>
      <c r="G202" s="1192"/>
      <c r="H202" s="239">
        <f t="shared" si="27"/>
        <v>0</v>
      </c>
      <c r="I202" s="1192"/>
      <c r="J202" s="239">
        <f t="shared" si="28"/>
        <v>0</v>
      </c>
      <c r="K202" s="240">
        <f t="shared" si="29"/>
        <v>0</v>
      </c>
      <c r="L202" s="230"/>
    </row>
    <row r="203" spans="1:15" s="34" customFormat="1" ht="7.5" customHeight="1" thickBot="1">
      <c r="A203" s="667"/>
      <c r="B203" s="216"/>
      <c r="C203" s="217"/>
      <c r="D203" s="218"/>
      <c r="E203" s="218"/>
      <c r="F203" s="218"/>
      <c r="G203" s="218"/>
      <c r="H203" s="218"/>
      <c r="I203" s="218"/>
      <c r="J203" s="218"/>
      <c r="K203" s="219"/>
      <c r="L203" s="212"/>
      <c r="M203" s="220"/>
      <c r="N203" s="220"/>
      <c r="O203" s="220"/>
    </row>
    <row r="204" spans="1:12" s="34" customFormat="1" ht="13.5" customHeight="1" thickBot="1" thickTop="1">
      <c r="A204" s="667"/>
      <c r="B204" s="221"/>
      <c r="C204" s="222" t="s">
        <v>52</v>
      </c>
      <c r="D204" s="223">
        <f>D178+SUM(D181:D185)+SUM(D188:D193)+D199</f>
        <v>0</v>
      </c>
      <c r="E204" s="224">
        <f>E178+SUM(E181:E185)+SUM(E188:E193)+E199</f>
        <v>0</v>
      </c>
      <c r="F204" s="224">
        <f>F178+SUM(F181:F185)+SUM(F188:F193)+F199</f>
        <v>0</v>
      </c>
      <c r="G204" s="224">
        <f>G178+SUM(G181:G185)+SUM(G188:G193)+G199</f>
        <v>0</v>
      </c>
      <c r="H204" s="224">
        <f>E204+F204+G204</f>
        <v>0</v>
      </c>
      <c r="I204" s="224">
        <f>I178+SUM(I181:I185)+SUM(I188:I193)+I199</f>
        <v>0</v>
      </c>
      <c r="J204" s="224">
        <f>I204-H204</f>
        <v>0</v>
      </c>
      <c r="K204" s="225">
        <f>IF(H204=0,0,J204/H204)</f>
        <v>0</v>
      </c>
      <c r="L204" s="226"/>
    </row>
    <row r="205" spans="1:48" s="227" customFormat="1" ht="13.5" customHeight="1" thickBot="1" thickTop="1">
      <c r="A205" s="667"/>
      <c r="B205" s="228"/>
      <c r="C205" s="668"/>
      <c r="D205" s="668"/>
      <c r="E205" s="668"/>
      <c r="F205" s="668"/>
      <c r="G205" s="668"/>
      <c r="H205" s="668"/>
      <c r="I205" s="668"/>
      <c r="J205" s="668"/>
      <c r="K205" s="668"/>
      <c r="L205" s="226"/>
      <c r="M205" s="656"/>
      <c r="N205" s="656"/>
      <c r="O205" s="656"/>
      <c r="P205" s="656"/>
      <c r="Q205" s="656"/>
      <c r="R205" s="656"/>
      <c r="S205" s="656"/>
      <c r="T205" s="656"/>
      <c r="U205" s="656"/>
      <c r="V205" s="656"/>
      <c r="W205" s="656"/>
      <c r="X205" s="656"/>
      <c r="Y205" s="656"/>
      <c r="Z205" s="656"/>
      <c r="AA205" s="656"/>
      <c r="AB205" s="656"/>
      <c r="AC205" s="656"/>
      <c r="AD205" s="656"/>
      <c r="AE205" s="656"/>
      <c r="AF205" s="656"/>
      <c r="AG205" s="656"/>
      <c r="AH205" s="656"/>
      <c r="AI205" s="656"/>
      <c r="AJ205" s="656"/>
      <c r="AK205" s="656"/>
      <c r="AL205" s="656"/>
      <c r="AM205" s="656"/>
      <c r="AN205" s="656"/>
      <c r="AO205" s="656"/>
      <c r="AP205" s="656"/>
      <c r="AQ205" s="656"/>
      <c r="AR205" s="656"/>
      <c r="AS205" s="656"/>
      <c r="AT205" s="656"/>
      <c r="AU205" s="656"/>
      <c r="AV205" s="656"/>
    </row>
    <row r="206" spans="1:12" s="34" customFormat="1" ht="13.5" customHeight="1" thickBot="1" thickTop="1">
      <c r="A206" s="667"/>
      <c r="B206" s="221"/>
      <c r="C206" s="222" t="s">
        <v>143</v>
      </c>
      <c r="D206" s="223">
        <f>D144+D171+D204</f>
        <v>0</v>
      </c>
      <c r="E206" s="224">
        <f>E144+E171+E204</f>
        <v>0</v>
      </c>
      <c r="F206" s="224">
        <f>F144+F171+F204</f>
        <v>0</v>
      </c>
      <c r="G206" s="224">
        <f>G144+G171+G204</f>
        <v>0</v>
      </c>
      <c r="H206" s="224">
        <f>E206+F206+G206</f>
        <v>0</v>
      </c>
      <c r="I206" s="224">
        <f>I144+I171+I204</f>
        <v>0</v>
      </c>
      <c r="J206" s="224">
        <f>I206-H206</f>
        <v>0</v>
      </c>
      <c r="K206" s="225">
        <f>IF(H206=0,0,J206/H206)</f>
        <v>0</v>
      </c>
      <c r="L206" s="226"/>
    </row>
    <row r="207" spans="1:48" s="227" customFormat="1" ht="13.5" customHeight="1" thickBot="1" thickTop="1">
      <c r="A207" s="667"/>
      <c r="B207" s="228"/>
      <c r="C207" s="668"/>
      <c r="D207" s="668"/>
      <c r="E207" s="668"/>
      <c r="F207" s="668"/>
      <c r="G207" s="668"/>
      <c r="H207" s="668"/>
      <c r="I207" s="668"/>
      <c r="J207" s="668"/>
      <c r="K207" s="668"/>
      <c r="L207" s="226"/>
      <c r="M207" s="656"/>
      <c r="N207" s="656"/>
      <c r="O207" s="656"/>
      <c r="P207" s="656"/>
      <c r="Q207" s="656"/>
      <c r="R207" s="656"/>
      <c r="S207" s="656"/>
      <c r="T207" s="656"/>
      <c r="U207" s="656"/>
      <c r="V207" s="656"/>
      <c r="W207" s="656"/>
      <c r="X207" s="656"/>
      <c r="Y207" s="656"/>
      <c r="Z207" s="656"/>
      <c r="AA207" s="656"/>
      <c r="AB207" s="656"/>
      <c r="AC207" s="656"/>
      <c r="AD207" s="656"/>
      <c r="AE207" s="656"/>
      <c r="AF207" s="656"/>
      <c r="AG207" s="656"/>
      <c r="AH207" s="656"/>
      <c r="AI207" s="656"/>
      <c r="AJ207" s="656"/>
      <c r="AK207" s="656"/>
      <c r="AL207" s="656"/>
      <c r="AM207" s="656"/>
      <c r="AN207" s="656"/>
      <c r="AO207" s="656"/>
      <c r="AP207" s="656"/>
      <c r="AQ207" s="656"/>
      <c r="AR207" s="656"/>
      <c r="AS207" s="656"/>
      <c r="AT207" s="656"/>
      <c r="AU207" s="656"/>
      <c r="AV207" s="656"/>
    </row>
    <row r="208" spans="1:12" s="32" customFormat="1" ht="24.75">
      <c r="A208" s="667"/>
      <c r="B208" s="198" t="s">
        <v>445</v>
      </c>
      <c r="C208" s="199" t="s">
        <v>478</v>
      </c>
      <c r="D208" s="1189"/>
      <c r="E208" s="1189"/>
      <c r="F208" s="1189"/>
      <c r="G208" s="1189"/>
      <c r="H208" s="200">
        <f>E208+F208+G208</f>
        <v>0</v>
      </c>
      <c r="I208" s="1189"/>
      <c r="J208" s="200">
        <f>I208-H208</f>
        <v>0</v>
      </c>
      <c r="K208" s="201">
        <f>IF(H208=0,0,J208/H208)</f>
        <v>0</v>
      </c>
      <c r="L208" s="192"/>
    </row>
    <row r="209" spans="1:12" s="32" customFormat="1" ht="12.75" customHeight="1" thickBot="1">
      <c r="A209" s="667"/>
      <c r="B209" s="198" t="s">
        <v>446</v>
      </c>
      <c r="C209" s="205" t="s">
        <v>91</v>
      </c>
      <c r="D209" s="1193"/>
      <c r="E209" s="1193"/>
      <c r="F209" s="1193"/>
      <c r="G209" s="1193"/>
      <c r="H209" s="206">
        <f>E209+F209+G209</f>
        <v>0</v>
      </c>
      <c r="I209" s="1193"/>
      <c r="J209" s="206">
        <f>I209-H209</f>
        <v>0</v>
      </c>
      <c r="K209" s="207">
        <f>IF(H209=0,0,J209/H209)</f>
        <v>0</v>
      </c>
      <c r="L209" s="192"/>
    </row>
    <row r="210" spans="1:12" s="34" customFormat="1" ht="13.5" customHeight="1" thickBot="1" thickTop="1">
      <c r="A210" s="667"/>
      <c r="B210" s="221" t="s">
        <v>447</v>
      </c>
      <c r="C210" s="222" t="s">
        <v>195</v>
      </c>
      <c r="D210" s="223">
        <f>IF((D206+D208+D209-'Section exploit.'!D118-'Section exploit.'!D120-'Section exploit.'!D121)&gt;0,0,-(D206+D208+D209-'Section exploit.'!D118-'Section exploit.'!D120-'Section exploit.'!D121))</f>
        <v>0</v>
      </c>
      <c r="E210" s="224">
        <f>IF((E206+E208+E209-'Section exploit.'!E118-'Section exploit.'!E120-'Section exploit.'!E121)&gt;0,0,-(E206+E208+E209-'Section exploit.'!E118-'Section exploit.'!E120-'Section exploit.'!E121))</f>
        <v>0</v>
      </c>
      <c r="F210" s="224">
        <f>IF((F206+F208+F209-'Section exploit.'!F118-'Section exploit.'!F120-'Section exploit.'!F121)&gt;0,0,-(F206+F208+F209-'Section exploit.'!F118-'Section exploit.'!F120-'Section exploit.'!F121))</f>
        <v>0</v>
      </c>
      <c r="G210" s="224">
        <f>IF((G206+G208+G209-'Section exploit.'!G118-'Section exploit.'!G120-'Section exploit.'!G121)&gt;0,0,-(G206+G208+G209-'Section exploit.'!G118-'Section exploit.'!G120-'Section exploit.'!G121))</f>
        <v>0</v>
      </c>
      <c r="H210" s="224">
        <f>IF((H206+H208+H209-H118-H120-H121)&gt;0,0,-(H206+H208+H209-H118-H120-H121))</f>
        <v>0</v>
      </c>
      <c r="I210" s="224">
        <f>IF((I206+I208+I209-'Section exploit.'!I118-'Section exploit.'!I120-'Section exploit.'!I121)&gt;0,0,-(I206+I208+I209-'Section exploit.'!I118-'Section exploit.'!I120-'Section exploit.'!I121))</f>
        <v>0</v>
      </c>
      <c r="J210" s="224">
        <f>I210-H210</f>
        <v>0</v>
      </c>
      <c r="K210" s="225">
        <f>IF(H210=0,0,J210/H210)</f>
        <v>0</v>
      </c>
      <c r="L210" s="226"/>
    </row>
    <row r="211" spans="1:48" s="227" customFormat="1" ht="13.5" customHeight="1" thickBot="1" thickTop="1">
      <c r="A211" s="667"/>
      <c r="B211" s="228"/>
      <c r="C211" s="668"/>
      <c r="D211" s="668"/>
      <c r="E211" s="668"/>
      <c r="F211" s="668"/>
      <c r="G211" s="668"/>
      <c r="H211" s="668"/>
      <c r="I211" s="668"/>
      <c r="J211" s="668"/>
      <c r="K211" s="668"/>
      <c r="L211" s="226"/>
      <c r="M211" s="656"/>
      <c r="N211" s="656"/>
      <c r="O211" s="656"/>
      <c r="P211" s="656"/>
      <c r="Q211" s="656"/>
      <c r="R211" s="656"/>
      <c r="S211" s="656"/>
      <c r="T211" s="656"/>
      <c r="U211" s="656"/>
      <c r="V211" s="656"/>
      <c r="W211" s="656"/>
      <c r="X211" s="656"/>
      <c r="Y211" s="656"/>
      <c r="Z211" s="656"/>
      <c r="AA211" s="656"/>
      <c r="AB211" s="656"/>
      <c r="AC211" s="656"/>
      <c r="AD211" s="656"/>
      <c r="AE211" s="656"/>
      <c r="AF211" s="656"/>
      <c r="AG211" s="656"/>
      <c r="AH211" s="656"/>
      <c r="AI211" s="656"/>
      <c r="AJ211" s="656"/>
      <c r="AK211" s="656"/>
      <c r="AL211" s="656"/>
      <c r="AM211" s="656"/>
      <c r="AN211" s="656"/>
      <c r="AO211" s="656"/>
      <c r="AP211" s="656"/>
      <c r="AQ211" s="656"/>
      <c r="AR211" s="656"/>
      <c r="AS211" s="656"/>
      <c r="AT211" s="656"/>
      <c r="AU211" s="656"/>
      <c r="AV211" s="656"/>
    </row>
    <row r="212" spans="1:12" s="34" customFormat="1" ht="13.5" customHeight="1" thickBot="1" thickTop="1">
      <c r="A212" s="667"/>
      <c r="B212" s="221"/>
      <c r="C212" s="222" t="s">
        <v>454</v>
      </c>
      <c r="D212" s="223">
        <f aca="true" t="shared" si="30" ref="D212:I212">D206+D208+D209+D210</f>
        <v>0</v>
      </c>
      <c r="E212" s="224">
        <f t="shared" si="30"/>
        <v>0</v>
      </c>
      <c r="F212" s="224">
        <f t="shared" si="30"/>
        <v>0</v>
      </c>
      <c r="G212" s="224">
        <f t="shared" si="30"/>
        <v>0</v>
      </c>
      <c r="H212" s="224">
        <f t="shared" si="30"/>
        <v>0</v>
      </c>
      <c r="I212" s="224">
        <f t="shared" si="30"/>
        <v>0</v>
      </c>
      <c r="J212" s="224">
        <f>I212-H212</f>
        <v>0</v>
      </c>
      <c r="K212" s="225">
        <f>IF(H212=0,0,J212/H212)</f>
        <v>0</v>
      </c>
      <c r="L212" s="226"/>
    </row>
    <row r="213" spans="1:15" ht="10.5" thickTop="1">
      <c r="A213" s="242"/>
      <c r="B213" s="243"/>
      <c r="C213" s="244"/>
      <c r="D213" s="171"/>
      <c r="E213" s="171"/>
      <c r="F213" s="171"/>
      <c r="G213" s="171"/>
      <c r="H213" s="171"/>
      <c r="I213" s="173"/>
      <c r="J213" s="171"/>
      <c r="K213" s="245"/>
      <c r="L213" s="212"/>
      <c r="M213" s="246"/>
      <c r="N213" s="246"/>
      <c r="O213" s="246"/>
    </row>
    <row r="214" spans="1:15" ht="10.5" thickBot="1">
      <c r="A214" s="247"/>
      <c r="B214" s="248"/>
      <c r="C214" s="248"/>
      <c r="D214" s="177"/>
      <c r="E214" s="177"/>
      <c r="F214" s="177"/>
      <c r="G214" s="177"/>
      <c r="H214" s="177"/>
      <c r="I214" s="249"/>
      <c r="J214" s="177"/>
      <c r="K214" s="250"/>
      <c r="L214" s="251"/>
      <c r="M214" s="246"/>
      <c r="N214" s="246"/>
      <c r="O214" s="246"/>
    </row>
    <row r="215" spans="2:12" s="37" customFormat="1" ht="12">
      <c r="B215" s="38"/>
      <c r="C215" s="39"/>
      <c r="D215" s="26"/>
      <c r="E215" s="26"/>
      <c r="F215" s="26"/>
      <c r="G215" s="26"/>
      <c r="H215" s="26"/>
      <c r="I215" s="26"/>
      <c r="J215" s="26"/>
      <c r="K215" s="29"/>
      <c r="L215" s="27"/>
    </row>
  </sheetData>
  <sheetProtection password="8694" sheet="1" objects="1" scenarios="1"/>
  <mergeCells count="76">
    <mergeCell ref="B126:K126"/>
    <mergeCell ref="I174:K174"/>
    <mergeCell ref="E175:E176"/>
    <mergeCell ref="D146:D148"/>
    <mergeCell ref="E146:H146"/>
    <mergeCell ref="I146:K146"/>
    <mergeCell ref="E147:E148"/>
    <mergeCell ref="G147:G148"/>
    <mergeCell ref="I147:I148"/>
    <mergeCell ref="J147:J148"/>
    <mergeCell ref="K147:K148"/>
    <mergeCell ref="H129:H130"/>
    <mergeCell ref="F175:F176"/>
    <mergeCell ref="I128:K128"/>
    <mergeCell ref="E129:E130"/>
    <mergeCell ref="D128:D130"/>
    <mergeCell ref="E128:H128"/>
    <mergeCell ref="J129:J130"/>
    <mergeCell ref="D174:D176"/>
    <mergeCell ref="E174:H174"/>
    <mergeCell ref="K129:K130"/>
    <mergeCell ref="K175:K176"/>
    <mergeCell ref="G129:G130"/>
    <mergeCell ref="F129:F130"/>
    <mergeCell ref="I129:I130"/>
    <mergeCell ref="F147:F148"/>
    <mergeCell ref="H147:H148"/>
    <mergeCell ref="G175:G176"/>
    <mergeCell ref="H175:H176"/>
    <mergeCell ref="I175:I176"/>
    <mergeCell ref="J175:J176"/>
    <mergeCell ref="K10:K11"/>
    <mergeCell ref="F10:F11"/>
    <mergeCell ref="G89:G90"/>
    <mergeCell ref="G62:G63"/>
    <mergeCell ref="D9:D11"/>
    <mergeCell ref="E9:H9"/>
    <mergeCell ref="I9:K9"/>
    <mergeCell ref="E10:E11"/>
    <mergeCell ref="G10:G11"/>
    <mergeCell ref="H10:H11"/>
    <mergeCell ref="I10:I11"/>
    <mergeCell ref="J10:J11"/>
    <mergeCell ref="E89:E90"/>
    <mergeCell ref="K62:K63"/>
    <mergeCell ref="D43:D45"/>
    <mergeCell ref="E43:H43"/>
    <mergeCell ref="I43:K43"/>
    <mergeCell ref="E44:E45"/>
    <mergeCell ref="E62:E63"/>
    <mergeCell ref="F44:F45"/>
    <mergeCell ref="F62:F63"/>
    <mergeCell ref="F89:F90"/>
    <mergeCell ref="D61:D63"/>
    <mergeCell ref="E61:H61"/>
    <mergeCell ref="G44:G45"/>
    <mergeCell ref="H62:H63"/>
    <mergeCell ref="I62:I63"/>
    <mergeCell ref="I61:K61"/>
    <mergeCell ref="J62:J63"/>
    <mergeCell ref="J89:J90"/>
    <mergeCell ref="K89:K90"/>
    <mergeCell ref="H44:H45"/>
    <mergeCell ref="I44:I45"/>
    <mergeCell ref="J44:J45"/>
    <mergeCell ref="K44:K45"/>
    <mergeCell ref="B6:K6"/>
    <mergeCell ref="B2:C2"/>
    <mergeCell ref="D2:F2"/>
    <mergeCell ref="B3:C3"/>
    <mergeCell ref="D3:F3"/>
    <mergeCell ref="D88:D90"/>
    <mergeCell ref="E88:H88"/>
    <mergeCell ref="I88:K88"/>
    <mergeCell ref="H89:H90"/>
    <mergeCell ref="I89:I90"/>
  </mergeCell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rowBreaks count="2" manualBreakCount="2">
    <brk id="42" max="255" man="1"/>
    <brk id="87" max="255" man="1"/>
  </rowBreaks>
  <ignoredErrors>
    <ignoredError sqref="H108" formula="1"/>
  </ignoredErrors>
  <drawing r:id="rId1"/>
</worksheet>
</file>

<file path=xl/worksheets/sheet8.xml><?xml version="1.0" encoding="utf-8"?>
<worksheet xmlns="http://schemas.openxmlformats.org/spreadsheetml/2006/main" xmlns:r="http://schemas.openxmlformats.org/officeDocument/2006/relationships">
  <sheetPr codeName="Feuil19"/>
  <dimension ref="A1:DC215"/>
  <sheetViews>
    <sheetView showGridLines="0" zoomScalePageLayoutView="0" workbookViewId="0" topLeftCell="A1">
      <selection activeCell="A1" sqref="A1"/>
    </sheetView>
  </sheetViews>
  <sheetFormatPr defaultColWidth="12.57421875" defaultRowHeight="15"/>
  <cols>
    <col min="1" max="1" width="3.28125" style="30" customWidth="1"/>
    <col min="2" max="2" width="10.28125" style="28" customWidth="1"/>
    <col min="3" max="3" width="61.57421875" style="30" customWidth="1"/>
    <col min="4" max="10" width="16.00390625" style="26" customWidth="1"/>
    <col min="11" max="11" width="15.57421875" style="29" customWidth="1"/>
    <col min="12" max="12" width="3.7109375" style="30" customWidth="1"/>
    <col min="13" max="252" width="11.421875" style="30" customWidth="1"/>
    <col min="253" max="253" width="12.57421875" style="30" customWidth="1"/>
    <col min="254" max="254" width="1.1484375" style="30" customWidth="1"/>
    <col min="255" max="255" width="95.421875" style="30" customWidth="1"/>
    <col min="256" max="16384" width="12.57421875" style="30" customWidth="1"/>
  </cols>
  <sheetData>
    <row r="1" spans="1:12" ht="14.25" customHeight="1">
      <c r="A1" s="657"/>
      <c r="B1" s="658"/>
      <c r="C1" s="658"/>
      <c r="D1" s="659"/>
      <c r="E1" s="659"/>
      <c r="F1" s="659"/>
      <c r="G1" s="659"/>
      <c r="H1" s="659"/>
      <c r="I1" s="659"/>
      <c r="J1" s="660"/>
      <c r="K1" s="660"/>
      <c r="L1" s="661"/>
    </row>
    <row r="2" spans="1:12" ht="25.5" customHeight="1">
      <c r="A2" s="242"/>
      <c r="B2" s="991" t="s">
        <v>665</v>
      </c>
      <c r="C2" s="991"/>
      <c r="D2" s="973"/>
      <c r="E2" s="974"/>
      <c r="F2" s="975"/>
      <c r="G2" s="181"/>
      <c r="H2" s="182"/>
      <c r="I2" s="182"/>
      <c r="J2" s="182"/>
      <c r="K2" s="182"/>
      <c r="L2" s="180"/>
    </row>
    <row r="3" spans="1:12" ht="25.5" customHeight="1">
      <c r="A3" s="242"/>
      <c r="B3" s="992" t="s">
        <v>666</v>
      </c>
      <c r="C3" s="993"/>
      <c r="D3" s="754"/>
      <c r="E3" s="755"/>
      <c r="F3" s="756"/>
      <c r="G3" s="183"/>
      <c r="H3" s="184"/>
      <c r="I3" s="184"/>
      <c r="J3" s="184"/>
      <c r="K3" s="184"/>
      <c r="L3" s="180"/>
    </row>
    <row r="4" spans="1:12" ht="26.25" customHeight="1">
      <c r="A4" s="242"/>
      <c r="B4" s="991" t="s">
        <v>667</v>
      </c>
      <c r="C4" s="991"/>
      <c r="D4" s="976"/>
      <c r="E4" s="977"/>
      <c r="F4" s="978"/>
      <c r="G4" s="171"/>
      <c r="H4" s="171"/>
      <c r="I4" s="171"/>
      <c r="J4" s="245"/>
      <c r="K4" s="184"/>
      <c r="L4" s="180"/>
    </row>
    <row r="5" spans="1:12" ht="15.75" customHeight="1">
      <c r="A5" s="242"/>
      <c r="B5" s="185"/>
      <c r="C5" s="186"/>
      <c r="D5" s="174"/>
      <c r="E5" s="174"/>
      <c r="F5" s="174"/>
      <c r="G5" s="171"/>
      <c r="H5" s="171"/>
      <c r="I5" s="171"/>
      <c r="J5" s="245"/>
      <c r="K5" s="184"/>
      <c r="L5" s="180"/>
    </row>
    <row r="6" spans="1:12" s="35" customFormat="1" ht="38.25" customHeight="1">
      <c r="A6" s="188"/>
      <c r="B6" s="971" t="s">
        <v>183</v>
      </c>
      <c r="C6" s="971"/>
      <c r="D6" s="971"/>
      <c r="E6" s="971"/>
      <c r="F6" s="971"/>
      <c r="G6" s="971"/>
      <c r="H6" s="971"/>
      <c r="I6" s="971"/>
      <c r="J6" s="971"/>
      <c r="K6" s="971"/>
      <c r="L6" s="187"/>
    </row>
    <row r="7" spans="1:12" s="35" customFormat="1" ht="11.25">
      <c r="A7" s="188"/>
      <c r="B7" s="185"/>
      <c r="C7" s="189"/>
      <c r="D7" s="173"/>
      <c r="E7" s="173"/>
      <c r="F7" s="173"/>
      <c r="G7" s="173"/>
      <c r="H7" s="173"/>
      <c r="I7" s="173"/>
      <c r="J7" s="173"/>
      <c r="K7" s="190"/>
      <c r="L7" s="187"/>
    </row>
    <row r="8" spans="1:12" s="35" customFormat="1" ht="12" thickBot="1">
      <c r="A8" s="188"/>
      <c r="B8" s="185"/>
      <c r="C8" s="189"/>
      <c r="D8" s="173"/>
      <c r="E8" s="173"/>
      <c r="F8" s="173"/>
      <c r="G8" s="173"/>
      <c r="H8" s="173"/>
      <c r="I8" s="173"/>
      <c r="J8" s="173"/>
      <c r="K8" s="190"/>
      <c r="L8" s="187"/>
    </row>
    <row r="9" spans="1:20" ht="12" customHeight="1">
      <c r="A9" s="663"/>
      <c r="B9" s="664"/>
      <c r="C9" s="664"/>
      <c r="D9" s="979" t="s">
        <v>613</v>
      </c>
      <c r="E9" s="982" t="s">
        <v>653</v>
      </c>
      <c r="F9" s="983"/>
      <c r="G9" s="983"/>
      <c r="H9" s="984"/>
      <c r="I9" s="985" t="s">
        <v>186</v>
      </c>
      <c r="J9" s="985"/>
      <c r="K9" s="986"/>
      <c r="L9" s="191"/>
      <c r="M9" s="36"/>
      <c r="N9" s="36"/>
      <c r="O9" s="36"/>
      <c r="P9" s="36"/>
      <c r="Q9" s="36"/>
      <c r="R9" s="36"/>
      <c r="S9" s="36"/>
      <c r="T9" s="36"/>
    </row>
    <row r="10" spans="1:12" s="31" customFormat="1" ht="12" customHeight="1">
      <c r="A10" s="663"/>
      <c r="B10" s="664"/>
      <c r="C10" s="664"/>
      <c r="D10" s="980"/>
      <c r="E10" s="987" t="s">
        <v>187</v>
      </c>
      <c r="F10" s="987" t="s">
        <v>497</v>
      </c>
      <c r="G10" s="987" t="s">
        <v>498</v>
      </c>
      <c r="H10" s="987" t="s">
        <v>188</v>
      </c>
      <c r="I10" s="987" t="s">
        <v>189</v>
      </c>
      <c r="J10" s="987" t="s">
        <v>502</v>
      </c>
      <c r="K10" s="989" t="s">
        <v>503</v>
      </c>
      <c r="L10" s="192"/>
    </row>
    <row r="11" spans="1:12" s="31" customFormat="1" ht="36.75" customHeight="1" thickBot="1">
      <c r="A11" s="663"/>
      <c r="B11" s="193"/>
      <c r="C11" s="194" t="s">
        <v>650</v>
      </c>
      <c r="D11" s="981"/>
      <c r="E11" s="988"/>
      <c r="F11" s="988"/>
      <c r="G11" s="988"/>
      <c r="H11" s="988"/>
      <c r="I11" s="988"/>
      <c r="J11" s="988"/>
      <c r="K11" s="990"/>
      <c r="L11" s="192"/>
    </row>
    <row r="12" spans="1:12" s="31" customFormat="1" ht="12.75" customHeight="1" thickBot="1">
      <c r="A12" s="663"/>
      <c r="B12" s="195" t="s">
        <v>1</v>
      </c>
      <c r="C12" s="194"/>
      <c r="D12" s="196"/>
      <c r="E12" s="197" t="s">
        <v>192</v>
      </c>
      <c r="F12" s="196" t="s">
        <v>193</v>
      </c>
      <c r="G12" s="665" t="s">
        <v>209</v>
      </c>
      <c r="H12" s="665" t="s">
        <v>499</v>
      </c>
      <c r="I12" s="665" t="s">
        <v>223</v>
      </c>
      <c r="J12" s="666" t="s">
        <v>500</v>
      </c>
      <c r="K12" s="666" t="s">
        <v>501</v>
      </c>
      <c r="L12" s="192"/>
    </row>
    <row r="13" spans="1:12" s="32" customFormat="1" ht="12">
      <c r="A13" s="667"/>
      <c r="B13" s="198">
        <v>601</v>
      </c>
      <c r="C13" s="199" t="s">
        <v>116</v>
      </c>
      <c r="D13" s="1189"/>
      <c r="E13" s="1189"/>
      <c r="F13" s="1189"/>
      <c r="G13" s="1189"/>
      <c r="H13" s="200">
        <f>E13+F13+G13</f>
        <v>0</v>
      </c>
      <c r="I13" s="1189"/>
      <c r="J13" s="200">
        <f>I13-H13</f>
        <v>0</v>
      </c>
      <c r="K13" s="201">
        <f>IF(H13=0,0,J13/H13)</f>
        <v>0</v>
      </c>
      <c r="L13" s="192"/>
    </row>
    <row r="14" spans="1:12" s="32" customFormat="1" ht="12.75" customHeight="1">
      <c r="A14" s="667"/>
      <c r="B14" s="198">
        <v>602</v>
      </c>
      <c r="C14" s="202" t="s">
        <v>117</v>
      </c>
      <c r="D14" s="1190"/>
      <c r="E14" s="1190"/>
      <c r="F14" s="1190"/>
      <c r="G14" s="1190"/>
      <c r="H14" s="203">
        <f aca="true" t="shared" si="0" ref="H14:H19">E14+F14+G14</f>
        <v>0</v>
      </c>
      <c r="I14" s="1190"/>
      <c r="J14" s="203">
        <f aca="true" t="shared" si="1" ref="J14:J19">I14-H14</f>
        <v>0</v>
      </c>
      <c r="K14" s="204">
        <f aca="true" t="shared" si="2" ref="K14:K19">IF(H14=0,0,J14/H14)</f>
        <v>0</v>
      </c>
      <c r="L14" s="192"/>
    </row>
    <row r="15" spans="1:12" s="32" customFormat="1" ht="12.75" customHeight="1">
      <c r="A15" s="667"/>
      <c r="B15" s="198">
        <v>603</v>
      </c>
      <c r="C15" s="202" t="s">
        <v>118</v>
      </c>
      <c r="D15" s="1190"/>
      <c r="E15" s="1190"/>
      <c r="F15" s="1190"/>
      <c r="G15" s="1190"/>
      <c r="H15" s="203">
        <f t="shared" si="0"/>
        <v>0</v>
      </c>
      <c r="I15" s="1190"/>
      <c r="J15" s="203">
        <f t="shared" si="1"/>
        <v>0</v>
      </c>
      <c r="K15" s="204">
        <f t="shared" si="2"/>
        <v>0</v>
      </c>
      <c r="L15" s="192"/>
    </row>
    <row r="16" spans="1:12" s="32" customFormat="1" ht="12.75" customHeight="1">
      <c r="A16" s="667"/>
      <c r="B16" s="198">
        <v>606</v>
      </c>
      <c r="C16" s="202" t="s">
        <v>119</v>
      </c>
      <c r="D16" s="1190"/>
      <c r="E16" s="1190"/>
      <c r="F16" s="1190"/>
      <c r="G16" s="1190"/>
      <c r="H16" s="203">
        <f t="shared" si="0"/>
        <v>0</v>
      </c>
      <c r="I16" s="1190"/>
      <c r="J16" s="203">
        <f t="shared" si="1"/>
        <v>0</v>
      </c>
      <c r="K16" s="204">
        <f t="shared" si="2"/>
        <v>0</v>
      </c>
      <c r="L16" s="192"/>
    </row>
    <row r="17" spans="1:12" s="32" customFormat="1" ht="12.75" customHeight="1">
      <c r="A17" s="667"/>
      <c r="B17" s="198">
        <v>607</v>
      </c>
      <c r="C17" s="202" t="s">
        <v>120</v>
      </c>
      <c r="D17" s="1190"/>
      <c r="E17" s="1190"/>
      <c r="F17" s="1190"/>
      <c r="G17" s="1190"/>
      <c r="H17" s="203">
        <f t="shared" si="0"/>
        <v>0</v>
      </c>
      <c r="I17" s="1190"/>
      <c r="J17" s="203">
        <f t="shared" si="1"/>
        <v>0</v>
      </c>
      <c r="K17" s="204">
        <f t="shared" si="2"/>
        <v>0</v>
      </c>
      <c r="L17" s="192"/>
    </row>
    <row r="18" spans="1:12" s="32" customFormat="1" ht="12.75" customHeight="1">
      <c r="A18" s="667"/>
      <c r="B18" s="198">
        <v>709</v>
      </c>
      <c r="C18" s="202" t="s">
        <v>3</v>
      </c>
      <c r="D18" s="1190"/>
      <c r="E18" s="1190"/>
      <c r="F18" s="1190"/>
      <c r="G18" s="1190"/>
      <c r="H18" s="203">
        <f t="shared" si="0"/>
        <v>0</v>
      </c>
      <c r="I18" s="1190"/>
      <c r="J18" s="203">
        <f t="shared" si="1"/>
        <v>0</v>
      </c>
      <c r="K18" s="204">
        <f t="shared" si="2"/>
        <v>0</v>
      </c>
      <c r="L18" s="192"/>
    </row>
    <row r="19" spans="1:12" s="32" customFormat="1" ht="12.75" customHeight="1" thickBot="1">
      <c r="A19" s="667"/>
      <c r="B19" s="198">
        <v>713</v>
      </c>
      <c r="C19" s="205" t="s">
        <v>4</v>
      </c>
      <c r="D19" s="1193"/>
      <c r="E19" s="1193"/>
      <c r="F19" s="1193"/>
      <c r="G19" s="1193"/>
      <c r="H19" s="206">
        <f t="shared" si="0"/>
        <v>0</v>
      </c>
      <c r="I19" s="1193"/>
      <c r="J19" s="206">
        <f t="shared" si="1"/>
        <v>0</v>
      </c>
      <c r="K19" s="207">
        <f t="shared" si="2"/>
        <v>0</v>
      </c>
      <c r="L19" s="192"/>
    </row>
    <row r="20" spans="1:15" s="32" customFormat="1" ht="8.25" customHeight="1">
      <c r="A20" s="208"/>
      <c r="B20" s="209"/>
      <c r="C20" s="210"/>
      <c r="D20" s="172"/>
      <c r="E20" s="172"/>
      <c r="F20" s="172"/>
      <c r="G20" s="172"/>
      <c r="H20" s="172"/>
      <c r="I20" s="172"/>
      <c r="J20" s="172"/>
      <c r="K20" s="211"/>
      <c r="L20" s="212"/>
      <c r="M20" s="213"/>
      <c r="N20" s="213"/>
      <c r="O20" s="213"/>
    </row>
    <row r="21" spans="1:12" s="31" customFormat="1" ht="12.75" customHeight="1" thickBot="1">
      <c r="A21" s="663"/>
      <c r="B21" s="195" t="s">
        <v>5</v>
      </c>
      <c r="C21" s="194"/>
      <c r="D21" s="196"/>
      <c r="E21" s="197"/>
      <c r="F21" s="196"/>
      <c r="G21" s="665"/>
      <c r="H21" s="665"/>
      <c r="I21" s="665"/>
      <c r="J21" s="666"/>
      <c r="K21" s="666"/>
      <c r="L21" s="192"/>
    </row>
    <row r="22" spans="1:12" s="32" customFormat="1" ht="12.75" customHeight="1">
      <c r="A22" s="667"/>
      <c r="B22" s="198">
        <v>6111</v>
      </c>
      <c r="C22" s="199" t="s">
        <v>6</v>
      </c>
      <c r="D22" s="1189"/>
      <c r="E22" s="1189"/>
      <c r="F22" s="1189"/>
      <c r="G22" s="1189"/>
      <c r="H22" s="200">
        <f>E22+F22+G22</f>
        <v>0</v>
      </c>
      <c r="I22" s="1189"/>
      <c r="J22" s="200">
        <f>I22-H22</f>
        <v>0</v>
      </c>
      <c r="K22" s="201">
        <f>IF(H22=0,0,J22/H22)</f>
        <v>0</v>
      </c>
      <c r="L22" s="192"/>
    </row>
    <row r="23" spans="1:12" s="32" customFormat="1" ht="12.75" customHeight="1">
      <c r="A23" s="667"/>
      <c r="B23" s="198">
        <v>6112</v>
      </c>
      <c r="C23" s="202" t="s">
        <v>7</v>
      </c>
      <c r="D23" s="1190"/>
      <c r="E23" s="1190"/>
      <c r="F23" s="1190"/>
      <c r="G23" s="1190"/>
      <c r="H23" s="203">
        <f>E23+F23+G23</f>
        <v>0</v>
      </c>
      <c r="I23" s="1190"/>
      <c r="J23" s="203">
        <f>I23-H23</f>
        <v>0</v>
      </c>
      <c r="K23" s="204">
        <f>IF(H23=0,0,J23/H23)</f>
        <v>0</v>
      </c>
      <c r="L23" s="192"/>
    </row>
    <row r="24" spans="1:12" s="32" customFormat="1" ht="12.75" customHeight="1" thickBot="1">
      <c r="A24" s="667"/>
      <c r="B24" s="198">
        <v>6118</v>
      </c>
      <c r="C24" s="205" t="s">
        <v>8</v>
      </c>
      <c r="D24" s="1193"/>
      <c r="E24" s="1193"/>
      <c r="F24" s="1193"/>
      <c r="G24" s="1193"/>
      <c r="H24" s="206">
        <f>E24+F24+G24</f>
        <v>0</v>
      </c>
      <c r="I24" s="1193"/>
      <c r="J24" s="206">
        <f>I24-H24</f>
        <v>0</v>
      </c>
      <c r="K24" s="207">
        <f>IF(H24=0,0,J24/H24)</f>
        <v>0</v>
      </c>
      <c r="L24" s="192"/>
    </row>
    <row r="25" spans="1:15" s="33" customFormat="1" ht="8.25" customHeight="1">
      <c r="A25" s="208"/>
      <c r="B25" s="214"/>
      <c r="C25" s="210"/>
      <c r="D25" s="172"/>
      <c r="E25" s="172"/>
      <c r="F25" s="172"/>
      <c r="G25" s="172"/>
      <c r="H25" s="172"/>
      <c r="I25" s="172"/>
      <c r="J25" s="172"/>
      <c r="K25" s="211"/>
      <c r="L25" s="212"/>
      <c r="M25" s="215"/>
      <c r="N25" s="215"/>
      <c r="O25" s="215"/>
    </row>
    <row r="26" spans="1:12" s="31" customFormat="1" ht="12" customHeight="1" thickBot="1">
      <c r="A26" s="663"/>
      <c r="B26" s="195" t="s">
        <v>9</v>
      </c>
      <c r="C26" s="194"/>
      <c r="D26" s="196"/>
      <c r="E26" s="197"/>
      <c r="F26" s="196"/>
      <c r="G26" s="665"/>
      <c r="H26" s="665"/>
      <c r="I26" s="665"/>
      <c r="J26" s="666"/>
      <c r="K26" s="666"/>
      <c r="L26" s="192"/>
    </row>
    <row r="27" spans="1:12" s="32" customFormat="1" ht="12.75" customHeight="1">
      <c r="A27" s="667"/>
      <c r="B27" s="198">
        <v>6241</v>
      </c>
      <c r="C27" s="199" t="s">
        <v>121</v>
      </c>
      <c r="D27" s="1189"/>
      <c r="E27" s="1189"/>
      <c r="F27" s="1189"/>
      <c r="G27" s="1189"/>
      <c r="H27" s="200">
        <f aca="true" t="shared" si="3" ref="H27:H38">E27+F27+G27</f>
        <v>0</v>
      </c>
      <c r="I27" s="1189"/>
      <c r="J27" s="200">
        <f aca="true" t="shared" si="4" ref="J27:J38">I27-H27</f>
        <v>0</v>
      </c>
      <c r="K27" s="201">
        <f aca="true" t="shared" si="5" ref="K27:K38">IF(H27=0,0,J27/H27)</f>
        <v>0</v>
      </c>
      <c r="L27" s="192"/>
    </row>
    <row r="28" spans="1:12" s="32" customFormat="1" ht="12.75" customHeight="1">
      <c r="A28" s="667"/>
      <c r="B28" s="198" t="s">
        <v>122</v>
      </c>
      <c r="C28" s="202" t="s">
        <v>123</v>
      </c>
      <c r="D28" s="1190"/>
      <c r="E28" s="1190"/>
      <c r="F28" s="1190"/>
      <c r="G28" s="1190"/>
      <c r="H28" s="203">
        <f t="shared" si="3"/>
        <v>0</v>
      </c>
      <c r="I28" s="1190"/>
      <c r="J28" s="203">
        <f t="shared" si="4"/>
        <v>0</v>
      </c>
      <c r="K28" s="204">
        <f t="shared" si="5"/>
        <v>0</v>
      </c>
      <c r="L28" s="192"/>
    </row>
    <row r="29" spans="1:12" s="32" customFormat="1" ht="12.75" customHeight="1">
      <c r="A29" s="667"/>
      <c r="B29" s="198">
        <v>6247</v>
      </c>
      <c r="C29" s="202" t="s">
        <v>124</v>
      </c>
      <c r="D29" s="1190"/>
      <c r="E29" s="1190"/>
      <c r="F29" s="1190"/>
      <c r="G29" s="1190"/>
      <c r="H29" s="203">
        <f t="shared" si="3"/>
        <v>0</v>
      </c>
      <c r="I29" s="1190"/>
      <c r="J29" s="203">
        <f t="shared" si="4"/>
        <v>0</v>
      </c>
      <c r="K29" s="204">
        <f t="shared" si="5"/>
        <v>0</v>
      </c>
      <c r="L29" s="192"/>
    </row>
    <row r="30" spans="1:12" s="32" customFormat="1" ht="12.75" customHeight="1">
      <c r="A30" s="667"/>
      <c r="B30" s="198">
        <v>6248</v>
      </c>
      <c r="C30" s="202" t="s">
        <v>125</v>
      </c>
      <c r="D30" s="1190"/>
      <c r="E30" s="1190"/>
      <c r="F30" s="1190"/>
      <c r="G30" s="1190"/>
      <c r="H30" s="203">
        <f t="shared" si="3"/>
        <v>0</v>
      </c>
      <c r="I30" s="1190"/>
      <c r="J30" s="203">
        <f t="shared" si="4"/>
        <v>0</v>
      </c>
      <c r="K30" s="204">
        <f t="shared" si="5"/>
        <v>0</v>
      </c>
      <c r="L30" s="192"/>
    </row>
    <row r="31" spans="1:12" s="32" customFormat="1" ht="12.75" customHeight="1">
      <c r="A31" s="667"/>
      <c r="B31" s="198">
        <v>625</v>
      </c>
      <c r="C31" s="202" t="s">
        <v>10</v>
      </c>
      <c r="D31" s="1190"/>
      <c r="E31" s="1190"/>
      <c r="F31" s="1190"/>
      <c r="G31" s="1190"/>
      <c r="H31" s="203">
        <f t="shared" si="3"/>
        <v>0</v>
      </c>
      <c r="I31" s="1190"/>
      <c r="J31" s="203">
        <f t="shared" si="4"/>
        <v>0</v>
      </c>
      <c r="K31" s="204">
        <f t="shared" si="5"/>
        <v>0</v>
      </c>
      <c r="L31" s="192"/>
    </row>
    <row r="32" spans="1:12" s="32" customFormat="1" ht="12.75" customHeight="1">
      <c r="A32" s="667"/>
      <c r="B32" s="198">
        <v>626</v>
      </c>
      <c r="C32" s="202" t="s">
        <v>11</v>
      </c>
      <c r="D32" s="1190"/>
      <c r="E32" s="1190"/>
      <c r="F32" s="1190"/>
      <c r="G32" s="1190"/>
      <c r="H32" s="203">
        <f t="shared" si="3"/>
        <v>0</v>
      </c>
      <c r="I32" s="1190"/>
      <c r="J32" s="203">
        <f t="shared" si="4"/>
        <v>0</v>
      </c>
      <c r="K32" s="204">
        <f t="shared" si="5"/>
        <v>0</v>
      </c>
      <c r="L32" s="192"/>
    </row>
    <row r="33" spans="1:12" s="32" customFormat="1" ht="12.75" customHeight="1">
      <c r="A33" s="667"/>
      <c r="B33" s="198">
        <v>6281</v>
      </c>
      <c r="C33" s="202" t="s">
        <v>126</v>
      </c>
      <c r="D33" s="1190"/>
      <c r="E33" s="1190"/>
      <c r="F33" s="1190"/>
      <c r="G33" s="1190"/>
      <c r="H33" s="203">
        <f t="shared" si="3"/>
        <v>0</v>
      </c>
      <c r="I33" s="1190"/>
      <c r="J33" s="203">
        <f t="shared" si="4"/>
        <v>0</v>
      </c>
      <c r="K33" s="204">
        <f t="shared" si="5"/>
        <v>0</v>
      </c>
      <c r="L33" s="192"/>
    </row>
    <row r="34" spans="1:12" s="32" customFormat="1" ht="12.75" customHeight="1">
      <c r="A34" s="667"/>
      <c r="B34" s="198">
        <v>6282</v>
      </c>
      <c r="C34" s="202" t="s">
        <v>127</v>
      </c>
      <c r="D34" s="1190"/>
      <c r="E34" s="1190"/>
      <c r="F34" s="1190"/>
      <c r="G34" s="1190"/>
      <c r="H34" s="203">
        <f t="shared" si="3"/>
        <v>0</v>
      </c>
      <c r="I34" s="1190"/>
      <c r="J34" s="203">
        <f t="shared" si="4"/>
        <v>0</v>
      </c>
      <c r="K34" s="204">
        <f t="shared" si="5"/>
        <v>0</v>
      </c>
      <c r="L34" s="192"/>
    </row>
    <row r="35" spans="1:12" s="32" customFormat="1" ht="12.75" customHeight="1">
      <c r="A35" s="667"/>
      <c r="B35" s="198">
        <v>6283</v>
      </c>
      <c r="C35" s="202" t="s">
        <v>128</v>
      </c>
      <c r="D35" s="1190"/>
      <c r="E35" s="1190"/>
      <c r="F35" s="1190"/>
      <c r="G35" s="1190"/>
      <c r="H35" s="203">
        <f t="shared" si="3"/>
        <v>0</v>
      </c>
      <c r="I35" s="1190"/>
      <c r="J35" s="203">
        <f t="shared" si="4"/>
        <v>0</v>
      </c>
      <c r="K35" s="204">
        <f t="shared" si="5"/>
        <v>0</v>
      </c>
      <c r="L35" s="192"/>
    </row>
    <row r="36" spans="1:12" s="32" customFormat="1" ht="12.75" customHeight="1">
      <c r="A36" s="667"/>
      <c r="B36" s="198">
        <v>6284</v>
      </c>
      <c r="C36" s="202" t="s">
        <v>129</v>
      </c>
      <c r="D36" s="1190"/>
      <c r="E36" s="1190"/>
      <c r="F36" s="1190"/>
      <c r="G36" s="1190"/>
      <c r="H36" s="203">
        <f t="shared" si="3"/>
        <v>0</v>
      </c>
      <c r="I36" s="1190"/>
      <c r="J36" s="203">
        <f t="shared" si="4"/>
        <v>0</v>
      </c>
      <c r="K36" s="204">
        <f t="shared" si="5"/>
        <v>0</v>
      </c>
      <c r="L36" s="192"/>
    </row>
    <row r="37" spans="1:12" s="32" customFormat="1" ht="12.75" customHeight="1">
      <c r="A37" s="667"/>
      <c r="B37" s="198">
        <v>6287</v>
      </c>
      <c r="C37" s="202" t="s">
        <v>130</v>
      </c>
      <c r="D37" s="1190"/>
      <c r="E37" s="1190"/>
      <c r="F37" s="1190"/>
      <c r="G37" s="1190"/>
      <c r="H37" s="203">
        <f t="shared" si="3"/>
        <v>0</v>
      </c>
      <c r="I37" s="1190"/>
      <c r="J37" s="203">
        <f t="shared" si="4"/>
        <v>0</v>
      </c>
      <c r="K37" s="204">
        <f t="shared" si="5"/>
        <v>0</v>
      </c>
      <c r="L37" s="192"/>
    </row>
    <row r="38" spans="1:12" s="32" customFormat="1" ht="12.75" thickBot="1">
      <c r="A38" s="667"/>
      <c r="B38" s="198">
        <v>6288</v>
      </c>
      <c r="C38" s="205" t="s">
        <v>131</v>
      </c>
      <c r="D38" s="1193"/>
      <c r="E38" s="1193"/>
      <c r="F38" s="1193"/>
      <c r="G38" s="1193"/>
      <c r="H38" s="206">
        <f t="shared" si="3"/>
        <v>0</v>
      </c>
      <c r="I38" s="1193"/>
      <c r="J38" s="206">
        <f t="shared" si="4"/>
        <v>0</v>
      </c>
      <c r="K38" s="207">
        <f t="shared" si="5"/>
        <v>0</v>
      </c>
      <c r="L38" s="192"/>
    </row>
    <row r="39" spans="1:15" s="34" customFormat="1" ht="7.5" customHeight="1" thickBot="1">
      <c r="A39" s="667"/>
      <c r="B39" s="216"/>
      <c r="C39" s="217"/>
      <c r="D39" s="218"/>
      <c r="E39" s="218"/>
      <c r="F39" s="218"/>
      <c r="G39" s="218"/>
      <c r="H39" s="218"/>
      <c r="I39" s="218"/>
      <c r="J39" s="218"/>
      <c r="K39" s="219"/>
      <c r="L39" s="212"/>
      <c r="M39" s="220"/>
      <c r="N39" s="220"/>
      <c r="O39" s="220"/>
    </row>
    <row r="40" spans="1:12" s="34" customFormat="1" ht="13.5" customHeight="1" thickBot="1" thickTop="1">
      <c r="A40" s="667"/>
      <c r="B40" s="221"/>
      <c r="C40" s="222" t="s">
        <v>12</v>
      </c>
      <c r="D40" s="223">
        <f>SUM(D13:D19)+SUM(D22:D24)+SUM(D27:D38)</f>
        <v>0</v>
      </c>
      <c r="E40" s="224">
        <f>SUM(E13:E19)+SUM(E22:E24)+SUM(E27:E38)</f>
        <v>0</v>
      </c>
      <c r="F40" s="224">
        <f>SUM(F13:F19)+SUM(F22:F24)+SUM(F27:F38)</f>
        <v>0</v>
      </c>
      <c r="G40" s="224">
        <f>SUM(G13:G19)+SUM(G22:G24)+SUM(G27:G38)</f>
        <v>0</v>
      </c>
      <c r="H40" s="224">
        <f>E40+F40+G40</f>
        <v>0</v>
      </c>
      <c r="I40" s="224">
        <f>SUM(I13:I19)+SUM(I22:I24)+SUM(I27:I38)</f>
        <v>0</v>
      </c>
      <c r="J40" s="224">
        <f>I40-H40</f>
        <v>0</v>
      </c>
      <c r="K40" s="225">
        <f>IF(H40=0,0,J40/H40)</f>
        <v>0</v>
      </c>
      <c r="L40" s="226"/>
    </row>
    <row r="41" spans="1:107" s="227" customFormat="1" ht="13.5" customHeight="1" thickTop="1">
      <c r="A41" s="667"/>
      <c r="B41" s="228"/>
      <c r="C41" s="668" t="s">
        <v>184</v>
      </c>
      <c r="D41" s="668"/>
      <c r="E41" s="668"/>
      <c r="F41" s="668"/>
      <c r="G41" s="668"/>
      <c r="H41" s="668"/>
      <c r="I41" s="668"/>
      <c r="J41" s="668"/>
      <c r="K41" s="668"/>
      <c r="L41" s="22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6"/>
      <c r="BB41" s="656"/>
      <c r="BC41" s="656"/>
      <c r="BD41" s="656"/>
      <c r="BE41" s="656"/>
      <c r="BF41" s="656"/>
      <c r="BG41" s="656"/>
      <c r="BH41" s="656"/>
      <c r="BI41" s="656"/>
      <c r="BJ41" s="656"/>
      <c r="BK41" s="656"/>
      <c r="BL41" s="656"/>
      <c r="BM41" s="656"/>
      <c r="BN41" s="656"/>
      <c r="BO41" s="656"/>
      <c r="BP41" s="656"/>
      <c r="BQ41" s="656"/>
      <c r="BR41" s="656"/>
      <c r="BS41" s="656"/>
      <c r="BT41" s="656"/>
      <c r="BU41" s="656"/>
      <c r="BV41" s="656"/>
      <c r="BW41" s="656"/>
      <c r="BX41" s="656"/>
      <c r="BY41" s="656"/>
      <c r="BZ41" s="656"/>
      <c r="CA41" s="656"/>
      <c r="CB41" s="656"/>
      <c r="CC41" s="656"/>
      <c r="CD41" s="656"/>
      <c r="CE41" s="656"/>
      <c r="CF41" s="656"/>
      <c r="CG41" s="656"/>
      <c r="CH41" s="656"/>
      <c r="CI41" s="656"/>
      <c r="CJ41" s="656"/>
      <c r="CK41" s="656"/>
      <c r="CL41" s="656"/>
      <c r="CM41" s="656"/>
      <c r="CN41" s="656"/>
      <c r="CO41" s="656"/>
      <c r="CP41" s="656"/>
      <c r="CQ41" s="656"/>
      <c r="CR41" s="656"/>
      <c r="CS41" s="656"/>
      <c r="CT41" s="656"/>
      <c r="CU41" s="656"/>
      <c r="CV41" s="656"/>
      <c r="CW41" s="656"/>
      <c r="CX41" s="656"/>
      <c r="CY41" s="656"/>
      <c r="CZ41" s="656"/>
      <c r="DA41" s="656"/>
      <c r="DB41" s="656"/>
      <c r="DC41" s="656"/>
    </row>
    <row r="42" spans="1:107" s="227" customFormat="1" ht="18" customHeight="1" thickBot="1">
      <c r="A42" s="667"/>
      <c r="B42" s="228"/>
      <c r="C42" s="668"/>
      <c r="D42" s="668"/>
      <c r="E42" s="668"/>
      <c r="F42" s="668"/>
      <c r="G42" s="668"/>
      <c r="H42" s="668"/>
      <c r="I42" s="668"/>
      <c r="J42" s="668"/>
      <c r="K42" s="668"/>
      <c r="L42" s="22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c r="AP42" s="656"/>
      <c r="AQ42" s="656"/>
      <c r="AR42" s="656"/>
      <c r="AS42" s="656"/>
      <c r="AT42" s="656"/>
      <c r="AU42" s="656"/>
      <c r="AV42" s="656"/>
      <c r="AW42" s="656"/>
      <c r="AX42" s="656"/>
      <c r="AY42" s="656"/>
      <c r="AZ42" s="656"/>
      <c r="BA42" s="656"/>
      <c r="BB42" s="656"/>
      <c r="BC42" s="656"/>
      <c r="BD42" s="656"/>
      <c r="BE42" s="656"/>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6"/>
      <c r="CC42" s="656"/>
      <c r="CD42" s="656"/>
      <c r="CE42" s="656"/>
      <c r="CF42" s="656"/>
      <c r="CG42" s="656"/>
      <c r="CH42" s="656"/>
      <c r="CI42" s="656"/>
      <c r="CJ42" s="656"/>
      <c r="CK42" s="656"/>
      <c r="CL42" s="656"/>
      <c r="CM42" s="656"/>
      <c r="CN42" s="656"/>
      <c r="CO42" s="656"/>
      <c r="CP42" s="656"/>
      <c r="CQ42" s="656"/>
      <c r="CR42" s="656"/>
      <c r="CS42" s="656"/>
      <c r="CT42" s="656"/>
      <c r="CU42" s="656"/>
      <c r="CV42" s="656"/>
      <c r="CW42" s="656"/>
      <c r="CX42" s="656"/>
      <c r="CY42" s="656"/>
      <c r="CZ42" s="656"/>
      <c r="DA42" s="656"/>
      <c r="DB42" s="656"/>
      <c r="DC42" s="656"/>
    </row>
    <row r="43" spans="1:20" ht="12" customHeight="1">
      <c r="A43" s="667"/>
      <c r="B43" s="664"/>
      <c r="C43" s="664"/>
      <c r="D43" s="979" t="s">
        <v>613</v>
      </c>
      <c r="E43" s="982" t="s">
        <v>653</v>
      </c>
      <c r="F43" s="983"/>
      <c r="G43" s="983"/>
      <c r="H43" s="984"/>
      <c r="I43" s="985" t="s">
        <v>186</v>
      </c>
      <c r="J43" s="985"/>
      <c r="K43" s="986"/>
      <c r="L43" s="226"/>
      <c r="M43" s="36"/>
      <c r="N43" s="36"/>
      <c r="O43" s="36"/>
      <c r="P43" s="36"/>
      <c r="Q43" s="36"/>
      <c r="R43" s="36"/>
      <c r="S43" s="36"/>
      <c r="T43" s="36"/>
    </row>
    <row r="44" spans="1:12" s="31" customFormat="1" ht="12" customHeight="1">
      <c r="A44" s="667"/>
      <c r="B44" s="664"/>
      <c r="C44" s="664"/>
      <c r="D44" s="980"/>
      <c r="E44" s="987" t="s">
        <v>187</v>
      </c>
      <c r="F44" s="987" t="s">
        <v>497</v>
      </c>
      <c r="G44" s="987" t="s">
        <v>498</v>
      </c>
      <c r="H44" s="987" t="s">
        <v>188</v>
      </c>
      <c r="I44" s="987" t="s">
        <v>189</v>
      </c>
      <c r="J44" s="987" t="s">
        <v>502</v>
      </c>
      <c r="K44" s="989" t="s">
        <v>503</v>
      </c>
      <c r="L44" s="226"/>
    </row>
    <row r="45" spans="1:12" s="31" customFormat="1" ht="36.75" customHeight="1" thickBot="1">
      <c r="A45" s="667"/>
      <c r="B45" s="193"/>
      <c r="C45" s="194" t="s">
        <v>645</v>
      </c>
      <c r="D45" s="981"/>
      <c r="E45" s="988"/>
      <c r="F45" s="988"/>
      <c r="G45" s="988"/>
      <c r="H45" s="988"/>
      <c r="I45" s="988"/>
      <c r="J45" s="988"/>
      <c r="K45" s="990"/>
      <c r="L45" s="192"/>
    </row>
    <row r="46" spans="1:12" s="31" customFormat="1" ht="12.75" customHeight="1" thickBot="1">
      <c r="A46" s="663"/>
      <c r="B46" s="195"/>
      <c r="C46" s="194"/>
      <c r="D46" s="196"/>
      <c r="E46" s="197" t="s">
        <v>192</v>
      </c>
      <c r="F46" s="196" t="s">
        <v>193</v>
      </c>
      <c r="G46" s="665" t="s">
        <v>209</v>
      </c>
      <c r="H46" s="665" t="s">
        <v>499</v>
      </c>
      <c r="I46" s="665" t="s">
        <v>223</v>
      </c>
      <c r="J46" s="666" t="s">
        <v>500</v>
      </c>
      <c r="K46" s="666" t="s">
        <v>501</v>
      </c>
      <c r="L46" s="192"/>
    </row>
    <row r="47" spans="1:12" s="32" customFormat="1" ht="12.75" customHeight="1">
      <c r="A47" s="667"/>
      <c r="B47" s="198">
        <v>621</v>
      </c>
      <c r="C47" s="199" t="s">
        <v>13</v>
      </c>
      <c r="D47" s="1189"/>
      <c r="E47" s="1189"/>
      <c r="F47" s="1189"/>
      <c r="G47" s="1189"/>
      <c r="H47" s="200">
        <f aca="true" t="shared" si="6" ref="H47:H57">E47+F47+G47</f>
        <v>0</v>
      </c>
      <c r="I47" s="1189"/>
      <c r="J47" s="200">
        <f aca="true" t="shared" si="7" ref="J47:J57">I47-H47</f>
        <v>0</v>
      </c>
      <c r="K47" s="201">
        <f aca="true" t="shared" si="8" ref="K47:K57">IF(H47=0,0,J47/H47)</f>
        <v>0</v>
      </c>
      <c r="L47" s="192"/>
    </row>
    <row r="48" spans="1:12" s="32" customFormat="1" ht="12.75" customHeight="1">
      <c r="A48" s="667"/>
      <c r="B48" s="198">
        <v>622</v>
      </c>
      <c r="C48" s="202" t="s">
        <v>14</v>
      </c>
      <c r="D48" s="1190"/>
      <c r="E48" s="1190"/>
      <c r="F48" s="1190"/>
      <c r="G48" s="1190"/>
      <c r="H48" s="203">
        <f t="shared" si="6"/>
        <v>0</v>
      </c>
      <c r="I48" s="1190"/>
      <c r="J48" s="203">
        <f t="shared" si="7"/>
        <v>0</v>
      </c>
      <c r="K48" s="204">
        <f t="shared" si="8"/>
        <v>0</v>
      </c>
      <c r="L48" s="192"/>
    </row>
    <row r="49" spans="1:12" s="32" customFormat="1" ht="24.75">
      <c r="A49" s="667"/>
      <c r="B49" s="198">
        <v>631</v>
      </c>
      <c r="C49" s="202" t="s">
        <v>15</v>
      </c>
      <c r="D49" s="1190"/>
      <c r="E49" s="1190"/>
      <c r="F49" s="1190"/>
      <c r="G49" s="1190"/>
      <c r="H49" s="203">
        <f t="shared" si="6"/>
        <v>0</v>
      </c>
      <c r="I49" s="1190"/>
      <c r="J49" s="203">
        <f t="shared" si="7"/>
        <v>0</v>
      </c>
      <c r="K49" s="204">
        <f t="shared" si="8"/>
        <v>0</v>
      </c>
      <c r="L49" s="192"/>
    </row>
    <row r="50" spans="1:12" s="32" customFormat="1" ht="24.75">
      <c r="A50" s="667"/>
      <c r="B50" s="198">
        <v>633</v>
      </c>
      <c r="C50" s="202" t="s">
        <v>16</v>
      </c>
      <c r="D50" s="1190"/>
      <c r="E50" s="1190"/>
      <c r="F50" s="1190"/>
      <c r="G50" s="1190"/>
      <c r="H50" s="203">
        <f t="shared" si="6"/>
        <v>0</v>
      </c>
      <c r="I50" s="1190"/>
      <c r="J50" s="203">
        <f t="shared" si="7"/>
        <v>0</v>
      </c>
      <c r="K50" s="204">
        <f t="shared" si="8"/>
        <v>0</v>
      </c>
      <c r="L50" s="192"/>
    </row>
    <row r="51" spans="1:12" s="32" customFormat="1" ht="12.75" customHeight="1">
      <c r="A51" s="667"/>
      <c r="B51" s="198">
        <v>641</v>
      </c>
      <c r="C51" s="202" t="s">
        <v>17</v>
      </c>
      <c r="D51" s="1190"/>
      <c r="E51" s="1190"/>
      <c r="F51" s="1190"/>
      <c r="G51" s="1190"/>
      <c r="H51" s="203">
        <f t="shared" si="6"/>
        <v>0</v>
      </c>
      <c r="I51" s="1190"/>
      <c r="J51" s="203">
        <f t="shared" si="7"/>
        <v>0</v>
      </c>
      <c r="K51" s="204">
        <f t="shared" si="8"/>
        <v>0</v>
      </c>
      <c r="L51" s="192"/>
    </row>
    <row r="52" spans="1:12" s="32" customFormat="1" ht="12.75" customHeight="1">
      <c r="A52" s="667"/>
      <c r="B52" s="198">
        <v>642</v>
      </c>
      <c r="C52" s="202" t="s">
        <v>18</v>
      </c>
      <c r="D52" s="1190"/>
      <c r="E52" s="1190"/>
      <c r="F52" s="1190"/>
      <c r="G52" s="1190"/>
      <c r="H52" s="203">
        <f t="shared" si="6"/>
        <v>0</v>
      </c>
      <c r="I52" s="1190"/>
      <c r="J52" s="203">
        <f t="shared" si="7"/>
        <v>0</v>
      </c>
      <c r="K52" s="204">
        <f t="shared" si="8"/>
        <v>0</v>
      </c>
      <c r="L52" s="192"/>
    </row>
    <row r="53" spans="1:12" s="32" customFormat="1" ht="12.75" customHeight="1">
      <c r="A53" s="667"/>
      <c r="B53" s="198">
        <v>643</v>
      </c>
      <c r="C53" s="202" t="s">
        <v>19</v>
      </c>
      <c r="D53" s="1190"/>
      <c r="E53" s="1190"/>
      <c r="F53" s="1190"/>
      <c r="G53" s="1190"/>
      <c r="H53" s="203">
        <f t="shared" si="6"/>
        <v>0</v>
      </c>
      <c r="I53" s="1190"/>
      <c r="J53" s="203">
        <f t="shared" si="7"/>
        <v>0</v>
      </c>
      <c r="K53" s="204">
        <f t="shared" si="8"/>
        <v>0</v>
      </c>
      <c r="L53" s="192"/>
    </row>
    <row r="54" spans="1:12" s="32" customFormat="1" ht="12.75" customHeight="1">
      <c r="A54" s="667"/>
      <c r="B54" s="198">
        <v>645</v>
      </c>
      <c r="C54" s="202" t="s">
        <v>20</v>
      </c>
      <c r="D54" s="1190"/>
      <c r="E54" s="1190"/>
      <c r="F54" s="1190"/>
      <c r="G54" s="1190"/>
      <c r="H54" s="203">
        <f t="shared" si="6"/>
        <v>0</v>
      </c>
      <c r="I54" s="1190"/>
      <c r="J54" s="203">
        <f t="shared" si="7"/>
        <v>0</v>
      </c>
      <c r="K54" s="204">
        <f t="shared" si="8"/>
        <v>0</v>
      </c>
      <c r="L54" s="192"/>
    </row>
    <row r="55" spans="1:12" s="32" customFormat="1" ht="12.75" customHeight="1">
      <c r="A55" s="667"/>
      <c r="B55" s="198">
        <v>646</v>
      </c>
      <c r="C55" s="202" t="s">
        <v>21</v>
      </c>
      <c r="D55" s="1190"/>
      <c r="E55" s="1190"/>
      <c r="F55" s="1190"/>
      <c r="G55" s="1190"/>
      <c r="H55" s="203">
        <f t="shared" si="6"/>
        <v>0</v>
      </c>
      <c r="I55" s="1190"/>
      <c r="J55" s="203">
        <f t="shared" si="7"/>
        <v>0</v>
      </c>
      <c r="K55" s="204">
        <f t="shared" si="8"/>
        <v>0</v>
      </c>
      <c r="L55" s="192"/>
    </row>
    <row r="56" spans="1:12" s="32" customFormat="1" ht="12.75" customHeight="1">
      <c r="A56" s="667"/>
      <c r="B56" s="198">
        <v>647</v>
      </c>
      <c r="C56" s="202" t="s">
        <v>22</v>
      </c>
      <c r="D56" s="1190"/>
      <c r="E56" s="1190"/>
      <c r="F56" s="1190"/>
      <c r="G56" s="1190"/>
      <c r="H56" s="203">
        <f t="shared" si="6"/>
        <v>0</v>
      </c>
      <c r="I56" s="1190"/>
      <c r="J56" s="203">
        <f t="shared" si="7"/>
        <v>0</v>
      </c>
      <c r="K56" s="204">
        <f t="shared" si="8"/>
        <v>0</v>
      </c>
      <c r="L56" s="192"/>
    </row>
    <row r="57" spans="1:12" s="32" customFormat="1" ht="12.75" thickBot="1">
      <c r="A57" s="667"/>
      <c r="B57" s="198">
        <v>648</v>
      </c>
      <c r="C57" s="205" t="s">
        <v>23</v>
      </c>
      <c r="D57" s="1193"/>
      <c r="E57" s="1193"/>
      <c r="F57" s="1193"/>
      <c r="G57" s="1193"/>
      <c r="H57" s="206">
        <f t="shared" si="6"/>
        <v>0</v>
      </c>
      <c r="I57" s="1193"/>
      <c r="J57" s="206">
        <f t="shared" si="7"/>
        <v>0</v>
      </c>
      <c r="K57" s="207">
        <f t="shared" si="8"/>
        <v>0</v>
      </c>
      <c r="L57" s="192"/>
    </row>
    <row r="58" spans="1:15" s="34" customFormat="1" ht="7.5" customHeight="1" thickBot="1">
      <c r="A58" s="667"/>
      <c r="B58" s="216"/>
      <c r="C58" s="217"/>
      <c r="D58" s="218"/>
      <c r="E58" s="218"/>
      <c r="F58" s="218"/>
      <c r="G58" s="218"/>
      <c r="H58" s="218"/>
      <c r="I58" s="218"/>
      <c r="J58" s="218"/>
      <c r="K58" s="219"/>
      <c r="L58" s="212"/>
      <c r="M58" s="220"/>
      <c r="N58" s="220"/>
      <c r="O58" s="220"/>
    </row>
    <row r="59" spans="1:12" s="34" customFormat="1" ht="13.5" customHeight="1" thickBot="1" thickTop="1">
      <c r="A59" s="667"/>
      <c r="B59" s="221"/>
      <c r="C59" s="222" t="s">
        <v>24</v>
      </c>
      <c r="D59" s="223">
        <f>SUM(D47:D57)</f>
        <v>0</v>
      </c>
      <c r="E59" s="224">
        <f>SUM(E47:E57)</f>
        <v>0</v>
      </c>
      <c r="F59" s="224">
        <f>SUM(F47:F57)</f>
        <v>0</v>
      </c>
      <c r="G59" s="224">
        <f>SUM(G47:G57)</f>
        <v>0</v>
      </c>
      <c r="H59" s="224">
        <f>E59+F59+G59</f>
        <v>0</v>
      </c>
      <c r="I59" s="224">
        <f>SUM(I47:I57)</f>
        <v>0</v>
      </c>
      <c r="J59" s="224">
        <f>I59-H59</f>
        <v>0</v>
      </c>
      <c r="K59" s="225">
        <f>IF(H59=0,0,J59/H59)</f>
        <v>0</v>
      </c>
      <c r="L59" s="226"/>
    </row>
    <row r="60" spans="1:107" s="227" customFormat="1" ht="13.5" customHeight="1" thickBot="1" thickTop="1">
      <c r="A60" s="667"/>
      <c r="B60" s="228"/>
      <c r="C60" s="668"/>
      <c r="D60" s="668"/>
      <c r="E60" s="668"/>
      <c r="F60" s="668"/>
      <c r="G60" s="668"/>
      <c r="H60" s="668"/>
      <c r="I60" s="668"/>
      <c r="J60" s="668"/>
      <c r="K60" s="668"/>
      <c r="L60" s="22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6"/>
      <c r="BT60" s="656"/>
      <c r="BU60" s="656"/>
      <c r="BV60" s="656"/>
      <c r="BW60" s="656"/>
      <c r="BX60" s="656"/>
      <c r="BY60" s="656"/>
      <c r="BZ60" s="656"/>
      <c r="CA60" s="656"/>
      <c r="CB60" s="656"/>
      <c r="CC60" s="656"/>
      <c r="CD60" s="656"/>
      <c r="CE60" s="656"/>
      <c r="CF60" s="656"/>
      <c r="CG60" s="656"/>
      <c r="CH60" s="656"/>
      <c r="CI60" s="656"/>
      <c r="CJ60" s="656"/>
      <c r="CK60" s="656"/>
      <c r="CL60" s="656"/>
      <c r="CM60" s="656"/>
      <c r="CN60" s="656"/>
      <c r="CO60" s="656"/>
      <c r="CP60" s="656"/>
      <c r="CQ60" s="656"/>
      <c r="CR60" s="656"/>
      <c r="CS60" s="656"/>
      <c r="CT60" s="656"/>
      <c r="CU60" s="656"/>
      <c r="CV60" s="656"/>
      <c r="CW60" s="656"/>
      <c r="CX60" s="656"/>
      <c r="CY60" s="656"/>
      <c r="CZ60" s="656"/>
      <c r="DA60" s="656"/>
      <c r="DB60" s="656"/>
      <c r="DC60" s="656"/>
    </row>
    <row r="61" spans="1:20" ht="12" customHeight="1">
      <c r="A61" s="663"/>
      <c r="B61" s="664"/>
      <c r="C61" s="664"/>
      <c r="D61" s="979" t="s">
        <v>613</v>
      </c>
      <c r="E61" s="982" t="s">
        <v>653</v>
      </c>
      <c r="F61" s="983"/>
      <c r="G61" s="983"/>
      <c r="H61" s="984"/>
      <c r="I61" s="985" t="s">
        <v>186</v>
      </c>
      <c r="J61" s="985"/>
      <c r="K61" s="986"/>
      <c r="L61" s="191"/>
      <c r="M61" s="36"/>
      <c r="N61" s="36"/>
      <c r="O61" s="36"/>
      <c r="P61" s="36"/>
      <c r="Q61" s="36"/>
      <c r="R61" s="36"/>
      <c r="S61" s="36"/>
      <c r="T61" s="36"/>
    </row>
    <row r="62" spans="1:12" s="31" customFormat="1" ht="12" customHeight="1">
      <c r="A62" s="663"/>
      <c r="B62" s="664"/>
      <c r="C62" s="664"/>
      <c r="D62" s="980"/>
      <c r="E62" s="987" t="s">
        <v>187</v>
      </c>
      <c r="F62" s="987" t="s">
        <v>497</v>
      </c>
      <c r="G62" s="987" t="s">
        <v>498</v>
      </c>
      <c r="H62" s="987" t="s">
        <v>188</v>
      </c>
      <c r="I62" s="987" t="s">
        <v>189</v>
      </c>
      <c r="J62" s="987" t="s">
        <v>502</v>
      </c>
      <c r="K62" s="989" t="s">
        <v>503</v>
      </c>
      <c r="L62" s="192"/>
    </row>
    <row r="63" spans="1:12" s="31" customFormat="1" ht="36.75" customHeight="1" thickBot="1">
      <c r="A63" s="663"/>
      <c r="B63" s="193"/>
      <c r="C63" s="194" t="s">
        <v>651</v>
      </c>
      <c r="D63" s="981"/>
      <c r="E63" s="988"/>
      <c r="F63" s="988"/>
      <c r="G63" s="988"/>
      <c r="H63" s="988"/>
      <c r="I63" s="988"/>
      <c r="J63" s="988"/>
      <c r="K63" s="990"/>
      <c r="L63" s="192"/>
    </row>
    <row r="64" spans="1:12" s="31" customFormat="1" ht="12.75" customHeight="1" thickBot="1">
      <c r="A64" s="663"/>
      <c r="B64" s="195"/>
      <c r="C64" s="194"/>
      <c r="D64" s="196"/>
      <c r="E64" s="197" t="s">
        <v>192</v>
      </c>
      <c r="F64" s="196" t="s">
        <v>193</v>
      </c>
      <c r="G64" s="665" t="s">
        <v>209</v>
      </c>
      <c r="H64" s="665" t="s">
        <v>499</v>
      </c>
      <c r="I64" s="665" t="s">
        <v>223</v>
      </c>
      <c r="J64" s="666" t="s">
        <v>500</v>
      </c>
      <c r="K64" s="666" t="s">
        <v>501</v>
      </c>
      <c r="L64" s="192"/>
    </row>
    <row r="65" spans="1:12" s="32" customFormat="1" ht="12.75" customHeight="1">
      <c r="A65" s="667"/>
      <c r="B65" s="198">
        <v>612</v>
      </c>
      <c r="C65" s="199" t="s">
        <v>25</v>
      </c>
      <c r="D65" s="1189"/>
      <c r="E65" s="1189"/>
      <c r="F65" s="1189"/>
      <c r="G65" s="1189"/>
      <c r="H65" s="200">
        <f aca="true" t="shared" si="9" ref="H65:H78">E65+F65+G65</f>
        <v>0</v>
      </c>
      <c r="I65" s="1189"/>
      <c r="J65" s="200">
        <f aca="true" t="shared" si="10" ref="J65:J78">I65-H65</f>
        <v>0</v>
      </c>
      <c r="K65" s="201">
        <f aca="true" t="shared" si="11" ref="K65:K78">IF(H65=0,0,J65/H65)</f>
        <v>0</v>
      </c>
      <c r="L65" s="192"/>
    </row>
    <row r="66" spans="1:12" s="32" customFormat="1" ht="12.75" customHeight="1">
      <c r="A66" s="667"/>
      <c r="B66" s="198">
        <v>6132</v>
      </c>
      <c r="C66" s="202" t="s">
        <v>132</v>
      </c>
      <c r="D66" s="1190"/>
      <c r="E66" s="1190"/>
      <c r="F66" s="1190"/>
      <c r="G66" s="1190"/>
      <c r="H66" s="203">
        <f t="shared" si="9"/>
        <v>0</v>
      </c>
      <c r="I66" s="1190"/>
      <c r="J66" s="203">
        <f t="shared" si="10"/>
        <v>0</v>
      </c>
      <c r="K66" s="204">
        <f t="shared" si="11"/>
        <v>0</v>
      </c>
      <c r="L66" s="192"/>
    </row>
    <row r="67" spans="1:12" s="32" customFormat="1" ht="12.75" customHeight="1">
      <c r="A67" s="667"/>
      <c r="B67" s="198">
        <v>6135</v>
      </c>
      <c r="C67" s="202" t="s">
        <v>133</v>
      </c>
      <c r="D67" s="1190"/>
      <c r="E67" s="1190"/>
      <c r="F67" s="1190"/>
      <c r="G67" s="1190"/>
      <c r="H67" s="203">
        <f t="shared" si="9"/>
        <v>0</v>
      </c>
      <c r="I67" s="1190"/>
      <c r="J67" s="203">
        <f t="shared" si="10"/>
        <v>0</v>
      </c>
      <c r="K67" s="204">
        <f t="shared" si="11"/>
        <v>0</v>
      </c>
      <c r="L67" s="192"/>
    </row>
    <row r="68" spans="1:12" s="32" customFormat="1" ht="12.75" customHeight="1">
      <c r="A68" s="667"/>
      <c r="B68" s="198">
        <v>614</v>
      </c>
      <c r="C68" s="202" t="s">
        <v>26</v>
      </c>
      <c r="D68" s="1190"/>
      <c r="E68" s="1190"/>
      <c r="F68" s="1190"/>
      <c r="G68" s="1190"/>
      <c r="H68" s="203">
        <f t="shared" si="9"/>
        <v>0</v>
      </c>
      <c r="I68" s="1190"/>
      <c r="J68" s="203">
        <f t="shared" si="10"/>
        <v>0</v>
      </c>
      <c r="K68" s="204">
        <f t="shared" si="11"/>
        <v>0</v>
      </c>
      <c r="L68" s="192"/>
    </row>
    <row r="69" spans="1:12" s="32" customFormat="1" ht="12.75" customHeight="1">
      <c r="A69" s="667"/>
      <c r="B69" s="198">
        <v>6152</v>
      </c>
      <c r="C69" s="202" t="s">
        <v>134</v>
      </c>
      <c r="D69" s="1190"/>
      <c r="E69" s="1190"/>
      <c r="F69" s="1190"/>
      <c r="G69" s="1190"/>
      <c r="H69" s="203">
        <f t="shared" si="9"/>
        <v>0</v>
      </c>
      <c r="I69" s="1190"/>
      <c r="J69" s="203">
        <f t="shared" si="10"/>
        <v>0</v>
      </c>
      <c r="K69" s="204">
        <f t="shared" si="11"/>
        <v>0</v>
      </c>
      <c r="L69" s="192"/>
    </row>
    <row r="70" spans="1:12" s="32" customFormat="1" ht="12.75" customHeight="1">
      <c r="A70" s="667"/>
      <c r="B70" s="198">
        <v>6155</v>
      </c>
      <c r="C70" s="202" t="s">
        <v>135</v>
      </c>
      <c r="D70" s="1190"/>
      <c r="E70" s="1190"/>
      <c r="F70" s="1190"/>
      <c r="G70" s="1190"/>
      <c r="H70" s="203">
        <f t="shared" si="9"/>
        <v>0</v>
      </c>
      <c r="I70" s="1190"/>
      <c r="J70" s="203">
        <f t="shared" si="10"/>
        <v>0</v>
      </c>
      <c r="K70" s="204">
        <f t="shared" si="11"/>
        <v>0</v>
      </c>
      <c r="L70" s="192"/>
    </row>
    <row r="71" spans="1:12" s="32" customFormat="1" ht="12.75" customHeight="1">
      <c r="A71" s="667"/>
      <c r="B71" s="198">
        <v>6156</v>
      </c>
      <c r="C71" s="202" t="s">
        <v>136</v>
      </c>
      <c r="D71" s="1190"/>
      <c r="E71" s="1190"/>
      <c r="F71" s="1190"/>
      <c r="G71" s="1190"/>
      <c r="H71" s="203">
        <f t="shared" si="9"/>
        <v>0</v>
      </c>
      <c r="I71" s="1190"/>
      <c r="J71" s="203">
        <f t="shared" si="10"/>
        <v>0</v>
      </c>
      <c r="K71" s="204">
        <f t="shared" si="11"/>
        <v>0</v>
      </c>
      <c r="L71" s="192"/>
    </row>
    <row r="72" spans="1:12" s="32" customFormat="1" ht="12.75" customHeight="1">
      <c r="A72" s="667"/>
      <c r="B72" s="198">
        <v>616</v>
      </c>
      <c r="C72" s="202" t="s">
        <v>27</v>
      </c>
      <c r="D72" s="1190"/>
      <c r="E72" s="1190"/>
      <c r="F72" s="1190"/>
      <c r="G72" s="1190"/>
      <c r="H72" s="203">
        <f t="shared" si="9"/>
        <v>0</v>
      </c>
      <c r="I72" s="1190"/>
      <c r="J72" s="203">
        <f t="shared" si="10"/>
        <v>0</v>
      </c>
      <c r="K72" s="204">
        <f t="shared" si="11"/>
        <v>0</v>
      </c>
      <c r="L72" s="192"/>
    </row>
    <row r="73" spans="1:12" s="32" customFormat="1" ht="12.75" customHeight="1">
      <c r="A73" s="667"/>
      <c r="B73" s="198">
        <v>617</v>
      </c>
      <c r="C73" s="202" t="s">
        <v>28</v>
      </c>
      <c r="D73" s="1190"/>
      <c r="E73" s="1190"/>
      <c r="F73" s="1190"/>
      <c r="G73" s="1190"/>
      <c r="H73" s="203">
        <f t="shared" si="9"/>
        <v>0</v>
      </c>
      <c r="I73" s="1190"/>
      <c r="J73" s="203">
        <f t="shared" si="10"/>
        <v>0</v>
      </c>
      <c r="K73" s="204">
        <f t="shared" si="11"/>
        <v>0</v>
      </c>
      <c r="L73" s="192"/>
    </row>
    <row r="74" spans="1:12" s="32" customFormat="1" ht="12.75" customHeight="1">
      <c r="A74" s="667"/>
      <c r="B74" s="198">
        <v>618</v>
      </c>
      <c r="C74" s="202" t="s">
        <v>29</v>
      </c>
      <c r="D74" s="1190"/>
      <c r="E74" s="1190"/>
      <c r="F74" s="1190"/>
      <c r="G74" s="1190"/>
      <c r="H74" s="203">
        <f t="shared" si="9"/>
        <v>0</v>
      </c>
      <c r="I74" s="1190"/>
      <c r="J74" s="203">
        <f t="shared" si="10"/>
        <v>0</v>
      </c>
      <c r="K74" s="204">
        <f t="shared" si="11"/>
        <v>0</v>
      </c>
      <c r="L74" s="192"/>
    </row>
    <row r="75" spans="1:12" s="32" customFormat="1" ht="12.75" customHeight="1">
      <c r="A75" s="667"/>
      <c r="B75" s="198">
        <v>623</v>
      </c>
      <c r="C75" s="202" t="s">
        <v>30</v>
      </c>
      <c r="D75" s="1190"/>
      <c r="E75" s="1190"/>
      <c r="F75" s="1190"/>
      <c r="G75" s="1190"/>
      <c r="H75" s="203">
        <f t="shared" si="9"/>
        <v>0</v>
      </c>
      <c r="I75" s="1190"/>
      <c r="J75" s="203">
        <f t="shared" si="10"/>
        <v>0</v>
      </c>
      <c r="K75" s="204">
        <f t="shared" si="11"/>
        <v>0</v>
      </c>
      <c r="L75" s="192"/>
    </row>
    <row r="76" spans="1:12" s="32" customFormat="1" ht="12.75" customHeight="1">
      <c r="A76" s="667"/>
      <c r="B76" s="198">
        <v>627</v>
      </c>
      <c r="C76" s="202" t="s">
        <v>31</v>
      </c>
      <c r="D76" s="1190"/>
      <c r="E76" s="1190"/>
      <c r="F76" s="1190"/>
      <c r="G76" s="1190"/>
      <c r="H76" s="203">
        <f t="shared" si="9"/>
        <v>0</v>
      </c>
      <c r="I76" s="1190"/>
      <c r="J76" s="203">
        <f t="shared" si="10"/>
        <v>0</v>
      </c>
      <c r="K76" s="204">
        <f t="shared" si="11"/>
        <v>0</v>
      </c>
      <c r="L76" s="192"/>
    </row>
    <row r="77" spans="1:12" s="32" customFormat="1" ht="12.75" customHeight="1">
      <c r="A77" s="667"/>
      <c r="B77" s="198">
        <v>635</v>
      </c>
      <c r="C77" s="202" t="s">
        <v>32</v>
      </c>
      <c r="D77" s="1190"/>
      <c r="E77" s="1190"/>
      <c r="F77" s="1190"/>
      <c r="G77" s="1190"/>
      <c r="H77" s="203">
        <f t="shared" si="9"/>
        <v>0</v>
      </c>
      <c r="I77" s="1190"/>
      <c r="J77" s="203">
        <f t="shared" si="10"/>
        <v>0</v>
      </c>
      <c r="K77" s="204">
        <f t="shared" si="11"/>
        <v>0</v>
      </c>
      <c r="L77" s="192"/>
    </row>
    <row r="78" spans="1:12" s="32" customFormat="1" ht="12.75" customHeight="1" thickBot="1">
      <c r="A78" s="667"/>
      <c r="B78" s="198">
        <v>637</v>
      </c>
      <c r="C78" s="205" t="s">
        <v>33</v>
      </c>
      <c r="D78" s="1193"/>
      <c r="E78" s="1193"/>
      <c r="F78" s="1193"/>
      <c r="G78" s="1193"/>
      <c r="H78" s="206">
        <f t="shared" si="9"/>
        <v>0</v>
      </c>
      <c r="I78" s="1193"/>
      <c r="J78" s="206">
        <f t="shared" si="10"/>
        <v>0</v>
      </c>
      <c r="K78" s="207">
        <f t="shared" si="11"/>
        <v>0</v>
      </c>
      <c r="L78" s="192"/>
    </row>
    <row r="79" spans="1:15" s="32" customFormat="1" ht="8.25" customHeight="1">
      <c r="A79" s="208"/>
      <c r="B79" s="209"/>
      <c r="C79" s="210"/>
      <c r="D79" s="172"/>
      <c r="E79" s="172"/>
      <c r="F79" s="172"/>
      <c r="G79" s="172"/>
      <c r="H79" s="172"/>
      <c r="I79" s="172"/>
      <c r="J79" s="172"/>
      <c r="K79" s="211"/>
      <c r="L79" s="212"/>
      <c r="M79" s="213"/>
      <c r="N79" s="213"/>
      <c r="O79" s="213"/>
    </row>
    <row r="80" spans="1:12" s="31" customFormat="1" ht="12.75" customHeight="1" thickBot="1">
      <c r="A80" s="663"/>
      <c r="B80" s="195" t="s">
        <v>34</v>
      </c>
      <c r="C80" s="194"/>
      <c r="D80" s="196"/>
      <c r="E80" s="197"/>
      <c r="F80" s="196"/>
      <c r="G80" s="665"/>
      <c r="H80" s="665"/>
      <c r="I80" s="665"/>
      <c r="J80" s="666"/>
      <c r="K80" s="666"/>
      <c r="L80" s="192"/>
    </row>
    <row r="81" spans="1:12" s="32" customFormat="1" ht="24.75">
      <c r="A81" s="667"/>
      <c r="B81" s="198">
        <v>651</v>
      </c>
      <c r="C81" s="199" t="s">
        <v>35</v>
      </c>
      <c r="D81" s="1189"/>
      <c r="E81" s="1189"/>
      <c r="F81" s="1189"/>
      <c r="G81" s="1189"/>
      <c r="H81" s="200">
        <f aca="true" t="shared" si="12" ref="H81:H86">E81+F81+G81</f>
        <v>0</v>
      </c>
      <c r="I81" s="1189"/>
      <c r="J81" s="200">
        <f aca="true" t="shared" si="13" ref="J81:J86">I81-H81</f>
        <v>0</v>
      </c>
      <c r="K81" s="201">
        <f aca="true" t="shared" si="14" ref="K81:K86">IF(H81=0,0,J81/H81)</f>
        <v>0</v>
      </c>
      <c r="L81" s="192"/>
    </row>
    <row r="82" spans="1:12" s="32" customFormat="1" ht="12.75" customHeight="1">
      <c r="A82" s="667"/>
      <c r="B82" s="198">
        <v>653</v>
      </c>
      <c r="C82" s="202" t="s">
        <v>496</v>
      </c>
      <c r="D82" s="1190"/>
      <c r="E82" s="1190"/>
      <c r="F82" s="1190"/>
      <c r="G82" s="1190"/>
      <c r="H82" s="203">
        <f t="shared" si="12"/>
        <v>0</v>
      </c>
      <c r="I82" s="1190"/>
      <c r="J82" s="203">
        <f>I82-H82</f>
        <v>0</v>
      </c>
      <c r="K82" s="204">
        <f>IF(H82=0,0,J82/H82)</f>
        <v>0</v>
      </c>
      <c r="L82" s="192"/>
    </row>
    <row r="83" spans="1:12" s="32" customFormat="1" ht="12.75" customHeight="1">
      <c r="A83" s="667"/>
      <c r="B83" s="198">
        <v>654</v>
      </c>
      <c r="C83" s="202" t="s">
        <v>36</v>
      </c>
      <c r="D83" s="1190"/>
      <c r="E83" s="1190"/>
      <c r="F83" s="1190"/>
      <c r="G83" s="1190"/>
      <c r="H83" s="203">
        <f t="shared" si="12"/>
        <v>0</v>
      </c>
      <c r="I83" s="1190"/>
      <c r="J83" s="203">
        <f t="shared" si="13"/>
        <v>0</v>
      </c>
      <c r="K83" s="204">
        <f t="shared" si="14"/>
        <v>0</v>
      </c>
      <c r="L83" s="192"/>
    </row>
    <row r="84" spans="1:12" s="32" customFormat="1" ht="12.75" customHeight="1">
      <c r="A84" s="667"/>
      <c r="B84" s="198">
        <v>655</v>
      </c>
      <c r="C84" s="202" t="s">
        <v>37</v>
      </c>
      <c r="D84" s="1190"/>
      <c r="E84" s="1190"/>
      <c r="F84" s="1190"/>
      <c r="G84" s="1190"/>
      <c r="H84" s="203">
        <f t="shared" si="12"/>
        <v>0</v>
      </c>
      <c r="I84" s="1190"/>
      <c r="J84" s="203">
        <f t="shared" si="13"/>
        <v>0</v>
      </c>
      <c r="K84" s="204">
        <f t="shared" si="14"/>
        <v>0</v>
      </c>
      <c r="L84" s="192"/>
    </row>
    <row r="85" spans="1:12" s="32" customFormat="1" ht="12.75" customHeight="1">
      <c r="A85" s="667"/>
      <c r="B85" s="198">
        <v>657</v>
      </c>
      <c r="C85" s="202" t="s">
        <v>38</v>
      </c>
      <c r="D85" s="1190"/>
      <c r="E85" s="1190"/>
      <c r="F85" s="1190"/>
      <c r="G85" s="1190"/>
      <c r="H85" s="203">
        <f t="shared" si="12"/>
        <v>0</v>
      </c>
      <c r="I85" s="1190"/>
      <c r="J85" s="203">
        <f t="shared" si="13"/>
        <v>0</v>
      </c>
      <c r="K85" s="204">
        <f t="shared" si="14"/>
        <v>0</v>
      </c>
      <c r="L85" s="192"/>
    </row>
    <row r="86" spans="1:12" s="32" customFormat="1" ht="12.75" customHeight="1" thickBot="1">
      <c r="A86" s="667"/>
      <c r="B86" s="198">
        <v>658</v>
      </c>
      <c r="C86" s="205" t="s">
        <v>39</v>
      </c>
      <c r="D86" s="1193"/>
      <c r="E86" s="1193"/>
      <c r="F86" s="1193"/>
      <c r="G86" s="1193"/>
      <c r="H86" s="206">
        <f t="shared" si="12"/>
        <v>0</v>
      </c>
      <c r="I86" s="1193"/>
      <c r="J86" s="206">
        <f t="shared" si="13"/>
        <v>0</v>
      </c>
      <c r="K86" s="207">
        <f t="shared" si="14"/>
        <v>0</v>
      </c>
      <c r="L86" s="192"/>
    </row>
    <row r="87" spans="1:12" s="32" customFormat="1" ht="3" customHeight="1" thickBot="1">
      <c r="A87" s="208"/>
      <c r="B87" s="210"/>
      <c r="C87" s="210"/>
      <c r="D87" s="671"/>
      <c r="E87" s="671"/>
      <c r="F87" s="671"/>
      <c r="G87" s="671"/>
      <c r="H87" s="671"/>
      <c r="I87" s="671"/>
      <c r="J87" s="671"/>
      <c r="K87" s="672"/>
      <c r="L87" s="669"/>
    </row>
    <row r="88" spans="1:20" ht="12" customHeight="1">
      <c r="A88" s="663"/>
      <c r="B88" s="664"/>
      <c r="C88" s="664"/>
      <c r="D88" s="979" t="s">
        <v>613</v>
      </c>
      <c r="E88" s="982" t="s">
        <v>653</v>
      </c>
      <c r="F88" s="983"/>
      <c r="G88" s="983"/>
      <c r="H88" s="984"/>
      <c r="I88" s="985" t="s">
        <v>186</v>
      </c>
      <c r="J88" s="985"/>
      <c r="K88" s="986"/>
      <c r="L88" s="191"/>
      <c r="M88" s="36"/>
      <c r="N88" s="36"/>
      <c r="O88" s="36"/>
      <c r="P88" s="36"/>
      <c r="Q88" s="36"/>
      <c r="R88" s="36"/>
      <c r="S88" s="36"/>
      <c r="T88" s="36"/>
    </row>
    <row r="89" spans="1:12" s="31" customFormat="1" ht="12" customHeight="1">
      <c r="A89" s="663"/>
      <c r="B89" s="664"/>
      <c r="C89" s="664"/>
      <c r="D89" s="980"/>
      <c r="E89" s="987" t="s">
        <v>187</v>
      </c>
      <c r="F89" s="987" t="s">
        <v>497</v>
      </c>
      <c r="G89" s="987" t="s">
        <v>498</v>
      </c>
      <c r="H89" s="987" t="s">
        <v>188</v>
      </c>
      <c r="I89" s="987" t="s">
        <v>189</v>
      </c>
      <c r="J89" s="987" t="s">
        <v>502</v>
      </c>
      <c r="K89" s="989" t="s">
        <v>503</v>
      </c>
      <c r="L89" s="192"/>
    </row>
    <row r="90" spans="1:12" s="31" customFormat="1" ht="36.75" customHeight="1" thickBot="1">
      <c r="A90" s="663"/>
      <c r="B90" s="193"/>
      <c r="C90" s="194"/>
      <c r="D90" s="981"/>
      <c r="E90" s="988"/>
      <c r="F90" s="988"/>
      <c r="G90" s="988"/>
      <c r="H90" s="988"/>
      <c r="I90" s="988"/>
      <c r="J90" s="988"/>
      <c r="K90" s="990"/>
      <c r="L90" s="192"/>
    </row>
    <row r="91" spans="1:12" s="31" customFormat="1" ht="12.75" customHeight="1" thickBot="1">
      <c r="A91" s="663"/>
      <c r="B91" s="195" t="s">
        <v>40</v>
      </c>
      <c r="C91" s="194"/>
      <c r="D91" s="196"/>
      <c r="E91" s="197" t="s">
        <v>192</v>
      </c>
      <c r="F91" s="196" t="s">
        <v>193</v>
      </c>
      <c r="G91" s="665" t="s">
        <v>209</v>
      </c>
      <c r="H91" s="665" t="s">
        <v>499</v>
      </c>
      <c r="I91" s="665" t="s">
        <v>223</v>
      </c>
      <c r="J91" s="666" t="s">
        <v>500</v>
      </c>
      <c r="K91" s="666" t="s">
        <v>501</v>
      </c>
      <c r="L91" s="192"/>
    </row>
    <row r="92" spans="1:12" s="32" customFormat="1" ht="12.75" customHeight="1">
      <c r="A92" s="667"/>
      <c r="B92" s="198">
        <v>66</v>
      </c>
      <c r="C92" s="199" t="s">
        <v>41</v>
      </c>
      <c r="D92" s="1189"/>
      <c r="E92" s="1189"/>
      <c r="F92" s="1189"/>
      <c r="G92" s="1189"/>
      <c r="H92" s="200">
        <f>E92+F92+G92</f>
        <v>0</v>
      </c>
      <c r="I92" s="1189"/>
      <c r="J92" s="200">
        <f aca="true" t="shared" si="15" ref="J92:J99">I92-H92</f>
        <v>0</v>
      </c>
      <c r="K92" s="201">
        <f aca="true" t="shared" si="16" ref="K92:K99">IF(H92=0,0,J92/H92)</f>
        <v>0</v>
      </c>
      <c r="L92" s="192"/>
    </row>
    <row r="93" spans="1:12" s="32" customFormat="1" ht="12.75" customHeight="1" thickBot="1">
      <c r="A93" s="667"/>
      <c r="B93" s="198">
        <v>762</v>
      </c>
      <c r="C93" s="205" t="s">
        <v>459</v>
      </c>
      <c r="D93" s="1193"/>
      <c r="E93" s="1193"/>
      <c r="F93" s="1193"/>
      <c r="G93" s="1193"/>
      <c r="H93" s="206">
        <f>E93+F93+G93</f>
        <v>0</v>
      </c>
      <c r="I93" s="1193"/>
      <c r="J93" s="206">
        <f>I93-H93</f>
        <v>0</v>
      </c>
      <c r="K93" s="207">
        <f>IF(H93=0,0,J93/H93)</f>
        <v>0</v>
      </c>
      <c r="L93" s="192"/>
    </row>
    <row r="94" spans="1:15" s="32" customFormat="1" ht="8.25" customHeight="1">
      <c r="A94" s="208"/>
      <c r="B94" s="209"/>
      <c r="C94" s="210"/>
      <c r="D94" s="172"/>
      <c r="E94" s="172"/>
      <c r="F94" s="172"/>
      <c r="G94" s="172"/>
      <c r="H94" s="172"/>
      <c r="I94" s="172"/>
      <c r="J94" s="172"/>
      <c r="K94" s="211"/>
      <c r="L94" s="212"/>
      <c r="M94" s="213"/>
      <c r="N94" s="213"/>
      <c r="O94" s="213"/>
    </row>
    <row r="95" spans="1:12" s="31" customFormat="1" ht="12.75" customHeight="1" thickBot="1">
      <c r="A95" s="663"/>
      <c r="B95" s="195" t="s">
        <v>42</v>
      </c>
      <c r="C95" s="194"/>
      <c r="D95" s="196"/>
      <c r="E95" s="197"/>
      <c r="F95" s="196"/>
      <c r="G95" s="665"/>
      <c r="H95" s="665"/>
      <c r="I95" s="665"/>
      <c r="J95" s="666"/>
      <c r="K95" s="666"/>
      <c r="L95" s="192"/>
    </row>
    <row r="96" spans="1:12" s="32" customFormat="1" ht="12.75" customHeight="1">
      <c r="A96" s="667"/>
      <c r="B96" s="198">
        <v>671</v>
      </c>
      <c r="C96" s="199" t="s">
        <v>43</v>
      </c>
      <c r="D96" s="1189"/>
      <c r="E96" s="1189"/>
      <c r="F96" s="1189"/>
      <c r="G96" s="1189"/>
      <c r="H96" s="200">
        <f>E96+F96+G96</f>
        <v>0</v>
      </c>
      <c r="I96" s="1189"/>
      <c r="J96" s="200">
        <f t="shared" si="15"/>
        <v>0</v>
      </c>
      <c r="K96" s="201">
        <f t="shared" si="16"/>
        <v>0</v>
      </c>
      <c r="L96" s="192"/>
    </row>
    <row r="97" spans="1:12" s="32" customFormat="1" ht="12.75" customHeight="1">
      <c r="A97" s="667"/>
      <c r="B97" s="198">
        <v>673</v>
      </c>
      <c r="C97" s="202" t="s">
        <v>460</v>
      </c>
      <c r="D97" s="1190"/>
      <c r="E97" s="1190"/>
      <c r="F97" s="1190"/>
      <c r="G97" s="1190"/>
      <c r="H97" s="203">
        <f>E97+F97+G97</f>
        <v>0</v>
      </c>
      <c r="I97" s="1190"/>
      <c r="J97" s="203">
        <f t="shared" si="15"/>
        <v>0</v>
      </c>
      <c r="K97" s="204">
        <f t="shared" si="16"/>
        <v>0</v>
      </c>
      <c r="L97" s="192"/>
    </row>
    <row r="98" spans="1:12" s="32" customFormat="1" ht="12.75" customHeight="1">
      <c r="A98" s="667"/>
      <c r="B98" s="198">
        <v>675</v>
      </c>
      <c r="C98" s="202" t="s">
        <v>44</v>
      </c>
      <c r="D98" s="1190"/>
      <c r="E98" s="1190"/>
      <c r="F98" s="1190"/>
      <c r="G98" s="1190"/>
      <c r="H98" s="203">
        <f>E98+F98+G98</f>
        <v>0</v>
      </c>
      <c r="I98" s="1190"/>
      <c r="J98" s="203">
        <f t="shared" si="15"/>
        <v>0</v>
      </c>
      <c r="K98" s="204">
        <f t="shared" si="16"/>
        <v>0</v>
      </c>
      <c r="L98" s="192"/>
    </row>
    <row r="99" spans="1:12" s="32" customFormat="1" ht="12" customHeight="1" thickBot="1">
      <c r="A99" s="667"/>
      <c r="B99" s="198">
        <v>678</v>
      </c>
      <c r="C99" s="205" t="s">
        <v>45</v>
      </c>
      <c r="D99" s="1193"/>
      <c r="E99" s="1193"/>
      <c r="F99" s="1193"/>
      <c r="G99" s="1193"/>
      <c r="H99" s="206">
        <f>E99+F99+G99</f>
        <v>0</v>
      </c>
      <c r="I99" s="1193"/>
      <c r="J99" s="206">
        <f t="shared" si="15"/>
        <v>0</v>
      </c>
      <c r="K99" s="207">
        <f t="shared" si="16"/>
        <v>0</v>
      </c>
      <c r="L99" s="192"/>
    </row>
    <row r="100" spans="1:15" s="32" customFormat="1" ht="8.25" customHeight="1">
      <c r="A100" s="208"/>
      <c r="B100" s="209"/>
      <c r="C100" s="210"/>
      <c r="D100" s="172"/>
      <c r="E100" s="172"/>
      <c r="F100" s="172"/>
      <c r="G100" s="172"/>
      <c r="H100" s="172"/>
      <c r="I100" s="172"/>
      <c r="J100" s="172"/>
      <c r="K100" s="211"/>
      <c r="L100" s="212"/>
      <c r="M100" s="213"/>
      <c r="N100" s="213"/>
      <c r="O100" s="213"/>
    </row>
    <row r="101" spans="1:12" s="31" customFormat="1" ht="12.75" customHeight="1" thickBot="1">
      <c r="A101" s="663"/>
      <c r="B101" s="195" t="s">
        <v>477</v>
      </c>
      <c r="C101" s="194"/>
      <c r="D101" s="196"/>
      <c r="E101" s="197"/>
      <c r="F101" s="196"/>
      <c r="G101" s="665"/>
      <c r="H101" s="665"/>
      <c r="I101" s="665"/>
      <c r="J101" s="666"/>
      <c r="K101" s="666"/>
      <c r="L101" s="192"/>
    </row>
    <row r="102" spans="1:12" s="32" customFormat="1" ht="24.75">
      <c r="A102" s="667"/>
      <c r="B102" s="198">
        <v>6811</v>
      </c>
      <c r="C102" s="199" t="s">
        <v>46</v>
      </c>
      <c r="D102" s="1189"/>
      <c r="E102" s="1189"/>
      <c r="F102" s="1189"/>
      <c r="G102" s="1189"/>
      <c r="H102" s="200">
        <f aca="true" t="shared" si="17" ref="H102:H114">E102+F102+G102</f>
        <v>0</v>
      </c>
      <c r="I102" s="1189"/>
      <c r="J102" s="200">
        <f aca="true" t="shared" si="18" ref="J102:J114">I102-H102</f>
        <v>0</v>
      </c>
      <c r="K102" s="201">
        <f aca="true" t="shared" si="19" ref="K102:K114">IF(H102=0,0,J102/H102)</f>
        <v>0</v>
      </c>
      <c r="L102" s="192"/>
    </row>
    <row r="103" spans="1:12" s="32" customFormat="1" ht="12.75" customHeight="1">
      <c r="A103" s="667"/>
      <c r="B103" s="198">
        <v>6812</v>
      </c>
      <c r="C103" s="202" t="s">
        <v>47</v>
      </c>
      <c r="D103" s="1190"/>
      <c r="E103" s="1190"/>
      <c r="F103" s="1190"/>
      <c r="G103" s="1190"/>
      <c r="H103" s="203">
        <f t="shared" si="17"/>
        <v>0</v>
      </c>
      <c r="I103" s="1190"/>
      <c r="J103" s="203">
        <f t="shared" si="18"/>
        <v>0</v>
      </c>
      <c r="K103" s="204">
        <f t="shared" si="19"/>
        <v>0</v>
      </c>
      <c r="L103" s="192"/>
    </row>
    <row r="104" spans="1:12" s="32" customFormat="1" ht="12.75" customHeight="1">
      <c r="A104" s="667"/>
      <c r="B104" s="198">
        <v>6815</v>
      </c>
      <c r="C104" s="202" t="s">
        <v>485</v>
      </c>
      <c r="D104" s="1190"/>
      <c r="E104" s="1190"/>
      <c r="F104" s="1190"/>
      <c r="G104" s="1190"/>
      <c r="H104" s="203">
        <f t="shared" si="17"/>
        <v>0</v>
      </c>
      <c r="I104" s="1190"/>
      <c r="J104" s="203">
        <f t="shared" si="18"/>
        <v>0</v>
      </c>
      <c r="K104" s="204">
        <f t="shared" si="19"/>
        <v>0</v>
      </c>
      <c r="L104" s="192"/>
    </row>
    <row r="105" spans="1:12" s="32" customFormat="1" ht="24.75">
      <c r="A105" s="667"/>
      <c r="B105" s="198">
        <v>6816</v>
      </c>
      <c r="C105" s="202" t="s">
        <v>48</v>
      </c>
      <c r="D105" s="1190"/>
      <c r="E105" s="1190"/>
      <c r="F105" s="1190"/>
      <c r="G105" s="1190"/>
      <c r="H105" s="203">
        <f t="shared" si="17"/>
        <v>0</v>
      </c>
      <c r="I105" s="1190"/>
      <c r="J105" s="203">
        <f t="shared" si="18"/>
        <v>0</v>
      </c>
      <c r="K105" s="204">
        <f t="shared" si="19"/>
        <v>0</v>
      </c>
      <c r="L105" s="192"/>
    </row>
    <row r="106" spans="1:12" s="32" customFormat="1" ht="12.75" customHeight="1">
      <c r="A106" s="667"/>
      <c r="B106" s="198">
        <v>6817</v>
      </c>
      <c r="C106" s="202" t="s">
        <v>49</v>
      </c>
      <c r="D106" s="1190"/>
      <c r="E106" s="1190"/>
      <c r="F106" s="1190"/>
      <c r="G106" s="1190"/>
      <c r="H106" s="203">
        <f t="shared" si="17"/>
        <v>0</v>
      </c>
      <c r="I106" s="1190"/>
      <c r="J106" s="203">
        <f t="shared" si="18"/>
        <v>0</v>
      </c>
      <c r="K106" s="204">
        <f t="shared" si="19"/>
        <v>0</v>
      </c>
      <c r="L106" s="192"/>
    </row>
    <row r="107" spans="1:12" s="32" customFormat="1" ht="12.75" customHeight="1">
      <c r="A107" s="667"/>
      <c r="B107" s="198">
        <v>686</v>
      </c>
      <c r="C107" s="202" t="s">
        <v>50</v>
      </c>
      <c r="D107" s="1190"/>
      <c r="E107" s="1190"/>
      <c r="F107" s="1190"/>
      <c r="G107" s="1190"/>
      <c r="H107" s="203">
        <f t="shared" si="17"/>
        <v>0</v>
      </c>
      <c r="I107" s="1190"/>
      <c r="J107" s="203">
        <f t="shared" si="18"/>
        <v>0</v>
      </c>
      <c r="K107" s="204">
        <f t="shared" si="19"/>
        <v>0</v>
      </c>
      <c r="L107" s="192"/>
    </row>
    <row r="108" spans="1:12" s="32" customFormat="1" ht="12.75" customHeight="1">
      <c r="A108" s="667"/>
      <c r="B108" s="198">
        <v>687</v>
      </c>
      <c r="C108" s="202" t="s">
        <v>51</v>
      </c>
      <c r="D108" s="203">
        <f>SUM(D109:D114)</f>
        <v>0</v>
      </c>
      <c r="E108" s="203">
        <f>SUM(E109:E114)</f>
        <v>0</v>
      </c>
      <c r="F108" s="203">
        <f>SUM(F109:F114)</f>
        <v>0</v>
      </c>
      <c r="G108" s="203">
        <f>SUM(G109:G114)</f>
        <v>0</v>
      </c>
      <c r="H108" s="203">
        <f>E108+F108+G108</f>
        <v>0</v>
      </c>
      <c r="I108" s="203">
        <f>SUM(I109:I114)</f>
        <v>0</v>
      </c>
      <c r="J108" s="203">
        <f t="shared" si="18"/>
        <v>0</v>
      </c>
      <c r="K108" s="204">
        <f t="shared" si="19"/>
        <v>0</v>
      </c>
      <c r="L108" s="192"/>
    </row>
    <row r="109" spans="1:12" s="231" customFormat="1" ht="12.75" customHeight="1">
      <c r="A109" s="670"/>
      <c r="B109" s="229">
        <v>6871</v>
      </c>
      <c r="C109" s="235" t="s">
        <v>137</v>
      </c>
      <c r="D109" s="1191"/>
      <c r="E109" s="1191"/>
      <c r="F109" s="1191"/>
      <c r="G109" s="1191"/>
      <c r="H109" s="236">
        <f t="shared" si="17"/>
        <v>0</v>
      </c>
      <c r="I109" s="1191"/>
      <c r="J109" s="236">
        <f t="shared" si="18"/>
        <v>0</v>
      </c>
      <c r="K109" s="237">
        <f t="shared" si="19"/>
        <v>0</v>
      </c>
      <c r="L109" s="230"/>
    </row>
    <row r="110" spans="1:12" s="231" customFormat="1" ht="12.75" customHeight="1">
      <c r="A110" s="670"/>
      <c r="B110" s="229">
        <v>68725</v>
      </c>
      <c r="C110" s="235" t="s">
        <v>138</v>
      </c>
      <c r="D110" s="1191"/>
      <c r="E110" s="1191"/>
      <c r="F110" s="1191"/>
      <c r="G110" s="1191"/>
      <c r="H110" s="236">
        <f t="shared" si="17"/>
        <v>0</v>
      </c>
      <c r="I110" s="1191"/>
      <c r="J110" s="236">
        <f t="shared" si="18"/>
        <v>0</v>
      </c>
      <c r="K110" s="237">
        <f t="shared" si="19"/>
        <v>0</v>
      </c>
      <c r="L110" s="230"/>
    </row>
    <row r="111" spans="1:12" s="231" customFormat="1" ht="25.5">
      <c r="A111" s="670"/>
      <c r="B111" s="229">
        <v>68741</v>
      </c>
      <c r="C111" s="235" t="s">
        <v>139</v>
      </c>
      <c r="D111" s="1191"/>
      <c r="E111" s="1191"/>
      <c r="F111" s="1191"/>
      <c r="G111" s="1191"/>
      <c r="H111" s="236">
        <f t="shared" si="17"/>
        <v>0</v>
      </c>
      <c r="I111" s="1191"/>
      <c r="J111" s="236">
        <f t="shared" si="18"/>
        <v>0</v>
      </c>
      <c r="K111" s="237">
        <f t="shared" si="19"/>
        <v>0</v>
      </c>
      <c r="L111" s="230"/>
    </row>
    <row r="112" spans="1:12" s="231" customFormat="1" ht="25.5">
      <c r="A112" s="670"/>
      <c r="B112" s="229">
        <v>68742</v>
      </c>
      <c r="C112" s="235" t="s">
        <v>140</v>
      </c>
      <c r="D112" s="1191"/>
      <c r="E112" s="1191"/>
      <c r="F112" s="1191"/>
      <c r="G112" s="1191"/>
      <c r="H112" s="236">
        <f t="shared" si="17"/>
        <v>0</v>
      </c>
      <c r="I112" s="1191"/>
      <c r="J112" s="236">
        <f t="shared" si="18"/>
        <v>0</v>
      </c>
      <c r="K112" s="237">
        <f t="shared" si="19"/>
        <v>0</v>
      </c>
      <c r="L112" s="230"/>
    </row>
    <row r="113" spans="1:12" s="231" customFormat="1" ht="12.75" customHeight="1">
      <c r="A113" s="670"/>
      <c r="B113" s="229">
        <v>68748</v>
      </c>
      <c r="C113" s="235" t="s">
        <v>141</v>
      </c>
      <c r="D113" s="1191"/>
      <c r="E113" s="1191"/>
      <c r="F113" s="1191"/>
      <c r="G113" s="1191"/>
      <c r="H113" s="236">
        <f t="shared" si="17"/>
        <v>0</v>
      </c>
      <c r="I113" s="1191"/>
      <c r="J113" s="236">
        <f t="shared" si="18"/>
        <v>0</v>
      </c>
      <c r="K113" s="237">
        <f t="shared" si="19"/>
        <v>0</v>
      </c>
      <c r="L113" s="230"/>
    </row>
    <row r="114" spans="1:12" s="231" customFormat="1" ht="12.75" customHeight="1" thickBot="1">
      <c r="A114" s="670"/>
      <c r="B114" s="229">
        <v>6876</v>
      </c>
      <c r="C114" s="238" t="s">
        <v>142</v>
      </c>
      <c r="D114" s="1192"/>
      <c r="E114" s="1192"/>
      <c r="F114" s="1192"/>
      <c r="G114" s="1192"/>
      <c r="H114" s="239">
        <f t="shared" si="17"/>
        <v>0</v>
      </c>
      <c r="I114" s="1192"/>
      <c r="J114" s="239">
        <f t="shared" si="18"/>
        <v>0</v>
      </c>
      <c r="K114" s="240">
        <f t="shared" si="19"/>
        <v>0</v>
      </c>
      <c r="L114" s="230"/>
    </row>
    <row r="115" spans="1:15" s="34" customFormat="1" ht="7.5" customHeight="1" thickBot="1">
      <c r="A115" s="667"/>
      <c r="B115" s="216"/>
      <c r="C115" s="217"/>
      <c r="D115" s="218"/>
      <c r="E115" s="218"/>
      <c r="F115" s="218"/>
      <c r="G115" s="218"/>
      <c r="H115" s="218"/>
      <c r="I115" s="218"/>
      <c r="J115" s="218"/>
      <c r="K115" s="219"/>
      <c r="L115" s="212"/>
      <c r="M115" s="220"/>
      <c r="N115" s="220"/>
      <c r="O115" s="220"/>
    </row>
    <row r="116" spans="1:12" s="34" customFormat="1" ht="13.5" customHeight="1" thickBot="1" thickTop="1">
      <c r="A116" s="667"/>
      <c r="B116" s="221"/>
      <c r="C116" s="222" t="s">
        <v>52</v>
      </c>
      <c r="D116" s="223">
        <f>SUM(D65:D78)+SUM(D81:D86)+SUM(D92:D93)+SUM(D96:D99)+SUM(D102:D108)</f>
        <v>0</v>
      </c>
      <c r="E116" s="224">
        <f>SUM(E65:E78)+SUM(E81:E86)+SUM(E92:E93)+SUM(E96:E99)+SUM(E102:E108)</f>
        <v>0</v>
      </c>
      <c r="F116" s="224">
        <f>SUM(F65:F78)+SUM(F81:F86)+SUM(F92:F93)+SUM(F96:F99)+SUM(F102:F108)</f>
        <v>0</v>
      </c>
      <c r="G116" s="224">
        <f>SUM(G65:G78)+SUM(G81:G86)+SUM(G92:G93)+SUM(G96:G99)+SUM(G102:G108)</f>
        <v>0</v>
      </c>
      <c r="H116" s="224">
        <f>E116+F116+G116</f>
        <v>0</v>
      </c>
      <c r="I116" s="224">
        <f>SUM(I65:I78)+SUM(I81:I86)+SUM(I92:I93)+SUM(I96:I99)+SUM(I102:I108)</f>
        <v>0</v>
      </c>
      <c r="J116" s="224">
        <f>I116-H116</f>
        <v>0</v>
      </c>
      <c r="K116" s="225">
        <f>IF(H116=0,0,J116/H116)</f>
        <v>0</v>
      </c>
      <c r="L116" s="226"/>
    </row>
    <row r="117" spans="1:107" s="227" customFormat="1" ht="13.5" customHeight="1" thickBot="1" thickTop="1">
      <c r="A117" s="667"/>
      <c r="B117" s="228"/>
      <c r="C117" s="668"/>
      <c r="D117" s="668"/>
      <c r="E117" s="668"/>
      <c r="F117" s="668"/>
      <c r="G117" s="668"/>
      <c r="H117" s="668"/>
      <c r="I117" s="668"/>
      <c r="J117" s="668"/>
      <c r="K117" s="668"/>
      <c r="L117" s="22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c r="AW117" s="656"/>
      <c r="AX117" s="656"/>
      <c r="AY117" s="656"/>
      <c r="AZ117" s="656"/>
      <c r="BA117" s="656"/>
      <c r="BB117" s="656"/>
      <c r="BC117" s="656"/>
      <c r="BD117" s="656"/>
      <c r="BE117" s="656"/>
      <c r="BF117" s="656"/>
      <c r="BG117" s="656"/>
      <c r="BH117" s="656"/>
      <c r="BI117" s="656"/>
      <c r="BJ117" s="656"/>
      <c r="BK117" s="656"/>
      <c r="BL117" s="656"/>
      <c r="BM117" s="656"/>
      <c r="BN117" s="656"/>
      <c r="BO117" s="656"/>
      <c r="BP117" s="656"/>
      <c r="BQ117" s="656"/>
      <c r="BR117" s="656"/>
      <c r="BS117" s="656"/>
      <c r="BT117" s="656"/>
      <c r="BU117" s="656"/>
      <c r="BV117" s="656"/>
      <c r="BW117" s="656"/>
      <c r="BX117" s="656"/>
      <c r="BY117" s="656"/>
      <c r="BZ117" s="656"/>
      <c r="CA117" s="656"/>
      <c r="CB117" s="656"/>
      <c r="CC117" s="656"/>
      <c r="CD117" s="656"/>
      <c r="CE117" s="656"/>
      <c r="CF117" s="656"/>
      <c r="CG117" s="656"/>
      <c r="CH117" s="656"/>
      <c r="CI117" s="656"/>
      <c r="CJ117" s="656"/>
      <c r="CK117" s="656"/>
      <c r="CL117" s="656"/>
      <c r="CM117" s="656"/>
      <c r="CN117" s="656"/>
      <c r="CO117" s="656"/>
      <c r="CP117" s="656"/>
      <c r="CQ117" s="656"/>
      <c r="CR117" s="656"/>
      <c r="CS117" s="656"/>
      <c r="CT117" s="656"/>
      <c r="CU117" s="656"/>
      <c r="CV117" s="656"/>
      <c r="CW117" s="656"/>
      <c r="CX117" s="656"/>
      <c r="CY117" s="656"/>
      <c r="CZ117" s="656"/>
      <c r="DA117" s="656"/>
      <c r="DB117" s="656"/>
      <c r="DC117" s="656"/>
    </row>
    <row r="118" spans="1:12" s="34" customFormat="1" ht="13.5" customHeight="1" thickBot="1" thickTop="1">
      <c r="A118" s="667"/>
      <c r="B118" s="221"/>
      <c r="C118" s="222" t="s">
        <v>143</v>
      </c>
      <c r="D118" s="223">
        <f>D40+D59+D116</f>
        <v>0</v>
      </c>
      <c r="E118" s="224">
        <f>E40+E59+E116</f>
        <v>0</v>
      </c>
      <c r="F118" s="224">
        <f>F40+F59+F116</f>
        <v>0</v>
      </c>
      <c r="G118" s="224">
        <f>G40+G59+G116</f>
        <v>0</v>
      </c>
      <c r="H118" s="224">
        <f>E118+F118+G118</f>
        <v>0</v>
      </c>
      <c r="I118" s="224">
        <f>I40+I59+I116</f>
        <v>0</v>
      </c>
      <c r="J118" s="224">
        <f>I118-H118</f>
        <v>0</v>
      </c>
      <c r="K118" s="225">
        <f>IF(H118=0,0,J118/H118)</f>
        <v>0</v>
      </c>
      <c r="L118" s="226"/>
    </row>
    <row r="119" spans="1:107" s="227" customFormat="1" ht="13.5" customHeight="1" thickBot="1" thickTop="1">
      <c r="A119" s="667"/>
      <c r="B119" s="228"/>
      <c r="C119" s="668"/>
      <c r="D119" s="668"/>
      <c r="E119" s="668"/>
      <c r="F119" s="668"/>
      <c r="G119" s="668"/>
      <c r="H119" s="668"/>
      <c r="I119" s="668"/>
      <c r="J119" s="668"/>
      <c r="K119" s="668"/>
      <c r="L119" s="226"/>
      <c r="M119" s="656"/>
      <c r="N119" s="656"/>
      <c r="O119" s="656"/>
      <c r="P119" s="656"/>
      <c r="Q119" s="656"/>
      <c r="R119" s="656"/>
      <c r="S119" s="656"/>
      <c r="T119" s="656"/>
      <c r="U119" s="656"/>
      <c r="V119" s="656"/>
      <c r="W119" s="656"/>
      <c r="X119" s="656"/>
      <c r="Y119" s="656"/>
      <c r="Z119" s="656"/>
      <c r="AA119" s="656"/>
      <c r="AB119" s="656"/>
      <c r="AC119" s="656"/>
      <c r="AD119" s="656"/>
      <c r="AE119" s="656"/>
      <c r="AF119" s="656"/>
      <c r="AG119" s="656"/>
      <c r="AH119" s="656"/>
      <c r="AI119" s="656"/>
      <c r="AJ119" s="656"/>
      <c r="AK119" s="656"/>
      <c r="AL119" s="656"/>
      <c r="AM119" s="656"/>
      <c r="AN119" s="656"/>
      <c r="AO119" s="656"/>
      <c r="AP119" s="656"/>
      <c r="AQ119" s="656"/>
      <c r="AR119" s="656"/>
      <c r="AS119" s="656"/>
      <c r="AT119" s="656"/>
      <c r="AU119" s="656"/>
      <c r="AV119" s="656"/>
      <c r="AW119" s="656"/>
      <c r="AX119" s="656"/>
      <c r="AY119" s="656"/>
      <c r="AZ119" s="656"/>
      <c r="BA119" s="656"/>
      <c r="BB119" s="656"/>
      <c r="BC119" s="656"/>
      <c r="BD119" s="656"/>
      <c r="BE119" s="656"/>
      <c r="BF119" s="656"/>
      <c r="BG119" s="656"/>
      <c r="BH119" s="656"/>
      <c r="BI119" s="656"/>
      <c r="BJ119" s="656"/>
      <c r="BK119" s="656"/>
      <c r="BL119" s="656"/>
      <c r="BM119" s="656"/>
      <c r="BN119" s="656"/>
      <c r="BO119" s="656"/>
      <c r="BP119" s="656"/>
      <c r="BQ119" s="656"/>
      <c r="BR119" s="656"/>
      <c r="BS119" s="656"/>
      <c r="BT119" s="656"/>
      <c r="BU119" s="656"/>
      <c r="BV119" s="656"/>
      <c r="BW119" s="656"/>
      <c r="BX119" s="656"/>
      <c r="BY119" s="656"/>
      <c r="BZ119" s="656"/>
      <c r="CA119" s="656"/>
      <c r="CB119" s="656"/>
      <c r="CC119" s="656"/>
      <c r="CD119" s="656"/>
      <c r="CE119" s="656"/>
      <c r="CF119" s="656"/>
      <c r="CG119" s="656"/>
      <c r="CH119" s="656"/>
      <c r="CI119" s="656"/>
      <c r="CJ119" s="656"/>
      <c r="CK119" s="656"/>
      <c r="CL119" s="656"/>
      <c r="CM119" s="656"/>
      <c r="CN119" s="656"/>
      <c r="CO119" s="656"/>
      <c r="CP119" s="656"/>
      <c r="CQ119" s="656"/>
      <c r="CR119" s="656"/>
      <c r="CS119" s="656"/>
      <c r="CT119" s="656"/>
      <c r="CU119" s="656"/>
      <c r="CV119" s="656"/>
      <c r="CW119" s="656"/>
      <c r="CX119" s="656"/>
      <c r="CY119" s="656"/>
      <c r="CZ119" s="656"/>
      <c r="DA119" s="656"/>
      <c r="DB119" s="656"/>
      <c r="DC119" s="656"/>
    </row>
    <row r="120" spans="1:12" s="32" customFormat="1" ht="24.75">
      <c r="A120" s="667"/>
      <c r="B120" s="198" t="s">
        <v>445</v>
      </c>
      <c r="C120" s="199" t="s">
        <v>476</v>
      </c>
      <c r="D120" s="1189"/>
      <c r="E120" s="1189"/>
      <c r="F120" s="1189"/>
      <c r="G120" s="1189"/>
      <c r="H120" s="200">
        <f>E120+F120+G120</f>
        <v>0</v>
      </c>
      <c r="I120" s="1189"/>
      <c r="J120" s="200">
        <f>I120-H120</f>
        <v>0</v>
      </c>
      <c r="K120" s="201">
        <f>IF(H120=0,0,J120/H120)</f>
        <v>0</v>
      </c>
      <c r="L120" s="192"/>
    </row>
    <row r="121" spans="1:12" s="32" customFormat="1" ht="12.75" customHeight="1" thickBot="1">
      <c r="A121" s="667"/>
      <c r="B121" s="198" t="s">
        <v>446</v>
      </c>
      <c r="C121" s="205" t="s">
        <v>91</v>
      </c>
      <c r="D121" s="1193"/>
      <c r="E121" s="1193"/>
      <c r="F121" s="1193"/>
      <c r="G121" s="1193"/>
      <c r="H121" s="206">
        <f>E121+F121+G121</f>
        <v>0</v>
      </c>
      <c r="I121" s="1193"/>
      <c r="J121" s="206">
        <f>I121-H121</f>
        <v>0</v>
      </c>
      <c r="K121" s="207">
        <f>IF(H121=0,0,J121/H121)</f>
        <v>0</v>
      </c>
      <c r="L121" s="192"/>
    </row>
    <row r="122" spans="1:12" s="34" customFormat="1" ht="13.5" customHeight="1" thickBot="1" thickTop="1">
      <c r="A122" s="667"/>
      <c r="B122" s="221" t="s">
        <v>447</v>
      </c>
      <c r="C122" s="222" t="s">
        <v>196</v>
      </c>
      <c r="D122" s="223">
        <f>IF(D118+D120+D121-Section_exploit_SF!D206-Section_exploit_SF!D208-Section_exploit_SF!D209&gt;0,0,-(D118+D120+D121-Section_exploit_SF!D206-Section_exploit_SF!D208-Section_exploit_SF!D209))</f>
        <v>0</v>
      </c>
      <c r="E122" s="224">
        <f>IF(E118+E120+E121-Section_exploit_SF!E206-Section_exploit_SF!E208-Section_exploit_SF!E209&gt;0,0,-(E118+E120+E121-Section_exploit_SF!E206-Section_exploit_SF!E208-Section_exploit_SF!E209))</f>
        <v>0</v>
      </c>
      <c r="F122" s="224">
        <f>IF(F118+F120+F121-F206-F208-F209&gt;0,0,-(F118+F120+F121-F206-F208-F209))</f>
        <v>0</v>
      </c>
      <c r="G122" s="224">
        <f>IF(G118+G120+G121-Section_exploit_SF!G206-Section_exploit_SF!G208-Section_exploit_SF!G209&gt;0,0,-(G118+G120+G121-Section_exploit_SF!G206-Section_exploit_SF!G208-Section_exploit_SF!G209))</f>
        <v>0</v>
      </c>
      <c r="H122" s="224">
        <f>IF(H118+H120+H121-H206-H208-H209&gt;0,0,-(H118+H120+H121-H206-H208-H209))</f>
        <v>0</v>
      </c>
      <c r="I122" s="224">
        <f>IF(I118+I120+I121-Section_exploit_SF!I206-Section_exploit_SF!I208-Section_exploit_SF!I209&gt;0,0,-(I118+I120+I121-Section_exploit_SF!I206-Section_exploit_SF!I208-Section_exploit_SF!I209))</f>
        <v>0</v>
      </c>
      <c r="J122" s="224">
        <f>I122-H122</f>
        <v>0</v>
      </c>
      <c r="K122" s="225">
        <f>IF(H122=0,0,J122/H122)</f>
        <v>0</v>
      </c>
      <c r="L122" s="226"/>
    </row>
    <row r="123" spans="1:107" s="227" customFormat="1" ht="13.5" customHeight="1" thickBot="1" thickTop="1">
      <c r="A123" s="667"/>
      <c r="B123" s="228"/>
      <c r="C123" s="668"/>
      <c r="D123" s="668"/>
      <c r="E123" s="668"/>
      <c r="F123" s="668"/>
      <c r="G123" s="668"/>
      <c r="H123" s="668"/>
      <c r="I123" s="668"/>
      <c r="J123" s="668"/>
      <c r="K123" s="668"/>
      <c r="L123" s="226"/>
      <c r="M123" s="656"/>
      <c r="N123" s="656"/>
      <c r="O123" s="656"/>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6"/>
      <c r="AL123" s="656"/>
      <c r="AM123" s="656"/>
      <c r="AN123" s="656"/>
      <c r="AO123" s="656"/>
      <c r="AP123" s="656"/>
      <c r="AQ123" s="656"/>
      <c r="AR123" s="656"/>
      <c r="AS123" s="656"/>
      <c r="AT123" s="656"/>
      <c r="AU123" s="656"/>
      <c r="AV123" s="656"/>
      <c r="AW123" s="656"/>
      <c r="AX123" s="656"/>
      <c r="AY123" s="656"/>
      <c r="AZ123" s="656"/>
      <c r="BA123" s="656"/>
      <c r="BB123" s="656"/>
      <c r="BC123" s="656"/>
      <c r="BD123" s="656"/>
      <c r="BE123" s="656"/>
      <c r="BF123" s="656"/>
      <c r="BG123" s="656"/>
      <c r="BH123" s="656"/>
      <c r="BI123" s="656"/>
      <c r="BJ123" s="656"/>
      <c r="BK123" s="656"/>
      <c r="BL123" s="656"/>
      <c r="BM123" s="656"/>
      <c r="BN123" s="656"/>
      <c r="BO123" s="656"/>
      <c r="BP123" s="656"/>
      <c r="BQ123" s="656"/>
      <c r="BR123" s="656"/>
      <c r="BS123" s="656"/>
      <c r="BT123" s="656"/>
      <c r="BU123" s="656"/>
      <c r="BV123" s="656"/>
      <c r="BW123" s="656"/>
      <c r="BX123" s="656"/>
      <c r="BY123" s="656"/>
      <c r="BZ123" s="656"/>
      <c r="CA123" s="656"/>
      <c r="CB123" s="656"/>
      <c r="CC123" s="656"/>
      <c r="CD123" s="656"/>
      <c r="CE123" s="656"/>
      <c r="CF123" s="656"/>
      <c r="CG123" s="656"/>
      <c r="CH123" s="656"/>
      <c r="CI123" s="656"/>
      <c r="CJ123" s="656"/>
      <c r="CK123" s="656"/>
      <c r="CL123" s="656"/>
      <c r="CM123" s="656"/>
      <c r="CN123" s="656"/>
      <c r="CO123" s="656"/>
      <c r="CP123" s="656"/>
      <c r="CQ123" s="656"/>
      <c r="CR123" s="656"/>
      <c r="CS123" s="656"/>
      <c r="CT123" s="656"/>
      <c r="CU123" s="656"/>
      <c r="CV123" s="656"/>
      <c r="CW123" s="656"/>
      <c r="CX123" s="656"/>
      <c r="CY123" s="656"/>
      <c r="CZ123" s="656"/>
      <c r="DA123" s="656"/>
      <c r="DB123" s="656"/>
      <c r="DC123" s="656"/>
    </row>
    <row r="124" spans="1:12" s="34" customFormat="1" ht="13.5" customHeight="1" thickBot="1" thickTop="1">
      <c r="A124" s="667"/>
      <c r="B124" s="221"/>
      <c r="C124" s="222" t="s">
        <v>454</v>
      </c>
      <c r="D124" s="223">
        <f aca="true" t="shared" si="20" ref="D124:I124">D118+D120+D121+D122</f>
        <v>0</v>
      </c>
      <c r="E124" s="224">
        <f t="shared" si="20"/>
        <v>0</v>
      </c>
      <c r="F124" s="224">
        <f t="shared" si="20"/>
        <v>0</v>
      </c>
      <c r="G124" s="224">
        <f t="shared" si="20"/>
        <v>0</v>
      </c>
      <c r="H124" s="224">
        <f t="shared" si="20"/>
        <v>0</v>
      </c>
      <c r="I124" s="224">
        <f t="shared" si="20"/>
        <v>0</v>
      </c>
      <c r="J124" s="224">
        <f>I124-H124</f>
        <v>0</v>
      </c>
      <c r="K124" s="225">
        <f>IF(H124=0,0,J124/H124)</f>
        <v>0</v>
      </c>
      <c r="L124" s="226"/>
    </row>
    <row r="125" spans="1:15" ht="30" customHeight="1" thickTop="1">
      <c r="A125" s="242"/>
      <c r="B125" s="243"/>
      <c r="C125" s="244"/>
      <c r="D125" s="171"/>
      <c r="E125" s="171"/>
      <c r="F125" s="171"/>
      <c r="G125" s="171"/>
      <c r="H125" s="171"/>
      <c r="I125" s="173"/>
      <c r="J125" s="171"/>
      <c r="K125" s="245"/>
      <c r="L125" s="212"/>
      <c r="M125" s="246"/>
      <c r="N125" s="246"/>
      <c r="O125" s="246"/>
    </row>
    <row r="126" spans="1:12" s="35" customFormat="1" ht="38.25" customHeight="1">
      <c r="A126" s="188"/>
      <c r="B126" s="971" t="s">
        <v>663</v>
      </c>
      <c r="C126" s="971"/>
      <c r="D126" s="971"/>
      <c r="E126" s="971"/>
      <c r="F126" s="971"/>
      <c r="G126" s="971"/>
      <c r="H126" s="971"/>
      <c r="I126" s="971"/>
      <c r="J126" s="971"/>
      <c r="K126" s="971"/>
      <c r="L126" s="187"/>
    </row>
    <row r="127" spans="1:12" s="35" customFormat="1" ht="16.5" customHeight="1" thickBot="1">
      <c r="A127" s="188"/>
      <c r="B127" s="185"/>
      <c r="C127" s="189"/>
      <c r="D127" s="173"/>
      <c r="E127" s="173"/>
      <c r="F127" s="173"/>
      <c r="G127" s="173"/>
      <c r="H127" s="173"/>
      <c r="I127" s="173"/>
      <c r="J127" s="173"/>
      <c r="K127" s="190"/>
      <c r="L127" s="187"/>
    </row>
    <row r="128" spans="1:20" ht="12" customHeight="1">
      <c r="A128" s="663"/>
      <c r="B128" s="664"/>
      <c r="C128" s="664"/>
      <c r="D128" s="979" t="s">
        <v>613</v>
      </c>
      <c r="E128" s="982" t="s">
        <v>653</v>
      </c>
      <c r="F128" s="983"/>
      <c r="G128" s="983"/>
      <c r="H128" s="984"/>
      <c r="I128" s="985" t="s">
        <v>186</v>
      </c>
      <c r="J128" s="985"/>
      <c r="K128" s="986"/>
      <c r="L128" s="191"/>
      <c r="M128" s="36"/>
      <c r="N128" s="36"/>
      <c r="O128" s="36"/>
      <c r="P128" s="36"/>
      <c r="Q128" s="36"/>
      <c r="R128" s="36"/>
      <c r="S128" s="36"/>
      <c r="T128" s="36"/>
    </row>
    <row r="129" spans="1:12" s="31" customFormat="1" ht="12" customHeight="1">
      <c r="A129" s="663"/>
      <c r="B129" s="664"/>
      <c r="C129" s="664"/>
      <c r="D129" s="980"/>
      <c r="E129" s="987" t="s">
        <v>187</v>
      </c>
      <c r="F129" s="987" t="s">
        <v>497</v>
      </c>
      <c r="G129" s="987" t="s">
        <v>498</v>
      </c>
      <c r="H129" s="987" t="s">
        <v>188</v>
      </c>
      <c r="I129" s="987" t="s">
        <v>189</v>
      </c>
      <c r="J129" s="987" t="s">
        <v>502</v>
      </c>
      <c r="K129" s="989" t="s">
        <v>503</v>
      </c>
      <c r="L129" s="192"/>
    </row>
    <row r="130" spans="1:12" s="31" customFormat="1" ht="36.75" customHeight="1" thickBot="1">
      <c r="A130" s="663"/>
      <c r="B130" s="193"/>
      <c r="C130" s="194" t="s">
        <v>647</v>
      </c>
      <c r="D130" s="981"/>
      <c r="E130" s="988"/>
      <c r="F130" s="988"/>
      <c r="G130" s="988"/>
      <c r="H130" s="988"/>
      <c r="I130" s="988"/>
      <c r="J130" s="988"/>
      <c r="K130" s="990"/>
      <c r="L130" s="192"/>
    </row>
    <row r="131" spans="1:12" s="31" customFormat="1" ht="12.75" customHeight="1" thickBot="1">
      <c r="A131" s="663"/>
      <c r="B131" s="195"/>
      <c r="C131" s="194"/>
      <c r="D131" s="196"/>
      <c r="E131" s="197" t="s">
        <v>192</v>
      </c>
      <c r="F131" s="196" t="s">
        <v>193</v>
      </c>
      <c r="G131" s="665" t="s">
        <v>209</v>
      </c>
      <c r="H131" s="665" t="s">
        <v>499</v>
      </c>
      <c r="I131" s="665" t="s">
        <v>223</v>
      </c>
      <c r="J131" s="666" t="s">
        <v>500</v>
      </c>
      <c r="K131" s="666" t="s">
        <v>501</v>
      </c>
      <c r="L131" s="192"/>
    </row>
    <row r="132" spans="1:12" s="32" customFormat="1" ht="24.75">
      <c r="A132" s="667"/>
      <c r="B132" s="198">
        <v>731</v>
      </c>
      <c r="C132" s="199" t="s">
        <v>486</v>
      </c>
      <c r="D132" s="1189"/>
      <c r="E132" s="1189"/>
      <c r="F132" s="1189"/>
      <c r="G132" s="1189"/>
      <c r="H132" s="200">
        <f aca="true" t="shared" si="21" ref="H132:H142">E132+F132+G132</f>
        <v>0</v>
      </c>
      <c r="I132" s="1189"/>
      <c r="J132" s="200">
        <f aca="true" t="shared" si="22" ref="J132:J142">I132-H132</f>
        <v>0</v>
      </c>
      <c r="K132" s="201">
        <f aca="true" t="shared" si="23" ref="K132:K142">IF(H132=0,0,J132/H132)</f>
        <v>0</v>
      </c>
      <c r="L132" s="192"/>
    </row>
    <row r="133" spans="1:12" s="32" customFormat="1" ht="12">
      <c r="A133" s="667"/>
      <c r="B133" s="198">
        <v>731224</v>
      </c>
      <c r="C133" s="202" t="s">
        <v>487</v>
      </c>
      <c r="D133" s="1190"/>
      <c r="E133" s="1190"/>
      <c r="F133" s="1190"/>
      <c r="G133" s="1190"/>
      <c r="H133" s="203">
        <f t="shared" si="21"/>
        <v>0</v>
      </c>
      <c r="I133" s="1190"/>
      <c r="J133" s="203">
        <f t="shared" si="22"/>
        <v>0</v>
      </c>
      <c r="K133" s="204">
        <f t="shared" si="23"/>
        <v>0</v>
      </c>
      <c r="L133" s="192"/>
    </row>
    <row r="134" spans="1:12" s="32" customFormat="1" ht="12.75" customHeight="1">
      <c r="A134" s="667"/>
      <c r="B134" s="198">
        <v>732</v>
      </c>
      <c r="C134" s="202" t="s">
        <v>53</v>
      </c>
      <c r="D134" s="1190"/>
      <c r="E134" s="1190"/>
      <c r="F134" s="1190"/>
      <c r="G134" s="1190"/>
      <c r="H134" s="203">
        <f t="shared" si="21"/>
        <v>0</v>
      </c>
      <c r="I134" s="1190"/>
      <c r="J134" s="203">
        <f t="shared" si="22"/>
        <v>0</v>
      </c>
      <c r="K134" s="204">
        <f t="shared" si="23"/>
        <v>0</v>
      </c>
      <c r="L134" s="192"/>
    </row>
    <row r="135" spans="1:12" s="32" customFormat="1" ht="12.75" customHeight="1">
      <c r="A135" s="667"/>
      <c r="B135" s="198">
        <v>733</v>
      </c>
      <c r="C135" s="202" t="s">
        <v>488</v>
      </c>
      <c r="D135" s="1190"/>
      <c r="E135" s="1190"/>
      <c r="F135" s="1190"/>
      <c r="G135" s="1190"/>
      <c r="H135" s="203">
        <f t="shared" si="21"/>
        <v>0</v>
      </c>
      <c r="I135" s="1190"/>
      <c r="J135" s="203">
        <f t="shared" si="22"/>
        <v>0</v>
      </c>
      <c r="K135" s="204">
        <f t="shared" si="23"/>
        <v>0</v>
      </c>
      <c r="L135" s="192"/>
    </row>
    <row r="136" spans="1:12" s="32" customFormat="1" ht="12.75" customHeight="1">
      <c r="A136" s="667"/>
      <c r="B136" s="198">
        <v>733222</v>
      </c>
      <c r="C136" s="202" t="s">
        <v>489</v>
      </c>
      <c r="D136" s="1190"/>
      <c r="E136" s="1190"/>
      <c r="F136" s="1190"/>
      <c r="G136" s="1190"/>
      <c r="H136" s="203">
        <f t="shared" si="21"/>
        <v>0</v>
      </c>
      <c r="I136" s="1190"/>
      <c r="J136" s="203">
        <f t="shared" si="22"/>
        <v>0</v>
      </c>
      <c r="K136" s="204">
        <f t="shared" si="23"/>
        <v>0</v>
      </c>
      <c r="L136" s="192"/>
    </row>
    <row r="137" spans="1:12" s="32" customFormat="1" ht="12.75" customHeight="1">
      <c r="A137" s="667"/>
      <c r="B137" s="198">
        <v>734</v>
      </c>
      <c r="C137" s="202" t="s">
        <v>54</v>
      </c>
      <c r="D137" s="1190"/>
      <c r="E137" s="1190"/>
      <c r="F137" s="1190"/>
      <c r="G137" s="1190"/>
      <c r="H137" s="203">
        <f t="shared" si="21"/>
        <v>0</v>
      </c>
      <c r="I137" s="1190"/>
      <c r="J137" s="203">
        <f t="shared" si="22"/>
        <v>0</v>
      </c>
      <c r="K137" s="204">
        <f t="shared" si="23"/>
        <v>0</v>
      </c>
      <c r="L137" s="192"/>
    </row>
    <row r="138" spans="1:12" s="32" customFormat="1" ht="12.75" customHeight="1">
      <c r="A138" s="667"/>
      <c r="B138" s="198">
        <v>735</v>
      </c>
      <c r="C138" s="202" t="s">
        <v>55</v>
      </c>
      <c r="D138" s="1190"/>
      <c r="E138" s="1190"/>
      <c r="F138" s="1190"/>
      <c r="G138" s="1190"/>
      <c r="H138" s="203">
        <f t="shared" si="21"/>
        <v>0</v>
      </c>
      <c r="I138" s="1190"/>
      <c r="J138" s="203">
        <f t="shared" si="22"/>
        <v>0</v>
      </c>
      <c r="K138" s="204">
        <f t="shared" si="23"/>
        <v>0</v>
      </c>
      <c r="L138" s="192"/>
    </row>
    <row r="139" spans="1:12" s="231" customFormat="1" ht="12.75" customHeight="1">
      <c r="A139" s="670"/>
      <c r="B139" s="229">
        <v>7351</v>
      </c>
      <c r="C139" s="235" t="s">
        <v>144</v>
      </c>
      <c r="D139" s="1191"/>
      <c r="E139" s="1191"/>
      <c r="F139" s="1191"/>
      <c r="G139" s="1191"/>
      <c r="H139" s="236">
        <f t="shared" si="21"/>
        <v>0</v>
      </c>
      <c r="I139" s="1191"/>
      <c r="J139" s="236">
        <f t="shared" si="22"/>
        <v>0</v>
      </c>
      <c r="K139" s="237">
        <f t="shared" si="23"/>
        <v>0</v>
      </c>
      <c r="L139" s="230"/>
    </row>
    <row r="140" spans="1:12" s="231" customFormat="1" ht="12.75" customHeight="1">
      <c r="A140" s="670"/>
      <c r="B140" s="229">
        <v>7352</v>
      </c>
      <c r="C140" s="235" t="s">
        <v>145</v>
      </c>
      <c r="D140" s="1191"/>
      <c r="E140" s="1191"/>
      <c r="F140" s="1191"/>
      <c r="G140" s="1191"/>
      <c r="H140" s="236">
        <f t="shared" si="21"/>
        <v>0</v>
      </c>
      <c r="I140" s="1191"/>
      <c r="J140" s="236">
        <f t="shared" si="22"/>
        <v>0</v>
      </c>
      <c r="K140" s="237">
        <f t="shared" si="23"/>
        <v>0</v>
      </c>
      <c r="L140" s="230"/>
    </row>
    <row r="141" spans="1:12" s="231" customFormat="1" ht="12.75" customHeight="1">
      <c r="A141" s="670"/>
      <c r="B141" s="229">
        <v>7353</v>
      </c>
      <c r="C141" s="235" t="s">
        <v>146</v>
      </c>
      <c r="D141" s="1191"/>
      <c r="E141" s="1191"/>
      <c r="F141" s="1191"/>
      <c r="G141" s="1191"/>
      <c r="H141" s="236">
        <f t="shared" si="21"/>
        <v>0</v>
      </c>
      <c r="I141" s="1191"/>
      <c r="J141" s="236">
        <f t="shared" si="22"/>
        <v>0</v>
      </c>
      <c r="K141" s="237">
        <f t="shared" si="23"/>
        <v>0</v>
      </c>
      <c r="L141" s="230"/>
    </row>
    <row r="142" spans="1:12" s="32" customFormat="1" ht="12.75" customHeight="1" thickBot="1">
      <c r="A142" s="667"/>
      <c r="B142" s="198">
        <v>738</v>
      </c>
      <c r="C142" s="205" t="s">
        <v>56</v>
      </c>
      <c r="D142" s="1193"/>
      <c r="E142" s="1193"/>
      <c r="F142" s="1193"/>
      <c r="G142" s="1193"/>
      <c r="H142" s="206">
        <f t="shared" si="21"/>
        <v>0</v>
      </c>
      <c r="I142" s="1193"/>
      <c r="J142" s="206">
        <f t="shared" si="22"/>
        <v>0</v>
      </c>
      <c r="K142" s="207">
        <f t="shared" si="23"/>
        <v>0</v>
      </c>
      <c r="L142" s="192"/>
    </row>
    <row r="143" spans="1:15" s="34" customFormat="1" ht="7.5" customHeight="1" thickBot="1">
      <c r="A143" s="667"/>
      <c r="B143" s="216"/>
      <c r="C143" s="217"/>
      <c r="D143" s="218"/>
      <c r="E143" s="218"/>
      <c r="F143" s="218"/>
      <c r="G143" s="218"/>
      <c r="H143" s="218"/>
      <c r="I143" s="218"/>
      <c r="J143" s="218"/>
      <c r="K143" s="219"/>
      <c r="L143" s="212"/>
      <c r="M143" s="220"/>
      <c r="N143" s="220"/>
      <c r="O143" s="220"/>
    </row>
    <row r="144" spans="1:12" s="34" customFormat="1" ht="13.5" customHeight="1" thickBot="1" thickTop="1">
      <c r="A144" s="667"/>
      <c r="B144" s="221"/>
      <c r="C144" s="222" t="s">
        <v>12</v>
      </c>
      <c r="D144" s="223">
        <f>SUM(D132:D138)+D142</f>
        <v>0</v>
      </c>
      <c r="E144" s="224">
        <f>SUM(E132:E138)+E142</f>
        <v>0</v>
      </c>
      <c r="F144" s="224">
        <f>SUM(F132:F138)+F142</f>
        <v>0</v>
      </c>
      <c r="G144" s="224">
        <f>SUM(G132:G138)+G142</f>
        <v>0</v>
      </c>
      <c r="H144" s="224">
        <f>E144+F144+G144</f>
        <v>0</v>
      </c>
      <c r="I144" s="224">
        <f>SUM(I132:I138)+I142</f>
        <v>0</v>
      </c>
      <c r="J144" s="224">
        <f>I144-H144</f>
        <v>0</v>
      </c>
      <c r="K144" s="225">
        <f>IF(H144=0,0,J144/H144)</f>
        <v>0</v>
      </c>
      <c r="L144" s="226"/>
    </row>
    <row r="145" spans="1:107" s="227" customFormat="1" ht="29.25" customHeight="1" thickBot="1" thickTop="1">
      <c r="A145" s="667"/>
      <c r="B145" s="228"/>
      <c r="C145" s="668"/>
      <c r="D145" s="668"/>
      <c r="E145" s="668"/>
      <c r="F145" s="668"/>
      <c r="G145" s="668"/>
      <c r="H145" s="668"/>
      <c r="I145" s="668"/>
      <c r="J145" s="668"/>
      <c r="K145" s="668"/>
      <c r="L145" s="22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6"/>
      <c r="AP145" s="656"/>
      <c r="AQ145" s="656"/>
      <c r="AR145" s="656"/>
      <c r="AS145" s="656"/>
      <c r="AT145" s="656"/>
      <c r="AU145" s="656"/>
      <c r="AV145" s="656"/>
      <c r="AW145" s="656"/>
      <c r="AX145" s="656"/>
      <c r="AY145" s="656"/>
      <c r="AZ145" s="656"/>
      <c r="BA145" s="656"/>
      <c r="BB145" s="656"/>
      <c r="BC145" s="656"/>
      <c r="BD145" s="656"/>
      <c r="BE145" s="656"/>
      <c r="BF145" s="656"/>
      <c r="BG145" s="656"/>
      <c r="BH145" s="656"/>
      <c r="BI145" s="656"/>
      <c r="BJ145" s="656"/>
      <c r="BK145" s="656"/>
      <c r="BL145" s="656"/>
      <c r="BM145" s="656"/>
      <c r="BN145" s="656"/>
      <c r="BO145" s="656"/>
      <c r="BP145" s="656"/>
      <c r="BQ145" s="656"/>
      <c r="BR145" s="656"/>
      <c r="BS145" s="656"/>
      <c r="BT145" s="656"/>
      <c r="BU145" s="656"/>
      <c r="BV145" s="656"/>
      <c r="BW145" s="656"/>
      <c r="BX145" s="656"/>
      <c r="BY145" s="656"/>
      <c r="BZ145" s="656"/>
      <c r="CA145" s="656"/>
      <c r="CB145" s="656"/>
      <c r="CC145" s="656"/>
      <c r="CD145" s="656"/>
      <c r="CE145" s="656"/>
      <c r="CF145" s="656"/>
      <c r="CG145" s="656"/>
      <c r="CH145" s="656"/>
      <c r="CI145" s="656"/>
      <c r="CJ145" s="656"/>
      <c r="CK145" s="656"/>
      <c r="CL145" s="656"/>
      <c r="CM145" s="656"/>
      <c r="CN145" s="656"/>
      <c r="CO145" s="656"/>
      <c r="CP145" s="656"/>
      <c r="CQ145" s="656"/>
      <c r="CR145" s="656"/>
      <c r="CS145" s="656"/>
      <c r="CT145" s="656"/>
      <c r="CU145" s="656"/>
      <c r="CV145" s="656"/>
      <c r="CW145" s="656"/>
      <c r="CX145" s="656"/>
      <c r="CY145" s="656"/>
      <c r="CZ145" s="656"/>
      <c r="DA145" s="656"/>
      <c r="DB145" s="656"/>
      <c r="DC145" s="656"/>
    </row>
    <row r="146" spans="1:20" ht="12" customHeight="1">
      <c r="A146" s="663"/>
      <c r="B146" s="664"/>
      <c r="C146" s="664"/>
      <c r="D146" s="979" t="s">
        <v>613</v>
      </c>
      <c r="E146" s="982" t="s">
        <v>653</v>
      </c>
      <c r="F146" s="983"/>
      <c r="G146" s="983"/>
      <c r="H146" s="984"/>
      <c r="I146" s="985" t="s">
        <v>186</v>
      </c>
      <c r="J146" s="985"/>
      <c r="K146" s="986"/>
      <c r="L146" s="191"/>
      <c r="M146" s="36"/>
      <c r="N146" s="36"/>
      <c r="O146" s="36"/>
      <c r="P146" s="36"/>
      <c r="Q146" s="36"/>
      <c r="R146" s="36"/>
      <c r="S146" s="36"/>
      <c r="T146" s="36"/>
    </row>
    <row r="147" spans="1:12" s="31" customFormat="1" ht="12" customHeight="1">
      <c r="A147" s="663"/>
      <c r="B147" s="664"/>
      <c r="C147" s="664"/>
      <c r="D147" s="980"/>
      <c r="E147" s="987" t="s">
        <v>187</v>
      </c>
      <c r="F147" s="987" t="s">
        <v>497</v>
      </c>
      <c r="G147" s="987" t="s">
        <v>498</v>
      </c>
      <c r="H147" s="987" t="s">
        <v>188</v>
      </c>
      <c r="I147" s="987" t="s">
        <v>189</v>
      </c>
      <c r="J147" s="987" t="s">
        <v>502</v>
      </c>
      <c r="K147" s="989" t="s">
        <v>503</v>
      </c>
      <c r="L147" s="192"/>
    </row>
    <row r="148" spans="1:12" s="31" customFormat="1" ht="36.75" customHeight="1" thickBot="1">
      <c r="A148" s="663"/>
      <c r="B148" s="193"/>
      <c r="C148" s="194" t="s">
        <v>648</v>
      </c>
      <c r="D148" s="981"/>
      <c r="E148" s="988"/>
      <c r="F148" s="988"/>
      <c r="G148" s="988"/>
      <c r="H148" s="988"/>
      <c r="I148" s="988"/>
      <c r="J148" s="988"/>
      <c r="K148" s="990"/>
      <c r="L148" s="192"/>
    </row>
    <row r="149" spans="1:12" s="31" customFormat="1" ht="12.75" customHeight="1" thickBot="1">
      <c r="A149" s="663"/>
      <c r="B149" s="195"/>
      <c r="C149" s="194"/>
      <c r="D149" s="196"/>
      <c r="E149" s="197" t="s">
        <v>192</v>
      </c>
      <c r="F149" s="196" t="s">
        <v>193</v>
      </c>
      <c r="G149" s="665" t="s">
        <v>209</v>
      </c>
      <c r="H149" s="665" t="s">
        <v>499</v>
      </c>
      <c r="I149" s="665" t="s">
        <v>223</v>
      </c>
      <c r="J149" s="666" t="s">
        <v>500</v>
      </c>
      <c r="K149" s="666" t="s">
        <v>501</v>
      </c>
      <c r="L149" s="192"/>
    </row>
    <row r="150" spans="1:12" s="32" customFormat="1" ht="12.75" customHeight="1">
      <c r="A150" s="667"/>
      <c r="B150" s="198">
        <v>70</v>
      </c>
      <c r="C150" s="199" t="s">
        <v>147</v>
      </c>
      <c r="D150" s="1189"/>
      <c r="E150" s="1189"/>
      <c r="F150" s="1189"/>
      <c r="G150" s="1189"/>
      <c r="H150" s="200">
        <f aca="true" t="shared" si="24" ref="H150:H169">E150+F150+G150</f>
        <v>0</v>
      </c>
      <c r="I150" s="1189"/>
      <c r="J150" s="200">
        <f aca="true" t="shared" si="25" ref="J150:J169">I150-H150</f>
        <v>0</v>
      </c>
      <c r="K150" s="201">
        <f aca="true" t="shared" si="26" ref="K150:K169">IF(H150=0,0,J150/H150)</f>
        <v>0</v>
      </c>
      <c r="L150" s="192"/>
    </row>
    <row r="151" spans="1:12" s="916" customFormat="1" ht="12.75" customHeight="1">
      <c r="A151" s="910"/>
      <c r="B151" s="911">
        <v>7082</v>
      </c>
      <c r="C151" s="912" t="s">
        <v>148</v>
      </c>
      <c r="D151" s="913">
        <f>SUM(D152:D155)</f>
        <v>0</v>
      </c>
      <c r="E151" s="913">
        <f>SUM(E152:E155)</f>
        <v>0</v>
      </c>
      <c r="F151" s="913">
        <f>SUM(F152:F155)</f>
        <v>0</v>
      </c>
      <c r="G151" s="913">
        <f>SUM(G152:G155)</f>
        <v>0</v>
      </c>
      <c r="H151" s="913">
        <f t="shared" si="24"/>
        <v>0</v>
      </c>
      <c r="I151" s="913">
        <f>SUM(I152:I155)</f>
        <v>0</v>
      </c>
      <c r="J151" s="913">
        <f t="shared" si="25"/>
        <v>0</v>
      </c>
      <c r="K151" s="914">
        <f t="shared" si="26"/>
        <v>0</v>
      </c>
      <c r="L151" s="915"/>
    </row>
    <row r="152" spans="1:12" s="231" customFormat="1" ht="12.75" customHeight="1">
      <c r="A152" s="670"/>
      <c r="B152" s="229">
        <v>70821</v>
      </c>
      <c r="C152" s="235" t="s">
        <v>149</v>
      </c>
      <c r="D152" s="1191"/>
      <c r="E152" s="1191"/>
      <c r="F152" s="1191"/>
      <c r="G152" s="1191"/>
      <c r="H152" s="236">
        <f t="shared" si="24"/>
        <v>0</v>
      </c>
      <c r="I152" s="1191"/>
      <c r="J152" s="236">
        <f t="shared" si="25"/>
        <v>0</v>
      </c>
      <c r="K152" s="237">
        <f t="shared" si="26"/>
        <v>0</v>
      </c>
      <c r="L152" s="230"/>
    </row>
    <row r="153" spans="1:12" s="231" customFormat="1" ht="25.5">
      <c r="A153" s="670"/>
      <c r="B153" s="229">
        <v>70822</v>
      </c>
      <c r="C153" s="235" t="s">
        <v>150</v>
      </c>
      <c r="D153" s="1191"/>
      <c r="E153" s="1191"/>
      <c r="F153" s="1191"/>
      <c r="G153" s="1191"/>
      <c r="H153" s="236">
        <f t="shared" si="24"/>
        <v>0</v>
      </c>
      <c r="I153" s="1191"/>
      <c r="J153" s="236">
        <f t="shared" si="25"/>
        <v>0</v>
      </c>
      <c r="K153" s="237">
        <f t="shared" si="26"/>
        <v>0</v>
      </c>
      <c r="L153" s="230"/>
    </row>
    <row r="154" spans="1:12" s="231" customFormat="1" ht="25.5">
      <c r="A154" s="670"/>
      <c r="B154" s="229">
        <v>70823</v>
      </c>
      <c r="C154" s="235" t="s">
        <v>151</v>
      </c>
      <c r="D154" s="1191"/>
      <c r="E154" s="1191"/>
      <c r="F154" s="1191"/>
      <c r="G154" s="1191"/>
      <c r="H154" s="236">
        <f t="shared" si="24"/>
        <v>0</v>
      </c>
      <c r="I154" s="1191"/>
      <c r="J154" s="236">
        <f t="shared" si="25"/>
        <v>0</v>
      </c>
      <c r="K154" s="237">
        <f t="shared" si="26"/>
        <v>0</v>
      </c>
      <c r="L154" s="230"/>
    </row>
    <row r="155" spans="1:12" s="231" customFormat="1" ht="12.75" customHeight="1">
      <c r="A155" s="670"/>
      <c r="B155" s="229">
        <v>70828</v>
      </c>
      <c r="C155" s="235" t="s">
        <v>152</v>
      </c>
      <c r="D155" s="1191"/>
      <c r="E155" s="1191"/>
      <c r="F155" s="1191"/>
      <c r="G155" s="1191"/>
      <c r="H155" s="236">
        <f t="shared" si="24"/>
        <v>0</v>
      </c>
      <c r="I155" s="1191"/>
      <c r="J155" s="236">
        <f t="shared" si="25"/>
        <v>0</v>
      </c>
      <c r="K155" s="237">
        <f t="shared" si="26"/>
        <v>0</v>
      </c>
      <c r="L155" s="230"/>
    </row>
    <row r="156" spans="1:12" s="32" customFormat="1" ht="12.75" customHeight="1">
      <c r="A156" s="667"/>
      <c r="B156" s="198">
        <v>71</v>
      </c>
      <c r="C156" s="202" t="s">
        <v>57</v>
      </c>
      <c r="D156" s="1190"/>
      <c r="E156" s="1190"/>
      <c r="F156" s="1190"/>
      <c r="G156" s="1190"/>
      <c r="H156" s="203">
        <f t="shared" si="24"/>
        <v>0</v>
      </c>
      <c r="I156" s="1190"/>
      <c r="J156" s="203">
        <f t="shared" si="25"/>
        <v>0</v>
      </c>
      <c r="K156" s="204">
        <f t="shared" si="26"/>
        <v>0</v>
      </c>
      <c r="L156" s="192"/>
    </row>
    <row r="157" spans="1:12" s="32" customFormat="1" ht="12.75" customHeight="1">
      <c r="A157" s="667"/>
      <c r="B157" s="198">
        <v>72</v>
      </c>
      <c r="C157" s="202" t="s">
        <v>58</v>
      </c>
      <c r="D157" s="1190"/>
      <c r="E157" s="1190"/>
      <c r="F157" s="1190"/>
      <c r="G157" s="1190"/>
      <c r="H157" s="203">
        <f t="shared" si="24"/>
        <v>0</v>
      </c>
      <c r="I157" s="1190"/>
      <c r="J157" s="203">
        <f t="shared" si="25"/>
        <v>0</v>
      </c>
      <c r="K157" s="204">
        <f t="shared" si="26"/>
        <v>0</v>
      </c>
      <c r="L157" s="192"/>
    </row>
    <row r="158" spans="1:12" s="32" customFormat="1" ht="12.75" customHeight="1">
      <c r="A158" s="667"/>
      <c r="B158" s="198">
        <v>74</v>
      </c>
      <c r="C158" s="202" t="s">
        <v>59</v>
      </c>
      <c r="D158" s="1190"/>
      <c r="E158" s="1190"/>
      <c r="F158" s="1190"/>
      <c r="G158" s="1190"/>
      <c r="H158" s="203">
        <f t="shared" si="24"/>
        <v>0</v>
      </c>
      <c r="I158" s="1190"/>
      <c r="J158" s="203">
        <f t="shared" si="25"/>
        <v>0</v>
      </c>
      <c r="K158" s="204">
        <f t="shared" si="26"/>
        <v>0</v>
      </c>
      <c r="L158" s="192"/>
    </row>
    <row r="159" spans="1:12" s="32" customFormat="1" ht="12.75" customHeight="1">
      <c r="A159" s="667"/>
      <c r="B159" s="198">
        <v>75</v>
      </c>
      <c r="C159" s="202" t="s">
        <v>60</v>
      </c>
      <c r="D159" s="1190"/>
      <c r="E159" s="1190"/>
      <c r="F159" s="1190"/>
      <c r="G159" s="1190"/>
      <c r="H159" s="203">
        <f t="shared" si="24"/>
        <v>0</v>
      </c>
      <c r="I159" s="1190"/>
      <c r="J159" s="203">
        <f t="shared" si="25"/>
        <v>0</v>
      </c>
      <c r="K159" s="204">
        <f t="shared" si="26"/>
        <v>0</v>
      </c>
      <c r="L159" s="192"/>
    </row>
    <row r="160" spans="1:12" s="32" customFormat="1" ht="12.75" customHeight="1">
      <c r="A160" s="667"/>
      <c r="B160" s="198">
        <v>603</v>
      </c>
      <c r="C160" s="202" t="s">
        <v>61</v>
      </c>
      <c r="D160" s="1190"/>
      <c r="E160" s="1190"/>
      <c r="F160" s="1190"/>
      <c r="G160" s="1190"/>
      <c r="H160" s="203">
        <f t="shared" si="24"/>
        <v>0</v>
      </c>
      <c r="I160" s="1190"/>
      <c r="J160" s="203">
        <f t="shared" si="25"/>
        <v>0</v>
      </c>
      <c r="K160" s="204">
        <f t="shared" si="26"/>
        <v>0</v>
      </c>
      <c r="L160" s="192"/>
    </row>
    <row r="161" spans="1:12" s="32" customFormat="1" ht="12.75" customHeight="1">
      <c r="A161" s="667"/>
      <c r="B161" s="198">
        <v>609</v>
      </c>
      <c r="C161" s="202" t="s">
        <v>62</v>
      </c>
      <c r="D161" s="1190"/>
      <c r="E161" s="1190"/>
      <c r="F161" s="1190"/>
      <c r="G161" s="1190"/>
      <c r="H161" s="203">
        <f t="shared" si="24"/>
        <v>0</v>
      </c>
      <c r="I161" s="1190"/>
      <c r="J161" s="203">
        <f t="shared" si="25"/>
        <v>0</v>
      </c>
      <c r="K161" s="204">
        <f t="shared" si="26"/>
        <v>0</v>
      </c>
      <c r="L161" s="192"/>
    </row>
    <row r="162" spans="1:12" s="32" customFormat="1" ht="12.75" customHeight="1">
      <c r="A162" s="667"/>
      <c r="B162" s="198">
        <v>619</v>
      </c>
      <c r="C162" s="202" t="s">
        <v>63</v>
      </c>
      <c r="D162" s="1190"/>
      <c r="E162" s="1190"/>
      <c r="F162" s="1190"/>
      <c r="G162" s="1190"/>
      <c r="H162" s="203">
        <f t="shared" si="24"/>
        <v>0</v>
      </c>
      <c r="I162" s="1190"/>
      <c r="J162" s="203">
        <f t="shared" si="25"/>
        <v>0</v>
      </c>
      <c r="K162" s="204">
        <f t="shared" si="26"/>
        <v>0</v>
      </c>
      <c r="L162" s="192"/>
    </row>
    <row r="163" spans="1:12" s="32" customFormat="1" ht="12.75" customHeight="1">
      <c r="A163" s="667"/>
      <c r="B163" s="198">
        <v>629</v>
      </c>
      <c r="C163" s="202" t="s">
        <v>64</v>
      </c>
      <c r="D163" s="1190"/>
      <c r="E163" s="1190"/>
      <c r="F163" s="1190"/>
      <c r="G163" s="1190"/>
      <c r="H163" s="203">
        <f t="shared" si="24"/>
        <v>0</v>
      </c>
      <c r="I163" s="1190"/>
      <c r="J163" s="203">
        <f t="shared" si="25"/>
        <v>0</v>
      </c>
      <c r="K163" s="204">
        <f t="shared" si="26"/>
        <v>0</v>
      </c>
      <c r="L163" s="192"/>
    </row>
    <row r="164" spans="1:12" s="32" customFormat="1" ht="12.75" customHeight="1">
      <c r="A164" s="667"/>
      <c r="B164" s="198">
        <v>6419</v>
      </c>
      <c r="C164" s="202" t="s">
        <v>65</v>
      </c>
      <c r="D164" s="1190"/>
      <c r="E164" s="1190"/>
      <c r="F164" s="1190"/>
      <c r="G164" s="1190"/>
      <c r="H164" s="203">
        <f t="shared" si="24"/>
        <v>0</v>
      </c>
      <c r="I164" s="1190"/>
      <c r="J164" s="203">
        <f t="shared" si="25"/>
        <v>0</v>
      </c>
      <c r="K164" s="204">
        <f t="shared" si="26"/>
        <v>0</v>
      </c>
      <c r="L164" s="192"/>
    </row>
    <row r="165" spans="1:12" s="32" customFormat="1" ht="12.75" customHeight="1">
      <c r="A165" s="667"/>
      <c r="B165" s="198">
        <v>6429</v>
      </c>
      <c r="C165" s="202" t="s">
        <v>66</v>
      </c>
      <c r="D165" s="1190"/>
      <c r="E165" s="1190"/>
      <c r="F165" s="1190"/>
      <c r="G165" s="1190"/>
      <c r="H165" s="203">
        <f t="shared" si="24"/>
        <v>0</v>
      </c>
      <c r="I165" s="1190"/>
      <c r="J165" s="203">
        <f t="shared" si="25"/>
        <v>0</v>
      </c>
      <c r="K165" s="204">
        <f t="shared" si="26"/>
        <v>0</v>
      </c>
      <c r="L165" s="192"/>
    </row>
    <row r="166" spans="1:12" s="32" customFormat="1" ht="12.75" customHeight="1">
      <c r="A166" s="667"/>
      <c r="B166" s="198">
        <v>6439</v>
      </c>
      <c r="C166" s="202" t="s">
        <v>67</v>
      </c>
      <c r="D166" s="1190"/>
      <c r="E166" s="1190"/>
      <c r="F166" s="1190"/>
      <c r="G166" s="1190"/>
      <c r="H166" s="203">
        <f t="shared" si="24"/>
        <v>0</v>
      </c>
      <c r="I166" s="1190"/>
      <c r="J166" s="203">
        <f t="shared" si="25"/>
        <v>0</v>
      </c>
      <c r="K166" s="204">
        <f t="shared" si="26"/>
        <v>0</v>
      </c>
      <c r="L166" s="192"/>
    </row>
    <row r="167" spans="1:12" s="32" customFormat="1" ht="24.75">
      <c r="A167" s="667"/>
      <c r="B167" s="198" t="s">
        <v>153</v>
      </c>
      <c r="C167" s="202" t="s">
        <v>68</v>
      </c>
      <c r="D167" s="1190"/>
      <c r="E167" s="1190"/>
      <c r="F167" s="1190"/>
      <c r="G167" s="1190"/>
      <c r="H167" s="203">
        <f t="shared" si="24"/>
        <v>0</v>
      </c>
      <c r="I167" s="1190"/>
      <c r="J167" s="203">
        <f t="shared" si="25"/>
        <v>0</v>
      </c>
      <c r="K167" s="204">
        <f t="shared" si="26"/>
        <v>0</v>
      </c>
      <c r="L167" s="192"/>
    </row>
    <row r="168" spans="1:12" s="32" customFormat="1" ht="12.75" customHeight="1">
      <c r="A168" s="667"/>
      <c r="B168" s="198">
        <v>6489</v>
      </c>
      <c r="C168" s="202" t="s">
        <v>69</v>
      </c>
      <c r="D168" s="1190"/>
      <c r="E168" s="1190"/>
      <c r="F168" s="1190"/>
      <c r="G168" s="1190"/>
      <c r="H168" s="203">
        <f t="shared" si="24"/>
        <v>0</v>
      </c>
      <c r="I168" s="1190"/>
      <c r="J168" s="203">
        <f t="shared" si="25"/>
        <v>0</v>
      </c>
      <c r="K168" s="204">
        <f t="shared" si="26"/>
        <v>0</v>
      </c>
      <c r="L168" s="192"/>
    </row>
    <row r="169" spans="1:12" s="32" customFormat="1" ht="12.75" customHeight="1" thickBot="1">
      <c r="A169" s="667"/>
      <c r="B169" s="198">
        <v>6611</v>
      </c>
      <c r="C169" s="205" t="s">
        <v>70</v>
      </c>
      <c r="D169" s="1193"/>
      <c r="E169" s="1193"/>
      <c r="F169" s="1193"/>
      <c r="G169" s="1193"/>
      <c r="H169" s="206">
        <f t="shared" si="24"/>
        <v>0</v>
      </c>
      <c r="I169" s="1193"/>
      <c r="J169" s="206">
        <f t="shared" si="25"/>
        <v>0</v>
      </c>
      <c r="K169" s="207">
        <f t="shared" si="26"/>
        <v>0</v>
      </c>
      <c r="L169" s="192"/>
    </row>
    <row r="170" spans="1:15" s="34" customFormat="1" ht="7.5" customHeight="1" thickBot="1">
      <c r="A170" s="667"/>
      <c r="B170" s="216" t="s">
        <v>2</v>
      </c>
      <c r="C170" s="217" t="s">
        <v>2</v>
      </c>
      <c r="D170" s="218"/>
      <c r="E170" s="218"/>
      <c r="F170" s="218"/>
      <c r="G170" s="218"/>
      <c r="H170" s="218"/>
      <c r="I170" s="218"/>
      <c r="J170" s="218"/>
      <c r="K170" s="219"/>
      <c r="L170" s="212"/>
      <c r="M170" s="220"/>
      <c r="N170" s="220"/>
      <c r="O170" s="220"/>
    </row>
    <row r="171" spans="1:12" s="34" customFormat="1" ht="13.5" customHeight="1" thickBot="1" thickTop="1">
      <c r="A171" s="667"/>
      <c r="B171" s="221"/>
      <c r="C171" s="222" t="s">
        <v>24</v>
      </c>
      <c r="D171" s="223">
        <f>D150+D151+SUM(D156:D169)</f>
        <v>0</v>
      </c>
      <c r="E171" s="224">
        <f>E150+E151+SUM(E156:E169)</f>
        <v>0</v>
      </c>
      <c r="F171" s="224">
        <f>F150+F151+SUM(F156:F169)</f>
        <v>0</v>
      </c>
      <c r="G171" s="224">
        <f>G150+G151+SUM(G156:G169)</f>
        <v>0</v>
      </c>
      <c r="H171" s="224">
        <f>E171+F171+G171</f>
        <v>0</v>
      </c>
      <c r="I171" s="224">
        <f>I150+I151+SUM(I156:I169)</f>
        <v>0</v>
      </c>
      <c r="J171" s="224">
        <f>I171-H171</f>
        <v>0</v>
      </c>
      <c r="K171" s="225">
        <f>IF(H171=0,0,J171/H171)</f>
        <v>0</v>
      </c>
      <c r="L171" s="226"/>
    </row>
    <row r="172" spans="1:107" s="227" customFormat="1" ht="13.5" customHeight="1" thickTop="1">
      <c r="A172" s="667"/>
      <c r="B172" s="228"/>
      <c r="C172" s="668" t="s">
        <v>184</v>
      </c>
      <c r="D172" s="668"/>
      <c r="E172" s="668"/>
      <c r="F172" s="668"/>
      <c r="G172" s="668"/>
      <c r="H172" s="668"/>
      <c r="I172" s="668"/>
      <c r="J172" s="668"/>
      <c r="K172" s="668"/>
      <c r="L172" s="226"/>
      <c r="M172" s="656"/>
      <c r="N172" s="656"/>
      <c r="O172" s="656"/>
      <c r="P172" s="656"/>
      <c r="Q172" s="656"/>
      <c r="R172" s="656"/>
      <c r="S172" s="656"/>
      <c r="T172" s="656"/>
      <c r="U172" s="656"/>
      <c r="V172" s="656"/>
      <c r="W172" s="656"/>
      <c r="X172" s="656"/>
      <c r="Y172" s="656"/>
      <c r="Z172" s="656"/>
      <c r="AA172" s="656"/>
      <c r="AB172" s="656"/>
      <c r="AC172" s="656"/>
      <c r="AD172" s="656"/>
      <c r="AE172" s="656"/>
      <c r="AF172" s="656"/>
      <c r="AG172" s="656"/>
      <c r="AH172" s="656"/>
      <c r="AI172" s="656"/>
      <c r="AJ172" s="656"/>
      <c r="AK172" s="656"/>
      <c r="AL172" s="656"/>
      <c r="AM172" s="656"/>
      <c r="AN172" s="656"/>
      <c r="AO172" s="656"/>
      <c r="AP172" s="656"/>
      <c r="AQ172" s="656"/>
      <c r="AR172" s="656"/>
      <c r="AS172" s="656"/>
      <c r="AT172" s="656"/>
      <c r="AU172" s="656"/>
      <c r="AV172" s="656"/>
      <c r="AW172" s="656"/>
      <c r="AX172" s="656"/>
      <c r="AY172" s="656"/>
      <c r="AZ172" s="656"/>
      <c r="BA172" s="656"/>
      <c r="BB172" s="656"/>
      <c r="BC172" s="656"/>
      <c r="BD172" s="656"/>
      <c r="BE172" s="656"/>
      <c r="BF172" s="656"/>
      <c r="BG172" s="656"/>
      <c r="BH172" s="656"/>
      <c r="BI172" s="656"/>
      <c r="BJ172" s="656"/>
      <c r="BK172" s="656"/>
      <c r="BL172" s="656"/>
      <c r="BM172" s="656"/>
      <c r="BN172" s="656"/>
      <c r="BO172" s="656"/>
      <c r="BP172" s="656"/>
      <c r="BQ172" s="656"/>
      <c r="BR172" s="656"/>
      <c r="BS172" s="656"/>
      <c r="BT172" s="656"/>
      <c r="BU172" s="656"/>
      <c r="BV172" s="656"/>
      <c r="BW172" s="656"/>
      <c r="BX172" s="656"/>
      <c r="BY172" s="656"/>
      <c r="BZ172" s="656"/>
      <c r="CA172" s="656"/>
      <c r="CB172" s="656"/>
      <c r="CC172" s="656"/>
      <c r="CD172" s="656"/>
      <c r="CE172" s="656"/>
      <c r="CF172" s="656"/>
      <c r="CG172" s="656"/>
      <c r="CH172" s="656"/>
      <c r="CI172" s="656"/>
      <c r="CJ172" s="656"/>
      <c r="CK172" s="656"/>
      <c r="CL172" s="656"/>
      <c r="CM172" s="656"/>
      <c r="CN172" s="656"/>
      <c r="CO172" s="656"/>
      <c r="CP172" s="656"/>
      <c r="CQ172" s="656"/>
      <c r="CR172" s="656"/>
      <c r="CS172" s="656"/>
      <c r="CT172" s="656"/>
      <c r="CU172" s="656"/>
      <c r="CV172" s="656"/>
      <c r="CW172" s="656"/>
      <c r="CX172" s="656"/>
      <c r="CY172" s="656"/>
      <c r="CZ172" s="656"/>
      <c r="DA172" s="656"/>
      <c r="DB172" s="656"/>
      <c r="DC172" s="656"/>
    </row>
    <row r="173" spans="1:15" s="34" customFormat="1" ht="28.5" customHeight="1" thickBot="1">
      <c r="A173" s="667"/>
      <c r="B173" s="216"/>
      <c r="C173" s="217"/>
      <c r="D173" s="218"/>
      <c r="E173" s="218"/>
      <c r="F173" s="218"/>
      <c r="G173" s="218"/>
      <c r="H173" s="218"/>
      <c r="I173" s="218"/>
      <c r="J173" s="218"/>
      <c r="K173" s="219"/>
      <c r="L173" s="212"/>
      <c r="M173" s="220"/>
      <c r="N173" s="220"/>
      <c r="O173" s="220"/>
    </row>
    <row r="174" spans="1:20" ht="12" customHeight="1">
      <c r="A174" s="663"/>
      <c r="B174" s="664"/>
      <c r="C174" s="664"/>
      <c r="D174" s="979" t="s">
        <v>613</v>
      </c>
      <c r="E174" s="982" t="s">
        <v>653</v>
      </c>
      <c r="F174" s="983"/>
      <c r="G174" s="983"/>
      <c r="H174" s="984"/>
      <c r="I174" s="985" t="s">
        <v>186</v>
      </c>
      <c r="J174" s="985"/>
      <c r="K174" s="986"/>
      <c r="L174" s="191"/>
      <c r="M174" s="36"/>
      <c r="N174" s="36"/>
      <c r="O174" s="36"/>
      <c r="P174" s="36"/>
      <c r="Q174" s="36"/>
      <c r="R174" s="36"/>
      <c r="S174" s="36"/>
      <c r="T174" s="36"/>
    </row>
    <row r="175" spans="1:12" s="31" customFormat="1" ht="12" customHeight="1">
      <c r="A175" s="663"/>
      <c r="B175" s="664"/>
      <c r="C175" s="664"/>
      <c r="D175" s="980"/>
      <c r="E175" s="987" t="s">
        <v>187</v>
      </c>
      <c r="F175" s="987" t="s">
        <v>497</v>
      </c>
      <c r="G175" s="987" t="s">
        <v>498</v>
      </c>
      <c r="H175" s="987" t="s">
        <v>188</v>
      </c>
      <c r="I175" s="987" t="s">
        <v>189</v>
      </c>
      <c r="J175" s="987" t="s">
        <v>502</v>
      </c>
      <c r="K175" s="989" t="s">
        <v>503</v>
      </c>
      <c r="L175" s="192"/>
    </row>
    <row r="176" spans="1:12" s="31" customFormat="1" ht="36.75" customHeight="1" thickBot="1">
      <c r="A176" s="663"/>
      <c r="B176" s="193"/>
      <c r="C176" s="194" t="s">
        <v>649</v>
      </c>
      <c r="D176" s="981"/>
      <c r="E176" s="988"/>
      <c r="F176" s="988"/>
      <c r="G176" s="988"/>
      <c r="H176" s="988"/>
      <c r="I176" s="988"/>
      <c r="J176" s="988"/>
      <c r="K176" s="990"/>
      <c r="L176" s="192"/>
    </row>
    <row r="177" spans="1:12" s="31" customFormat="1" ht="12.75" customHeight="1" thickBot="1">
      <c r="A177" s="663"/>
      <c r="B177" s="195"/>
      <c r="C177" s="194"/>
      <c r="D177" s="196"/>
      <c r="E177" s="197" t="s">
        <v>192</v>
      </c>
      <c r="F177" s="196" t="s">
        <v>193</v>
      </c>
      <c r="G177" s="665" t="s">
        <v>209</v>
      </c>
      <c r="H177" s="665" t="s">
        <v>499</v>
      </c>
      <c r="I177" s="665" t="s">
        <v>223</v>
      </c>
      <c r="J177" s="666" t="s">
        <v>500</v>
      </c>
      <c r="K177" s="666" t="s">
        <v>501</v>
      </c>
      <c r="L177" s="192"/>
    </row>
    <row r="178" spans="1:12" s="32" customFormat="1" ht="12.75" customHeight="1" thickBot="1">
      <c r="A178" s="667"/>
      <c r="B178" s="198">
        <v>76</v>
      </c>
      <c r="C178" s="232" t="s">
        <v>71</v>
      </c>
      <c r="D178" s="1194"/>
      <c r="E178" s="1194"/>
      <c r="F178" s="1194"/>
      <c r="G178" s="1194"/>
      <c r="H178" s="233">
        <f>E178+F178+G178</f>
        <v>0</v>
      </c>
      <c r="I178" s="1194"/>
      <c r="J178" s="233">
        <f>I178-H178</f>
        <v>0</v>
      </c>
      <c r="K178" s="234">
        <f>IF(H178=0,0,J178/H178)</f>
        <v>0</v>
      </c>
      <c r="L178" s="192"/>
    </row>
    <row r="179" spans="1:15" s="32" customFormat="1" ht="8.25" customHeight="1">
      <c r="A179" s="208"/>
      <c r="B179" s="209"/>
      <c r="C179" s="210"/>
      <c r="D179" s="172"/>
      <c r="E179" s="172"/>
      <c r="F179" s="172"/>
      <c r="G179" s="172"/>
      <c r="H179" s="172"/>
      <c r="I179" s="172"/>
      <c r="J179" s="172"/>
      <c r="K179" s="211"/>
      <c r="L179" s="212"/>
      <c r="M179" s="213"/>
      <c r="N179" s="213"/>
      <c r="O179" s="213"/>
    </row>
    <row r="180" spans="1:12" s="31" customFormat="1" ht="12.75" customHeight="1" thickBot="1">
      <c r="A180" s="663"/>
      <c r="B180" s="195" t="s">
        <v>72</v>
      </c>
      <c r="C180" s="194"/>
      <c r="D180" s="196"/>
      <c r="E180" s="197"/>
      <c r="F180" s="196"/>
      <c r="G180" s="665"/>
      <c r="H180" s="665"/>
      <c r="I180" s="665"/>
      <c r="J180" s="666"/>
      <c r="K180" s="666"/>
      <c r="L180" s="192"/>
    </row>
    <row r="181" spans="1:12" s="32" customFormat="1" ht="12.75" customHeight="1">
      <c r="A181" s="667"/>
      <c r="B181" s="198">
        <v>771</v>
      </c>
      <c r="C181" s="199" t="s">
        <v>73</v>
      </c>
      <c r="D181" s="1189"/>
      <c r="E181" s="1189"/>
      <c r="F181" s="1189"/>
      <c r="G181" s="1189"/>
      <c r="H181" s="200">
        <f>E181+F181+G181</f>
        <v>0</v>
      </c>
      <c r="I181" s="1189"/>
      <c r="J181" s="200">
        <f>I181-H181</f>
        <v>0</v>
      </c>
      <c r="K181" s="201">
        <f>IF(H181=0,0,J181/H181)</f>
        <v>0</v>
      </c>
      <c r="L181" s="192"/>
    </row>
    <row r="182" spans="1:12" s="32" customFormat="1" ht="24.75">
      <c r="A182" s="667"/>
      <c r="B182" s="198">
        <v>773</v>
      </c>
      <c r="C182" s="202" t="s">
        <v>74</v>
      </c>
      <c r="D182" s="1190"/>
      <c r="E182" s="1190"/>
      <c r="F182" s="1190"/>
      <c r="G182" s="1190"/>
      <c r="H182" s="203">
        <f>E182+F182+G182</f>
        <v>0</v>
      </c>
      <c r="I182" s="1190"/>
      <c r="J182" s="203">
        <f>I182-H182</f>
        <v>0</v>
      </c>
      <c r="K182" s="204">
        <f>IF(H182=0,0,J182/H182)</f>
        <v>0</v>
      </c>
      <c r="L182" s="192"/>
    </row>
    <row r="183" spans="1:12" s="32" customFormat="1" ht="12.75" customHeight="1">
      <c r="A183" s="667"/>
      <c r="B183" s="198">
        <v>775</v>
      </c>
      <c r="C183" s="202" t="s">
        <v>490</v>
      </c>
      <c r="D183" s="1190"/>
      <c r="E183" s="1190"/>
      <c r="F183" s="1190"/>
      <c r="G183" s="1190"/>
      <c r="H183" s="203">
        <f>E183+F183+G183</f>
        <v>0</v>
      </c>
      <c r="I183" s="1190"/>
      <c r="J183" s="203">
        <f>I183-H183</f>
        <v>0</v>
      </c>
      <c r="K183" s="204">
        <f>IF(H183=0,0,J183/H183)</f>
        <v>0</v>
      </c>
      <c r="L183" s="192"/>
    </row>
    <row r="184" spans="1:12" s="32" customFormat="1" ht="24.75">
      <c r="A184" s="667"/>
      <c r="B184" s="198">
        <v>777</v>
      </c>
      <c r="C184" s="202" t="s">
        <v>491</v>
      </c>
      <c r="D184" s="1190"/>
      <c r="E184" s="1190"/>
      <c r="F184" s="1190"/>
      <c r="G184" s="1190"/>
      <c r="H184" s="203">
        <f>E184+F184+G184</f>
        <v>0</v>
      </c>
      <c r="I184" s="1190"/>
      <c r="J184" s="203">
        <f>I184-H184</f>
        <v>0</v>
      </c>
      <c r="K184" s="204">
        <f>IF(H184=0,0,J184/H184)</f>
        <v>0</v>
      </c>
      <c r="L184" s="192"/>
    </row>
    <row r="185" spans="1:12" s="32" customFormat="1" ht="12.75" customHeight="1" thickBot="1">
      <c r="A185" s="667"/>
      <c r="B185" s="198">
        <v>778</v>
      </c>
      <c r="C185" s="205" t="s">
        <v>75</v>
      </c>
      <c r="D185" s="1193"/>
      <c r="E185" s="1193"/>
      <c r="F185" s="1193"/>
      <c r="G185" s="1193"/>
      <c r="H185" s="206">
        <f>E185+F185+G185</f>
        <v>0</v>
      </c>
      <c r="I185" s="1193"/>
      <c r="J185" s="206">
        <f>I185-H185</f>
        <v>0</v>
      </c>
      <c r="K185" s="207">
        <f>IF(H185=0,0,J185/H185)</f>
        <v>0</v>
      </c>
      <c r="L185" s="192"/>
    </row>
    <row r="186" spans="1:15" s="32" customFormat="1" ht="8.25" customHeight="1">
      <c r="A186" s="208"/>
      <c r="B186" s="209"/>
      <c r="C186" s="210"/>
      <c r="D186" s="172"/>
      <c r="E186" s="172"/>
      <c r="F186" s="172"/>
      <c r="G186" s="172"/>
      <c r="H186" s="172"/>
      <c r="I186" s="172"/>
      <c r="J186" s="172"/>
      <c r="K186" s="211"/>
      <c r="L186" s="212"/>
      <c r="M186" s="213"/>
      <c r="N186" s="213"/>
      <c r="O186" s="213"/>
    </row>
    <row r="187" spans="1:12" s="31" customFormat="1" ht="12.75" customHeight="1" thickBot="1">
      <c r="A187" s="663"/>
      <c r="B187" s="195" t="s">
        <v>76</v>
      </c>
      <c r="C187" s="194"/>
      <c r="D187" s="196"/>
      <c r="E187" s="197"/>
      <c r="F187" s="196"/>
      <c r="G187" s="665"/>
      <c r="H187" s="665"/>
      <c r="I187" s="665"/>
      <c r="J187" s="666"/>
      <c r="K187" s="666"/>
      <c r="L187" s="192"/>
    </row>
    <row r="188" spans="1:12" s="32" customFormat="1" ht="24.75">
      <c r="A188" s="667"/>
      <c r="B188" s="198">
        <v>7811</v>
      </c>
      <c r="C188" s="199" t="s">
        <v>471</v>
      </c>
      <c r="D188" s="1189"/>
      <c r="E188" s="1189"/>
      <c r="F188" s="1189"/>
      <c r="G188" s="1189"/>
      <c r="H188" s="200">
        <f aca="true" t="shared" si="27" ref="H188:H202">E188+F188+G188</f>
        <v>0</v>
      </c>
      <c r="I188" s="1189"/>
      <c r="J188" s="200">
        <f aca="true" t="shared" si="28" ref="J188:J202">I188-H188</f>
        <v>0</v>
      </c>
      <c r="K188" s="201">
        <f aca="true" t="shared" si="29" ref="K188:K202">IF(H188=0,0,J188/H188)</f>
        <v>0</v>
      </c>
      <c r="L188" s="192"/>
    </row>
    <row r="189" spans="1:12" s="32" customFormat="1" ht="12.75" customHeight="1">
      <c r="A189" s="667"/>
      <c r="B189" s="198">
        <v>7815</v>
      </c>
      <c r="C189" s="202" t="s">
        <v>472</v>
      </c>
      <c r="D189" s="1190"/>
      <c r="E189" s="1190"/>
      <c r="F189" s="1190"/>
      <c r="G189" s="1190"/>
      <c r="H189" s="203">
        <f t="shared" si="27"/>
        <v>0</v>
      </c>
      <c r="I189" s="1190"/>
      <c r="J189" s="203">
        <f t="shared" si="28"/>
        <v>0</v>
      </c>
      <c r="K189" s="204">
        <f t="shared" si="29"/>
        <v>0</v>
      </c>
      <c r="L189" s="192"/>
    </row>
    <row r="190" spans="1:12" s="32" customFormat="1" ht="25.5" customHeight="1">
      <c r="A190" s="667"/>
      <c r="B190" s="198">
        <v>7816</v>
      </c>
      <c r="C190" s="202" t="s">
        <v>473</v>
      </c>
      <c r="D190" s="1190"/>
      <c r="E190" s="1190"/>
      <c r="F190" s="1190"/>
      <c r="G190" s="1190"/>
      <c r="H190" s="203">
        <f t="shared" si="27"/>
        <v>0</v>
      </c>
      <c r="I190" s="1190"/>
      <c r="J190" s="203">
        <f t="shared" si="28"/>
        <v>0</v>
      </c>
      <c r="K190" s="204">
        <f t="shared" si="29"/>
        <v>0</v>
      </c>
      <c r="L190" s="192"/>
    </row>
    <row r="191" spans="1:12" s="32" customFormat="1" ht="12.75" customHeight="1">
      <c r="A191" s="667"/>
      <c r="B191" s="198">
        <v>7817</v>
      </c>
      <c r="C191" s="202" t="s">
        <v>474</v>
      </c>
      <c r="D191" s="1190"/>
      <c r="E191" s="1190"/>
      <c r="F191" s="1190"/>
      <c r="G191" s="1190"/>
      <c r="H191" s="203">
        <f t="shared" si="27"/>
        <v>0</v>
      </c>
      <c r="I191" s="1190"/>
      <c r="J191" s="203">
        <f t="shared" si="28"/>
        <v>0</v>
      </c>
      <c r="K191" s="204">
        <f t="shared" si="29"/>
        <v>0</v>
      </c>
      <c r="L191" s="192"/>
    </row>
    <row r="192" spans="1:12" s="32" customFormat="1" ht="24.75">
      <c r="A192" s="667"/>
      <c r="B192" s="198">
        <v>786</v>
      </c>
      <c r="C192" s="202" t="s">
        <v>77</v>
      </c>
      <c r="D192" s="1190"/>
      <c r="E192" s="1190"/>
      <c r="F192" s="1190"/>
      <c r="G192" s="1190"/>
      <c r="H192" s="203">
        <f t="shared" si="27"/>
        <v>0</v>
      </c>
      <c r="I192" s="1190"/>
      <c r="J192" s="203">
        <f t="shared" si="28"/>
        <v>0</v>
      </c>
      <c r="K192" s="204">
        <f t="shared" si="29"/>
        <v>0</v>
      </c>
      <c r="L192" s="192"/>
    </row>
    <row r="193" spans="1:107" s="241" customFormat="1" ht="24.75">
      <c r="A193" s="667"/>
      <c r="B193" s="198">
        <v>787</v>
      </c>
      <c r="C193" s="202" t="s">
        <v>78</v>
      </c>
      <c r="D193" s="203">
        <f>SUM(D194:D198)</f>
        <v>0</v>
      </c>
      <c r="E193" s="203">
        <f>SUM(E194:E198)</f>
        <v>0</v>
      </c>
      <c r="F193" s="203">
        <f>SUM(F194:F198)</f>
        <v>0</v>
      </c>
      <c r="G193" s="203">
        <f>SUM(G194:G198)</f>
        <v>0</v>
      </c>
      <c r="H193" s="203">
        <f t="shared" si="27"/>
        <v>0</v>
      </c>
      <c r="I193" s="203">
        <f>SUM(I194:I198)</f>
        <v>0</v>
      </c>
      <c r="J193" s="203">
        <f t="shared" si="28"/>
        <v>0</v>
      </c>
      <c r="K193" s="204">
        <f t="shared" si="29"/>
        <v>0</v>
      </c>
      <c r="L193" s="19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row>
    <row r="194" spans="1:12" s="231" customFormat="1" ht="12.75" customHeight="1">
      <c r="A194" s="670"/>
      <c r="B194" s="229">
        <v>78725</v>
      </c>
      <c r="C194" s="753" t="s">
        <v>197</v>
      </c>
      <c r="D194" s="1191"/>
      <c r="E194" s="1191"/>
      <c r="F194" s="1191"/>
      <c r="G194" s="1191"/>
      <c r="H194" s="236">
        <f t="shared" si="27"/>
        <v>0</v>
      </c>
      <c r="I194" s="1191"/>
      <c r="J194" s="236">
        <f t="shared" si="28"/>
        <v>0</v>
      </c>
      <c r="K194" s="237">
        <f t="shared" si="29"/>
        <v>0</v>
      </c>
      <c r="L194" s="230"/>
    </row>
    <row r="195" spans="1:12" s="231" customFormat="1" ht="25.5">
      <c r="A195" s="670"/>
      <c r="B195" s="229">
        <v>78741</v>
      </c>
      <c r="C195" s="753" t="s">
        <v>154</v>
      </c>
      <c r="D195" s="1191"/>
      <c r="E195" s="1191"/>
      <c r="F195" s="1191"/>
      <c r="G195" s="1191"/>
      <c r="H195" s="236">
        <f t="shared" si="27"/>
        <v>0</v>
      </c>
      <c r="I195" s="1191"/>
      <c r="J195" s="236">
        <f t="shared" si="28"/>
        <v>0</v>
      </c>
      <c r="K195" s="237">
        <f t="shared" si="29"/>
        <v>0</v>
      </c>
      <c r="L195" s="230"/>
    </row>
    <row r="196" spans="1:12" s="231" customFormat="1" ht="25.5">
      <c r="A196" s="670"/>
      <c r="B196" s="229">
        <v>78742</v>
      </c>
      <c r="C196" s="753" t="s">
        <v>155</v>
      </c>
      <c r="D196" s="1191"/>
      <c r="E196" s="1191"/>
      <c r="F196" s="1191"/>
      <c r="G196" s="1191"/>
      <c r="H196" s="236">
        <f t="shared" si="27"/>
        <v>0</v>
      </c>
      <c r="I196" s="1191"/>
      <c r="J196" s="236">
        <f t="shared" si="28"/>
        <v>0</v>
      </c>
      <c r="K196" s="237">
        <f t="shared" si="29"/>
        <v>0</v>
      </c>
      <c r="L196" s="230"/>
    </row>
    <row r="197" spans="1:12" s="231" customFormat="1" ht="12.75" customHeight="1">
      <c r="A197" s="670"/>
      <c r="B197" s="229">
        <v>78748</v>
      </c>
      <c r="C197" s="753" t="s">
        <v>156</v>
      </c>
      <c r="D197" s="1191"/>
      <c r="E197" s="1191"/>
      <c r="F197" s="1191"/>
      <c r="G197" s="1191"/>
      <c r="H197" s="236">
        <f t="shared" si="27"/>
        <v>0</v>
      </c>
      <c r="I197" s="1191"/>
      <c r="J197" s="236">
        <f t="shared" si="28"/>
        <v>0</v>
      </c>
      <c r="K197" s="237">
        <f t="shared" si="29"/>
        <v>0</v>
      </c>
      <c r="L197" s="230"/>
    </row>
    <row r="198" spans="1:12" s="231" customFormat="1" ht="12.75" customHeight="1">
      <c r="A198" s="670"/>
      <c r="B198" s="229">
        <v>7876</v>
      </c>
      <c r="C198" s="753" t="s">
        <v>664</v>
      </c>
      <c r="D198" s="1191"/>
      <c r="E198" s="1191"/>
      <c r="F198" s="1191"/>
      <c r="G198" s="1191"/>
      <c r="H198" s="236">
        <f t="shared" si="27"/>
        <v>0</v>
      </c>
      <c r="I198" s="1191"/>
      <c r="J198" s="236">
        <f t="shared" si="28"/>
        <v>0</v>
      </c>
      <c r="K198" s="237">
        <f t="shared" si="29"/>
        <v>0</v>
      </c>
      <c r="L198" s="230"/>
    </row>
    <row r="199" spans="1:107" s="241" customFormat="1" ht="12.75" customHeight="1">
      <c r="A199" s="667"/>
      <c r="B199" s="198">
        <v>79</v>
      </c>
      <c r="C199" s="202" t="s">
        <v>79</v>
      </c>
      <c r="D199" s="203">
        <f>SUM(D200:D202)</f>
        <v>0</v>
      </c>
      <c r="E199" s="203">
        <f>SUM(E200:E202)</f>
        <v>0</v>
      </c>
      <c r="F199" s="203">
        <f>SUM(F200:F202)</f>
        <v>0</v>
      </c>
      <c r="G199" s="203">
        <f>SUM(G200:G202)</f>
        <v>0</v>
      </c>
      <c r="H199" s="203">
        <f t="shared" si="27"/>
        <v>0</v>
      </c>
      <c r="I199" s="203">
        <f>SUM(I200:I202)</f>
        <v>0</v>
      </c>
      <c r="J199" s="203">
        <f t="shared" si="28"/>
        <v>0</v>
      </c>
      <c r="K199" s="204">
        <f t="shared" si="29"/>
        <v>0</v>
      </c>
      <c r="L199" s="19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row>
    <row r="200" spans="1:12" s="231" customFormat="1" ht="12.75" customHeight="1">
      <c r="A200" s="670"/>
      <c r="B200" s="229">
        <v>791</v>
      </c>
      <c r="C200" s="235" t="s">
        <v>157</v>
      </c>
      <c r="D200" s="1191"/>
      <c r="E200" s="1191"/>
      <c r="F200" s="1191"/>
      <c r="G200" s="1191"/>
      <c r="H200" s="236">
        <f t="shared" si="27"/>
        <v>0</v>
      </c>
      <c r="I200" s="1191"/>
      <c r="J200" s="236">
        <f t="shared" si="28"/>
        <v>0</v>
      </c>
      <c r="K200" s="237">
        <f t="shared" si="29"/>
        <v>0</v>
      </c>
      <c r="L200" s="230"/>
    </row>
    <row r="201" spans="1:12" s="231" customFormat="1" ht="12.75" customHeight="1">
      <c r="A201" s="670"/>
      <c r="B201" s="229">
        <v>796</v>
      </c>
      <c r="C201" s="235" t="s">
        <v>158</v>
      </c>
      <c r="D201" s="1191"/>
      <c r="E201" s="1191"/>
      <c r="F201" s="1191"/>
      <c r="G201" s="1191"/>
      <c r="H201" s="236">
        <f t="shared" si="27"/>
        <v>0</v>
      </c>
      <c r="I201" s="1191"/>
      <c r="J201" s="236">
        <f t="shared" si="28"/>
        <v>0</v>
      </c>
      <c r="K201" s="237">
        <f t="shared" si="29"/>
        <v>0</v>
      </c>
      <c r="L201" s="230"/>
    </row>
    <row r="202" spans="1:12" s="231" customFormat="1" ht="12.75" customHeight="1" thickBot="1">
      <c r="A202" s="670"/>
      <c r="B202" s="229">
        <v>797</v>
      </c>
      <c r="C202" s="238" t="s">
        <v>159</v>
      </c>
      <c r="D202" s="1192"/>
      <c r="E202" s="1192"/>
      <c r="F202" s="1192"/>
      <c r="G202" s="1192"/>
      <c r="H202" s="239">
        <f t="shared" si="27"/>
        <v>0</v>
      </c>
      <c r="I202" s="1192"/>
      <c r="J202" s="239">
        <f t="shared" si="28"/>
        <v>0</v>
      </c>
      <c r="K202" s="240">
        <f t="shared" si="29"/>
        <v>0</v>
      </c>
      <c r="L202" s="230"/>
    </row>
    <row r="203" spans="1:15" s="34" customFormat="1" ht="7.5" customHeight="1" thickBot="1">
      <c r="A203" s="667"/>
      <c r="B203" s="216"/>
      <c r="C203" s="217"/>
      <c r="D203" s="218"/>
      <c r="E203" s="218"/>
      <c r="F203" s="218"/>
      <c r="G203" s="218"/>
      <c r="H203" s="218"/>
      <c r="I203" s="218"/>
      <c r="J203" s="218"/>
      <c r="K203" s="219"/>
      <c r="L203" s="212"/>
      <c r="M203" s="220"/>
      <c r="N203" s="220"/>
      <c r="O203" s="220"/>
    </row>
    <row r="204" spans="1:12" s="34" customFormat="1" ht="13.5" customHeight="1" thickBot="1" thickTop="1">
      <c r="A204" s="667"/>
      <c r="B204" s="221"/>
      <c r="C204" s="222" t="s">
        <v>52</v>
      </c>
      <c r="D204" s="223">
        <f>D178+SUM(D181:D185)+SUM(D188:D193)+D199</f>
        <v>0</v>
      </c>
      <c r="E204" s="224">
        <f>E178+SUM(E181:E185)+SUM(E188:E193)+E199</f>
        <v>0</v>
      </c>
      <c r="F204" s="224">
        <f>F178+SUM(F181:F185)+SUM(F188:F193)+F199</f>
        <v>0</v>
      </c>
      <c r="G204" s="224">
        <f>G178+SUM(G181:G185)+SUM(G188:G193)+G199</f>
        <v>0</v>
      </c>
      <c r="H204" s="224">
        <f>E204+F204+G204</f>
        <v>0</v>
      </c>
      <c r="I204" s="224">
        <f>I178+SUM(I181:I185)+SUM(I188:I193)+I199</f>
        <v>0</v>
      </c>
      <c r="J204" s="224">
        <f>I204-H204</f>
        <v>0</v>
      </c>
      <c r="K204" s="225">
        <f>IF(H204=0,0,J204/H204)</f>
        <v>0</v>
      </c>
      <c r="L204" s="226"/>
    </row>
    <row r="205" spans="1:107" s="227" customFormat="1" ht="13.5" customHeight="1" thickBot="1" thickTop="1">
      <c r="A205" s="667"/>
      <c r="B205" s="228"/>
      <c r="C205" s="668"/>
      <c r="D205" s="668"/>
      <c r="E205" s="668"/>
      <c r="F205" s="668"/>
      <c r="G205" s="668"/>
      <c r="H205" s="668"/>
      <c r="I205" s="668"/>
      <c r="J205" s="668"/>
      <c r="K205" s="668"/>
      <c r="L205" s="226"/>
      <c r="M205" s="656"/>
      <c r="N205" s="656"/>
      <c r="O205" s="656"/>
      <c r="P205" s="656"/>
      <c r="Q205" s="656"/>
      <c r="R205" s="656"/>
      <c r="S205" s="656"/>
      <c r="T205" s="656"/>
      <c r="U205" s="656"/>
      <c r="V205" s="656"/>
      <c r="W205" s="656"/>
      <c r="X205" s="656"/>
      <c r="Y205" s="656"/>
      <c r="Z205" s="656"/>
      <c r="AA205" s="656"/>
      <c r="AB205" s="656"/>
      <c r="AC205" s="656"/>
      <c r="AD205" s="656"/>
      <c r="AE205" s="656"/>
      <c r="AF205" s="656"/>
      <c r="AG205" s="656"/>
      <c r="AH205" s="656"/>
      <c r="AI205" s="656"/>
      <c r="AJ205" s="656"/>
      <c r="AK205" s="656"/>
      <c r="AL205" s="656"/>
      <c r="AM205" s="656"/>
      <c r="AN205" s="656"/>
      <c r="AO205" s="656"/>
      <c r="AP205" s="656"/>
      <c r="AQ205" s="656"/>
      <c r="AR205" s="656"/>
      <c r="AS205" s="656"/>
      <c r="AT205" s="656"/>
      <c r="AU205" s="656"/>
      <c r="AV205" s="656"/>
      <c r="AW205" s="656"/>
      <c r="AX205" s="656"/>
      <c r="AY205" s="656"/>
      <c r="AZ205" s="656"/>
      <c r="BA205" s="656"/>
      <c r="BB205" s="656"/>
      <c r="BC205" s="656"/>
      <c r="BD205" s="656"/>
      <c r="BE205" s="656"/>
      <c r="BF205" s="656"/>
      <c r="BG205" s="656"/>
      <c r="BH205" s="656"/>
      <c r="BI205" s="656"/>
      <c r="BJ205" s="656"/>
      <c r="BK205" s="656"/>
      <c r="BL205" s="656"/>
      <c r="BM205" s="656"/>
      <c r="BN205" s="656"/>
      <c r="BO205" s="656"/>
      <c r="BP205" s="656"/>
      <c r="BQ205" s="656"/>
      <c r="BR205" s="656"/>
      <c r="BS205" s="656"/>
      <c r="BT205" s="656"/>
      <c r="BU205" s="656"/>
      <c r="BV205" s="656"/>
      <c r="BW205" s="656"/>
      <c r="BX205" s="656"/>
      <c r="BY205" s="656"/>
      <c r="BZ205" s="656"/>
      <c r="CA205" s="656"/>
      <c r="CB205" s="656"/>
      <c r="CC205" s="656"/>
      <c r="CD205" s="656"/>
      <c r="CE205" s="656"/>
      <c r="CF205" s="656"/>
      <c r="CG205" s="656"/>
      <c r="CH205" s="656"/>
      <c r="CI205" s="656"/>
      <c r="CJ205" s="656"/>
      <c r="CK205" s="656"/>
      <c r="CL205" s="656"/>
      <c r="CM205" s="656"/>
      <c r="CN205" s="656"/>
      <c r="CO205" s="656"/>
      <c r="CP205" s="656"/>
      <c r="CQ205" s="656"/>
      <c r="CR205" s="656"/>
      <c r="CS205" s="656"/>
      <c r="CT205" s="656"/>
      <c r="CU205" s="656"/>
      <c r="CV205" s="656"/>
      <c r="CW205" s="656"/>
      <c r="CX205" s="656"/>
      <c r="CY205" s="656"/>
      <c r="CZ205" s="656"/>
      <c r="DA205" s="656"/>
      <c r="DB205" s="656"/>
      <c r="DC205" s="656"/>
    </row>
    <row r="206" spans="1:12" s="34" customFormat="1" ht="13.5" customHeight="1" thickBot="1" thickTop="1">
      <c r="A206" s="667"/>
      <c r="B206" s="221"/>
      <c r="C206" s="222" t="s">
        <v>143</v>
      </c>
      <c r="D206" s="223">
        <f>D144+D171+D204</f>
        <v>0</v>
      </c>
      <c r="E206" s="224">
        <f>E144+E171+E204</f>
        <v>0</v>
      </c>
      <c r="F206" s="224">
        <f>F144+F171+F204</f>
        <v>0</v>
      </c>
      <c r="G206" s="224">
        <f>G144+G171+G204</f>
        <v>0</v>
      </c>
      <c r="H206" s="224">
        <f>E206+F206+G206</f>
        <v>0</v>
      </c>
      <c r="I206" s="224">
        <f>I144+I171+I204</f>
        <v>0</v>
      </c>
      <c r="J206" s="224">
        <f>I206-H206</f>
        <v>0</v>
      </c>
      <c r="K206" s="225">
        <f>IF(H206=0,0,J206/H206)</f>
        <v>0</v>
      </c>
      <c r="L206" s="226"/>
    </row>
    <row r="207" spans="1:107" s="227" customFormat="1" ht="13.5" customHeight="1" thickBot="1" thickTop="1">
      <c r="A207" s="667"/>
      <c r="B207" s="228"/>
      <c r="C207" s="668"/>
      <c r="D207" s="668"/>
      <c r="E207" s="668"/>
      <c r="F207" s="668"/>
      <c r="G207" s="668"/>
      <c r="H207" s="668"/>
      <c r="I207" s="668"/>
      <c r="J207" s="668"/>
      <c r="K207" s="668"/>
      <c r="L207" s="226"/>
      <c r="M207" s="656"/>
      <c r="N207" s="656"/>
      <c r="O207" s="656"/>
      <c r="P207" s="656"/>
      <c r="Q207" s="656"/>
      <c r="R207" s="656"/>
      <c r="S207" s="656"/>
      <c r="T207" s="656"/>
      <c r="U207" s="656"/>
      <c r="V207" s="656"/>
      <c r="W207" s="656"/>
      <c r="X207" s="656"/>
      <c r="Y207" s="656"/>
      <c r="Z207" s="656"/>
      <c r="AA207" s="656"/>
      <c r="AB207" s="656"/>
      <c r="AC207" s="656"/>
      <c r="AD207" s="656"/>
      <c r="AE207" s="656"/>
      <c r="AF207" s="656"/>
      <c r="AG207" s="656"/>
      <c r="AH207" s="656"/>
      <c r="AI207" s="656"/>
      <c r="AJ207" s="656"/>
      <c r="AK207" s="656"/>
      <c r="AL207" s="656"/>
      <c r="AM207" s="656"/>
      <c r="AN207" s="656"/>
      <c r="AO207" s="656"/>
      <c r="AP207" s="656"/>
      <c r="AQ207" s="656"/>
      <c r="AR207" s="656"/>
      <c r="AS207" s="656"/>
      <c r="AT207" s="656"/>
      <c r="AU207" s="656"/>
      <c r="AV207" s="656"/>
      <c r="AW207" s="656"/>
      <c r="AX207" s="656"/>
      <c r="AY207" s="656"/>
      <c r="AZ207" s="656"/>
      <c r="BA207" s="656"/>
      <c r="BB207" s="656"/>
      <c r="BC207" s="656"/>
      <c r="BD207" s="656"/>
      <c r="BE207" s="656"/>
      <c r="BF207" s="656"/>
      <c r="BG207" s="656"/>
      <c r="BH207" s="656"/>
      <c r="BI207" s="656"/>
      <c r="BJ207" s="656"/>
      <c r="BK207" s="656"/>
      <c r="BL207" s="656"/>
      <c r="BM207" s="656"/>
      <c r="BN207" s="656"/>
      <c r="BO207" s="656"/>
      <c r="BP207" s="656"/>
      <c r="BQ207" s="656"/>
      <c r="BR207" s="656"/>
      <c r="BS207" s="656"/>
      <c r="BT207" s="656"/>
      <c r="BU207" s="656"/>
      <c r="BV207" s="656"/>
      <c r="BW207" s="656"/>
      <c r="BX207" s="656"/>
      <c r="BY207" s="656"/>
      <c r="BZ207" s="656"/>
      <c r="CA207" s="656"/>
      <c r="CB207" s="656"/>
      <c r="CC207" s="656"/>
      <c r="CD207" s="656"/>
      <c r="CE207" s="656"/>
      <c r="CF207" s="656"/>
      <c r="CG207" s="656"/>
      <c r="CH207" s="656"/>
      <c r="CI207" s="656"/>
      <c r="CJ207" s="656"/>
      <c r="CK207" s="656"/>
      <c r="CL207" s="656"/>
      <c r="CM207" s="656"/>
      <c r="CN207" s="656"/>
      <c r="CO207" s="656"/>
      <c r="CP207" s="656"/>
      <c r="CQ207" s="656"/>
      <c r="CR207" s="656"/>
      <c r="CS207" s="656"/>
      <c r="CT207" s="656"/>
      <c r="CU207" s="656"/>
      <c r="CV207" s="656"/>
      <c r="CW207" s="656"/>
      <c r="CX207" s="656"/>
      <c r="CY207" s="656"/>
      <c r="CZ207" s="656"/>
      <c r="DA207" s="656"/>
      <c r="DB207" s="656"/>
      <c r="DC207" s="656"/>
    </row>
    <row r="208" spans="1:12" s="32" customFormat="1" ht="24.75">
      <c r="A208" s="667"/>
      <c r="B208" s="198" t="s">
        <v>445</v>
      </c>
      <c r="C208" s="199" t="s">
        <v>478</v>
      </c>
      <c r="D208" s="1189"/>
      <c r="E208" s="1189"/>
      <c r="F208" s="1189"/>
      <c r="G208" s="1189"/>
      <c r="H208" s="200">
        <f>E208+F208+G208</f>
        <v>0</v>
      </c>
      <c r="I208" s="1189"/>
      <c r="J208" s="200">
        <f>I208-H208</f>
        <v>0</v>
      </c>
      <c r="K208" s="201">
        <f>IF(H208=0,0,J208/H208)</f>
        <v>0</v>
      </c>
      <c r="L208" s="192"/>
    </row>
    <row r="209" spans="1:12" s="32" customFormat="1" ht="12.75" customHeight="1" thickBot="1">
      <c r="A209" s="667"/>
      <c r="B209" s="198" t="s">
        <v>446</v>
      </c>
      <c r="C209" s="205" t="s">
        <v>91</v>
      </c>
      <c r="D209" s="1193"/>
      <c r="E209" s="1193"/>
      <c r="F209" s="1193"/>
      <c r="G209" s="1193"/>
      <c r="H209" s="206">
        <f>E209+F209+G209</f>
        <v>0</v>
      </c>
      <c r="I209" s="1193"/>
      <c r="J209" s="206">
        <f>I209-H209</f>
        <v>0</v>
      </c>
      <c r="K209" s="207">
        <f>IF(H209=0,0,J209/H209)</f>
        <v>0</v>
      </c>
      <c r="L209" s="192"/>
    </row>
    <row r="210" spans="1:12" s="34" customFormat="1" ht="13.5" customHeight="1" thickBot="1" thickTop="1">
      <c r="A210" s="667"/>
      <c r="B210" s="221" t="s">
        <v>447</v>
      </c>
      <c r="C210" s="222" t="s">
        <v>195</v>
      </c>
      <c r="D210" s="223">
        <f>IF((D206+D208+D209-Section_exploit_SF!D118-Section_exploit_SF!D120-Section_exploit_SF!D121)&gt;0,0,-(D206+D208+D209-Section_exploit_SF!D118-Section_exploit_SF!D120-Section_exploit_SF!D121))</f>
        <v>0</v>
      </c>
      <c r="E210" s="224">
        <f>IF((E206+E208+E209-Section_exploit_SF!E118-Section_exploit_SF!E120-Section_exploit_SF!E121)&gt;0,0,-(E206+E208+E209-Section_exploit_SF!E118-Section_exploit_SF!E120-Section_exploit_SF!E121))</f>
        <v>0</v>
      </c>
      <c r="F210" s="224">
        <f>IF((F206+F208+F209-Section_exploit_SF!F118-Section_exploit_SF!F120-Section_exploit_SF!F121)&gt;0,0,-(F206+F208+F209-Section_exploit_SF!F118-Section_exploit_SF!F120-Section_exploit_SF!F121))</f>
        <v>0</v>
      </c>
      <c r="G210" s="224">
        <f>IF((G206+G208+G209-Section_exploit_SF!G118-Section_exploit_SF!G120-Section_exploit_SF!G121)&gt;0,0,-(G206+G208+G209-Section_exploit_SF!G118-Section_exploit_SF!G120-Section_exploit_SF!G121))</f>
        <v>0</v>
      </c>
      <c r="H210" s="224">
        <f>IF((H206+H208+H209-H118-H120-H121)&gt;0,0,-(H206+H208+H209-H118-H120-H121))</f>
        <v>0</v>
      </c>
      <c r="I210" s="224">
        <f>IF((I206+I208+I209-Section_exploit_SF!I118-Section_exploit_SF!I120-Section_exploit_SF!I121)&gt;0,0,-(I206+I208+I209-Section_exploit_SF!I118-Section_exploit_SF!I120-Section_exploit_SF!I121))</f>
        <v>0</v>
      </c>
      <c r="J210" s="224">
        <f>I210-H210</f>
        <v>0</v>
      </c>
      <c r="K210" s="225">
        <f>IF(H210=0,0,J210/H210)</f>
        <v>0</v>
      </c>
      <c r="L210" s="226"/>
    </row>
    <row r="211" spans="1:107" s="227" customFormat="1" ht="13.5" customHeight="1" thickBot="1" thickTop="1">
      <c r="A211" s="667"/>
      <c r="B211" s="228"/>
      <c r="C211" s="668"/>
      <c r="D211" s="668"/>
      <c r="E211" s="668"/>
      <c r="F211" s="668"/>
      <c r="G211" s="668"/>
      <c r="H211" s="668"/>
      <c r="I211" s="668"/>
      <c r="J211" s="668"/>
      <c r="K211" s="668"/>
      <c r="L211" s="226"/>
      <c r="M211" s="656"/>
      <c r="N211" s="656"/>
      <c r="O211" s="656"/>
      <c r="P211" s="656"/>
      <c r="Q211" s="656"/>
      <c r="R211" s="656"/>
      <c r="S211" s="656"/>
      <c r="T211" s="656"/>
      <c r="U211" s="656"/>
      <c r="V211" s="656"/>
      <c r="W211" s="656"/>
      <c r="X211" s="656"/>
      <c r="Y211" s="656"/>
      <c r="Z211" s="656"/>
      <c r="AA211" s="656"/>
      <c r="AB211" s="656"/>
      <c r="AC211" s="656"/>
      <c r="AD211" s="656"/>
      <c r="AE211" s="656"/>
      <c r="AF211" s="656"/>
      <c r="AG211" s="656"/>
      <c r="AH211" s="656"/>
      <c r="AI211" s="656"/>
      <c r="AJ211" s="656"/>
      <c r="AK211" s="656"/>
      <c r="AL211" s="656"/>
      <c r="AM211" s="656"/>
      <c r="AN211" s="656"/>
      <c r="AO211" s="656"/>
      <c r="AP211" s="656"/>
      <c r="AQ211" s="656"/>
      <c r="AR211" s="656"/>
      <c r="AS211" s="656"/>
      <c r="AT211" s="656"/>
      <c r="AU211" s="656"/>
      <c r="AV211" s="656"/>
      <c r="AW211" s="656"/>
      <c r="AX211" s="656"/>
      <c r="AY211" s="656"/>
      <c r="AZ211" s="656"/>
      <c r="BA211" s="656"/>
      <c r="BB211" s="656"/>
      <c r="BC211" s="656"/>
      <c r="BD211" s="656"/>
      <c r="BE211" s="656"/>
      <c r="BF211" s="656"/>
      <c r="BG211" s="656"/>
      <c r="BH211" s="656"/>
      <c r="BI211" s="656"/>
      <c r="BJ211" s="656"/>
      <c r="BK211" s="656"/>
      <c r="BL211" s="656"/>
      <c r="BM211" s="656"/>
      <c r="BN211" s="656"/>
      <c r="BO211" s="656"/>
      <c r="BP211" s="656"/>
      <c r="BQ211" s="656"/>
      <c r="BR211" s="656"/>
      <c r="BS211" s="656"/>
      <c r="BT211" s="656"/>
      <c r="BU211" s="656"/>
      <c r="BV211" s="656"/>
      <c r="BW211" s="656"/>
      <c r="BX211" s="656"/>
      <c r="BY211" s="656"/>
      <c r="BZ211" s="656"/>
      <c r="CA211" s="656"/>
      <c r="CB211" s="656"/>
      <c r="CC211" s="656"/>
      <c r="CD211" s="656"/>
      <c r="CE211" s="656"/>
      <c r="CF211" s="656"/>
      <c r="CG211" s="656"/>
      <c r="CH211" s="656"/>
      <c r="CI211" s="656"/>
      <c r="CJ211" s="656"/>
      <c r="CK211" s="656"/>
      <c r="CL211" s="656"/>
      <c r="CM211" s="656"/>
      <c r="CN211" s="656"/>
      <c r="CO211" s="656"/>
      <c r="CP211" s="656"/>
      <c r="CQ211" s="656"/>
      <c r="CR211" s="656"/>
      <c r="CS211" s="656"/>
      <c r="CT211" s="656"/>
      <c r="CU211" s="656"/>
      <c r="CV211" s="656"/>
      <c r="CW211" s="656"/>
      <c r="CX211" s="656"/>
      <c r="CY211" s="656"/>
      <c r="CZ211" s="656"/>
      <c r="DA211" s="656"/>
      <c r="DB211" s="656"/>
      <c r="DC211" s="656"/>
    </row>
    <row r="212" spans="1:12" s="34" customFormat="1" ht="13.5" customHeight="1" thickBot="1" thickTop="1">
      <c r="A212" s="667"/>
      <c r="B212" s="221"/>
      <c r="C212" s="222" t="s">
        <v>454</v>
      </c>
      <c r="D212" s="223">
        <f aca="true" t="shared" si="30" ref="D212:I212">D206+D208+D209+D210</f>
        <v>0</v>
      </c>
      <c r="E212" s="224">
        <f t="shared" si="30"/>
        <v>0</v>
      </c>
      <c r="F212" s="224">
        <f t="shared" si="30"/>
        <v>0</v>
      </c>
      <c r="G212" s="224">
        <f t="shared" si="30"/>
        <v>0</v>
      </c>
      <c r="H212" s="224">
        <f t="shared" si="30"/>
        <v>0</v>
      </c>
      <c r="I212" s="224">
        <f t="shared" si="30"/>
        <v>0</v>
      </c>
      <c r="J212" s="224">
        <f>I212-H212</f>
        <v>0</v>
      </c>
      <c r="K212" s="225">
        <f>IF(H212=0,0,J212/H212)</f>
        <v>0</v>
      </c>
      <c r="L212" s="226"/>
    </row>
    <row r="213" spans="1:15" ht="10.5" thickTop="1">
      <c r="A213" s="242"/>
      <c r="B213" s="243"/>
      <c r="C213" s="244"/>
      <c r="D213" s="171"/>
      <c r="E213" s="171"/>
      <c r="F213" s="171"/>
      <c r="G213" s="171"/>
      <c r="H213" s="171"/>
      <c r="I213" s="173"/>
      <c r="J213" s="171"/>
      <c r="K213" s="245"/>
      <c r="L213" s="212"/>
      <c r="M213" s="246"/>
      <c r="N213" s="246"/>
      <c r="O213" s="246"/>
    </row>
    <row r="214" spans="1:15" ht="10.5" thickBot="1">
      <c r="A214" s="247"/>
      <c r="B214" s="248"/>
      <c r="C214" s="248"/>
      <c r="D214" s="177"/>
      <c r="E214" s="177"/>
      <c r="F214" s="177"/>
      <c r="G214" s="177"/>
      <c r="H214" s="177"/>
      <c r="I214" s="249"/>
      <c r="J214" s="177"/>
      <c r="K214" s="250"/>
      <c r="L214" s="251"/>
      <c r="M214" s="246"/>
      <c r="N214" s="246"/>
      <c r="O214" s="246"/>
    </row>
    <row r="215" spans="2:12" s="37" customFormat="1" ht="12">
      <c r="B215" s="38"/>
      <c r="C215" s="39"/>
      <c r="D215" s="26"/>
      <c r="E215" s="26"/>
      <c r="F215" s="26"/>
      <c r="G215" s="26"/>
      <c r="H215" s="26"/>
      <c r="I215" s="26"/>
      <c r="J215" s="26"/>
      <c r="K215" s="29"/>
      <c r="L215" s="27"/>
    </row>
  </sheetData>
  <sheetProtection password="8694" sheet="1" objects="1" scenarios="1"/>
  <mergeCells count="77">
    <mergeCell ref="B126:K126"/>
    <mergeCell ref="B4:C4"/>
    <mergeCell ref="D4:F4"/>
    <mergeCell ref="D174:D176"/>
    <mergeCell ref="E174:H174"/>
    <mergeCell ref="I174:K174"/>
    <mergeCell ref="E175:E176"/>
    <mergeCell ref="F175:F176"/>
    <mergeCell ref="G175:G176"/>
    <mergeCell ref="H175:H176"/>
    <mergeCell ref="I175:I176"/>
    <mergeCell ref="J175:J176"/>
    <mergeCell ref="K175:K176"/>
    <mergeCell ref="D146:D148"/>
    <mergeCell ref="E146:H146"/>
    <mergeCell ref="I146:K146"/>
    <mergeCell ref="E147:E148"/>
    <mergeCell ref="F147:F148"/>
    <mergeCell ref="G147:G148"/>
    <mergeCell ref="H147:H148"/>
    <mergeCell ref="I147:I148"/>
    <mergeCell ref="J147:J148"/>
    <mergeCell ref="D128:D130"/>
    <mergeCell ref="E128:H128"/>
    <mergeCell ref="I128:K128"/>
    <mergeCell ref="E129:E130"/>
    <mergeCell ref="F129:F130"/>
    <mergeCell ref="K147:K148"/>
    <mergeCell ref="G129:G130"/>
    <mergeCell ref="H129:H130"/>
    <mergeCell ref="I129:I130"/>
    <mergeCell ref="J129:J130"/>
    <mergeCell ref="K129:K130"/>
    <mergeCell ref="K62:K63"/>
    <mergeCell ref="G44:G45"/>
    <mergeCell ref="H44:H45"/>
    <mergeCell ref="I44:I45"/>
    <mergeCell ref="J44:J45"/>
    <mergeCell ref="K44:K45"/>
    <mergeCell ref="K89:K90"/>
    <mergeCell ref="K10:K11"/>
    <mergeCell ref="G62:G63"/>
    <mergeCell ref="H62:H63"/>
    <mergeCell ref="I62:I63"/>
    <mergeCell ref="J62:J63"/>
    <mergeCell ref="E43:H43"/>
    <mergeCell ref="E10:E11"/>
    <mergeCell ref="D9:D11"/>
    <mergeCell ref="G10:G11"/>
    <mergeCell ref="H10:H11"/>
    <mergeCell ref="I10:I11"/>
    <mergeCell ref="J10:J11"/>
    <mergeCell ref="B2:C2"/>
    <mergeCell ref="D2:F2"/>
    <mergeCell ref="B3:C3"/>
    <mergeCell ref="E9:H9"/>
    <mergeCell ref="I9:K9"/>
    <mergeCell ref="D88:D90"/>
    <mergeCell ref="E88:H88"/>
    <mergeCell ref="I88:K88"/>
    <mergeCell ref="E89:E90"/>
    <mergeCell ref="F89:F90"/>
    <mergeCell ref="D43:D45"/>
    <mergeCell ref="I89:I90"/>
    <mergeCell ref="J89:J90"/>
    <mergeCell ref="G89:G90"/>
    <mergeCell ref="H89:H90"/>
    <mergeCell ref="B6:K6"/>
    <mergeCell ref="I43:K43"/>
    <mergeCell ref="E44:E45"/>
    <mergeCell ref="F44:F45"/>
    <mergeCell ref="D61:D63"/>
    <mergeCell ref="E61:H61"/>
    <mergeCell ref="I61:K61"/>
    <mergeCell ref="E62:E63"/>
    <mergeCell ref="F62:F63"/>
    <mergeCell ref="F10:F11"/>
  </mergeCell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rowBreaks count="2" manualBreakCount="2">
    <brk id="42" max="255" man="1"/>
    <brk id="87" max="255" man="1"/>
  </rowBreaks>
  <drawing r:id="rId1"/>
</worksheet>
</file>

<file path=xl/worksheets/sheet9.xml><?xml version="1.0" encoding="utf-8"?>
<worksheet xmlns="http://schemas.openxmlformats.org/spreadsheetml/2006/main" xmlns:r="http://schemas.openxmlformats.org/officeDocument/2006/relationships">
  <sheetPr codeName="Feuil7">
    <pageSetUpPr fitToPage="1"/>
  </sheetPr>
  <dimension ref="A1:H29"/>
  <sheetViews>
    <sheetView zoomScalePageLayoutView="0" workbookViewId="0" topLeftCell="A1">
      <selection activeCell="A1" sqref="A1"/>
    </sheetView>
  </sheetViews>
  <sheetFormatPr defaultColWidth="11.421875" defaultRowHeight="15"/>
  <cols>
    <col min="1" max="1" width="2.8515625" style="1" customWidth="1"/>
    <col min="2" max="2" width="92.140625" style="1" bestFit="1" customWidth="1"/>
    <col min="3" max="3" width="21.28125" style="1" bestFit="1" customWidth="1"/>
    <col min="4" max="4" width="17.7109375" style="40" customWidth="1"/>
    <col min="5" max="7" width="17.7109375" style="1" customWidth="1"/>
    <col min="8" max="8" width="2.8515625" style="1" customWidth="1"/>
    <col min="9" max="250" width="11.421875" style="1" customWidth="1"/>
    <col min="251" max="251" width="0" style="1" hidden="1" customWidth="1"/>
    <col min="252" max="252" width="92.140625" style="1" bestFit="1" customWidth="1"/>
    <col min="253" max="253" width="21.28125" style="1" bestFit="1" customWidth="1"/>
    <col min="254" max="254" width="14.28125" style="1" bestFit="1" customWidth="1"/>
    <col min="255" max="16384" width="11.421875" style="1" customWidth="1"/>
  </cols>
  <sheetData>
    <row r="1" spans="1:8" ht="15" customHeight="1" thickBot="1">
      <c r="A1" s="101"/>
      <c r="B1" s="102"/>
      <c r="C1" s="102"/>
      <c r="D1" s="103"/>
      <c r="E1" s="102"/>
      <c r="F1" s="102"/>
      <c r="G1" s="102"/>
      <c r="H1" s="104"/>
    </row>
    <row r="2" spans="1:8" ht="22.5" customHeight="1" thickBot="1">
      <c r="A2" s="105"/>
      <c r="B2" s="996" t="s">
        <v>610</v>
      </c>
      <c r="C2" s="997"/>
      <c r="D2" s="997"/>
      <c r="E2" s="997"/>
      <c r="F2" s="997"/>
      <c r="G2" s="998"/>
      <c r="H2" s="106"/>
    </row>
    <row r="3" spans="1:8" ht="12.75" thickBot="1">
      <c r="A3" s="105"/>
      <c r="B3" s="107"/>
      <c r="C3" s="107"/>
      <c r="D3" s="108"/>
      <c r="E3" s="107"/>
      <c r="F3" s="107"/>
      <c r="G3" s="107"/>
      <c r="H3" s="106"/>
    </row>
    <row r="4" spans="1:8" ht="51.75" customHeight="1" thickBot="1">
      <c r="A4" s="105"/>
      <c r="B4" s="107"/>
      <c r="C4" s="107"/>
      <c r="D4" s="109" t="s">
        <v>200</v>
      </c>
      <c r="E4" s="110" t="s">
        <v>201</v>
      </c>
      <c r="F4" s="110" t="s">
        <v>198</v>
      </c>
      <c r="G4" s="111" t="s">
        <v>199</v>
      </c>
      <c r="H4" s="106"/>
    </row>
    <row r="5" spans="1:8" ht="19.5" customHeight="1" thickBot="1">
      <c r="A5" s="105"/>
      <c r="B5" s="994" t="s">
        <v>451</v>
      </c>
      <c r="C5" s="995"/>
      <c r="D5" s="757">
        <f>Conso!B100</f>
        <v>0</v>
      </c>
      <c r="E5" s="758">
        <f>Conso!B124</f>
        <v>0</v>
      </c>
      <c r="F5" s="758">
        <f>E5-D5</f>
        <v>0</v>
      </c>
      <c r="G5" s="113">
        <f>IF(D5=0,0,F5/D5)</f>
        <v>0</v>
      </c>
      <c r="H5" s="106"/>
    </row>
    <row r="6" spans="1:8" ht="13.5" thickBot="1">
      <c r="A6" s="105"/>
      <c r="B6" s="100"/>
      <c r="C6" s="74" t="s">
        <v>164</v>
      </c>
      <c r="D6" s="759"/>
      <c r="E6" s="760"/>
      <c r="F6" s="760"/>
      <c r="G6" s="76"/>
      <c r="H6" s="106"/>
    </row>
    <row r="7" spans="1:8" ht="19.5" customHeight="1" thickBot="1">
      <c r="A7" s="114"/>
      <c r="B7" s="115" t="s">
        <v>165</v>
      </c>
      <c r="C7" s="116"/>
      <c r="D7" s="757">
        <f>SUM(D8:D14)</f>
        <v>0</v>
      </c>
      <c r="E7" s="758">
        <f>SUM(E8:E14)</f>
        <v>0</v>
      </c>
      <c r="F7" s="758">
        <f>SUM(F8:F14)</f>
        <v>0</v>
      </c>
      <c r="G7" s="117">
        <f aca="true" t="shared" si="0" ref="G7:G14">IF(D7=0,0,F7/D7)</f>
        <v>0</v>
      </c>
      <c r="H7" s="106"/>
    </row>
    <row r="8" spans="1:8" ht="19.5" customHeight="1">
      <c r="A8" s="114"/>
      <c r="B8" s="77" t="s">
        <v>492</v>
      </c>
      <c r="C8" s="78" t="s">
        <v>93</v>
      </c>
      <c r="D8" s="761">
        <f>Conso!B103</f>
        <v>0</v>
      </c>
      <c r="E8" s="762">
        <f>Conso!B127</f>
        <v>0</v>
      </c>
      <c r="F8" s="762">
        <f aca="true" t="shared" si="1" ref="F8:F14">E8-D8</f>
        <v>0</v>
      </c>
      <c r="G8" s="79">
        <f t="shared" si="0"/>
        <v>0</v>
      </c>
      <c r="H8" s="106"/>
    </row>
    <row r="9" spans="1:8" ht="19.5" customHeight="1">
      <c r="A9" s="114"/>
      <c r="B9" s="80" t="s">
        <v>482</v>
      </c>
      <c r="C9" s="81" t="s">
        <v>94</v>
      </c>
      <c r="D9" s="763">
        <f>Conso!B104</f>
        <v>0</v>
      </c>
      <c r="E9" s="764">
        <f>Conso!B128</f>
        <v>0</v>
      </c>
      <c r="F9" s="764">
        <f t="shared" si="1"/>
        <v>0</v>
      </c>
      <c r="G9" s="82">
        <f t="shared" si="0"/>
        <v>0</v>
      </c>
      <c r="H9" s="106"/>
    </row>
    <row r="10" spans="1:8" ht="12">
      <c r="A10" s="114"/>
      <c r="B10" s="83" t="s">
        <v>483</v>
      </c>
      <c r="C10" s="81" t="s">
        <v>166</v>
      </c>
      <c r="D10" s="763">
        <f>Conso!B105</f>
        <v>0</v>
      </c>
      <c r="E10" s="764">
        <f>Conso!B129</f>
        <v>0</v>
      </c>
      <c r="F10" s="764">
        <f t="shared" si="1"/>
        <v>0</v>
      </c>
      <c r="G10" s="82">
        <f t="shared" si="0"/>
        <v>0</v>
      </c>
      <c r="H10" s="106"/>
    </row>
    <row r="11" spans="1:8" ht="19.5" customHeight="1">
      <c r="A11" s="114"/>
      <c r="B11" s="80" t="s">
        <v>493</v>
      </c>
      <c r="C11" s="81" t="s">
        <v>95</v>
      </c>
      <c r="D11" s="763">
        <f>Conso!B106</f>
        <v>0</v>
      </c>
      <c r="E11" s="764">
        <f>Conso!B130</f>
        <v>0</v>
      </c>
      <c r="F11" s="764">
        <f t="shared" si="1"/>
        <v>0</v>
      </c>
      <c r="G11" s="82">
        <f t="shared" si="0"/>
        <v>0</v>
      </c>
      <c r="H11" s="106"/>
    </row>
    <row r="12" spans="1:8" ht="19.5" customHeight="1">
      <c r="A12" s="114"/>
      <c r="B12" s="80" t="s">
        <v>167</v>
      </c>
      <c r="C12" s="81" t="s">
        <v>96</v>
      </c>
      <c r="D12" s="763">
        <f>Conso!B107</f>
        <v>0</v>
      </c>
      <c r="E12" s="764">
        <f>Conso!B131</f>
        <v>0</v>
      </c>
      <c r="F12" s="764">
        <f t="shared" si="1"/>
        <v>0</v>
      </c>
      <c r="G12" s="82">
        <f t="shared" si="0"/>
        <v>0</v>
      </c>
      <c r="H12" s="106"/>
    </row>
    <row r="13" spans="1:8" ht="19.5" customHeight="1">
      <c r="A13" s="114"/>
      <c r="B13" s="80" t="s">
        <v>168</v>
      </c>
      <c r="C13" s="81" t="s">
        <v>448</v>
      </c>
      <c r="D13" s="763">
        <f>Conso!B108</f>
        <v>0</v>
      </c>
      <c r="E13" s="764">
        <f>Conso!B132</f>
        <v>0</v>
      </c>
      <c r="F13" s="764">
        <f t="shared" si="1"/>
        <v>0</v>
      </c>
      <c r="G13" s="82">
        <f t="shared" si="0"/>
        <v>0</v>
      </c>
      <c r="H13" s="106"/>
    </row>
    <row r="14" spans="1:8" s="41" customFormat="1" ht="24.75">
      <c r="A14" s="118"/>
      <c r="B14" s="84" t="s">
        <v>449</v>
      </c>
      <c r="C14" s="85" t="s">
        <v>461</v>
      </c>
      <c r="D14" s="765">
        <f>Conso!B109</f>
        <v>0</v>
      </c>
      <c r="E14" s="766">
        <f>Conso!B133</f>
        <v>0</v>
      </c>
      <c r="F14" s="766">
        <f t="shared" si="1"/>
        <v>0</v>
      </c>
      <c r="G14" s="86">
        <f t="shared" si="0"/>
        <v>0</v>
      </c>
      <c r="H14" s="119"/>
    </row>
    <row r="15" spans="1:8" ht="12.75" thickBot="1">
      <c r="A15" s="114"/>
      <c r="B15" s="87"/>
      <c r="C15" s="88"/>
      <c r="D15" s="767"/>
      <c r="E15" s="768"/>
      <c r="F15" s="768"/>
      <c r="G15" s="90"/>
      <c r="H15" s="106"/>
    </row>
    <row r="16" spans="1:8" ht="12.75">
      <c r="A16" s="114"/>
      <c r="B16" s="120" t="s">
        <v>169</v>
      </c>
      <c r="C16" s="121"/>
      <c r="D16" s="769">
        <f>SUM(D17:D23)</f>
        <v>0</v>
      </c>
      <c r="E16" s="770">
        <f>SUM(E17:E23)</f>
        <v>0</v>
      </c>
      <c r="F16" s="770">
        <f>SUM(F17:F23)</f>
        <v>0</v>
      </c>
      <c r="G16" s="123">
        <f aca="true" t="shared" si="2" ref="G16:G24">IF(D16=0,0,F16/D16)</f>
        <v>0</v>
      </c>
      <c r="H16" s="106"/>
    </row>
    <row r="17" spans="1:8" ht="19.5" customHeight="1">
      <c r="A17" s="114"/>
      <c r="B17" s="91" t="s">
        <v>479</v>
      </c>
      <c r="C17" s="92" t="s">
        <v>97</v>
      </c>
      <c r="D17" s="771">
        <f>Conso!B112</f>
        <v>0</v>
      </c>
      <c r="E17" s="772">
        <f>Conso!B136</f>
        <v>0</v>
      </c>
      <c r="F17" s="772">
        <f aca="true" t="shared" si="3" ref="F17:F23">E17-D17</f>
        <v>0</v>
      </c>
      <c r="G17" s="93">
        <f t="shared" si="2"/>
        <v>0</v>
      </c>
      <c r="H17" s="106"/>
    </row>
    <row r="18" spans="1:8" ht="19.5" customHeight="1">
      <c r="A18" s="114"/>
      <c r="B18" s="94" t="s">
        <v>494</v>
      </c>
      <c r="C18" s="81" t="s">
        <v>98</v>
      </c>
      <c r="D18" s="773">
        <f>Conso!B113</f>
        <v>0</v>
      </c>
      <c r="E18" s="764">
        <f>Conso!B137</f>
        <v>0</v>
      </c>
      <c r="F18" s="764">
        <f t="shared" si="3"/>
        <v>0</v>
      </c>
      <c r="G18" s="82">
        <f t="shared" si="2"/>
        <v>0</v>
      </c>
      <c r="H18" s="106"/>
    </row>
    <row r="19" spans="1:8" ht="19.5" customHeight="1">
      <c r="A19" s="114"/>
      <c r="B19" s="94" t="s">
        <v>481</v>
      </c>
      <c r="C19" s="81" t="s">
        <v>170</v>
      </c>
      <c r="D19" s="773">
        <f>Conso!B114</f>
        <v>0</v>
      </c>
      <c r="E19" s="764">
        <f>Conso!B138</f>
        <v>0</v>
      </c>
      <c r="F19" s="764">
        <f t="shared" si="3"/>
        <v>0</v>
      </c>
      <c r="G19" s="82">
        <f t="shared" si="2"/>
        <v>0</v>
      </c>
      <c r="H19" s="106"/>
    </row>
    <row r="20" spans="1:8" ht="19.5" customHeight="1">
      <c r="A20" s="114"/>
      <c r="B20" s="94" t="s">
        <v>480</v>
      </c>
      <c r="C20" s="81" t="s">
        <v>99</v>
      </c>
      <c r="D20" s="773">
        <f>Conso!B115</f>
        <v>0</v>
      </c>
      <c r="E20" s="764">
        <f>Conso!B139</f>
        <v>0</v>
      </c>
      <c r="F20" s="764">
        <f t="shared" si="3"/>
        <v>0</v>
      </c>
      <c r="G20" s="82">
        <f t="shared" si="2"/>
        <v>0</v>
      </c>
      <c r="H20" s="106"/>
    </row>
    <row r="21" spans="1:8" ht="19.5" customHeight="1">
      <c r="A21" s="114"/>
      <c r="B21" s="94" t="s">
        <v>171</v>
      </c>
      <c r="C21" s="81" t="s">
        <v>100</v>
      </c>
      <c r="D21" s="773">
        <f>Conso!B116</f>
        <v>0</v>
      </c>
      <c r="E21" s="764">
        <f>Conso!B140</f>
        <v>0</v>
      </c>
      <c r="F21" s="764">
        <f t="shared" si="3"/>
        <v>0</v>
      </c>
      <c r="G21" s="82">
        <f t="shared" si="2"/>
        <v>0</v>
      </c>
      <c r="H21" s="106"/>
    </row>
    <row r="22" spans="1:8" ht="19.5" customHeight="1">
      <c r="A22" s="114"/>
      <c r="B22" s="94" t="s">
        <v>172</v>
      </c>
      <c r="C22" s="95" t="s">
        <v>450</v>
      </c>
      <c r="D22" s="774">
        <f>Conso!B117</f>
        <v>0</v>
      </c>
      <c r="E22" s="775">
        <f>Conso!B141</f>
        <v>0</v>
      </c>
      <c r="F22" s="775">
        <f t="shared" si="3"/>
        <v>0</v>
      </c>
      <c r="G22" s="96">
        <f t="shared" si="2"/>
        <v>0</v>
      </c>
      <c r="H22" s="106"/>
    </row>
    <row r="23" spans="1:8" s="41" customFormat="1" ht="25.5" thickBot="1">
      <c r="A23" s="118"/>
      <c r="B23" s="97" t="s">
        <v>173</v>
      </c>
      <c r="C23" s="98" t="s">
        <v>462</v>
      </c>
      <c r="D23" s="776">
        <f>Conso!B118</f>
        <v>0</v>
      </c>
      <c r="E23" s="777">
        <f>Conso!B142</f>
        <v>0</v>
      </c>
      <c r="F23" s="766">
        <f t="shared" si="3"/>
        <v>0</v>
      </c>
      <c r="G23" s="86">
        <f t="shared" si="2"/>
        <v>0</v>
      </c>
      <c r="H23" s="119"/>
    </row>
    <row r="24" spans="1:8" ht="19.5" customHeight="1" thickBot="1">
      <c r="A24" s="114"/>
      <c r="B24" s="994" t="s">
        <v>174</v>
      </c>
      <c r="C24" s="995"/>
      <c r="D24" s="778">
        <f>D5+D7-D16</f>
        <v>0</v>
      </c>
      <c r="E24" s="779">
        <f>E5+E7-E16</f>
        <v>0</v>
      </c>
      <c r="F24" s="779">
        <f>F5+F7-F16</f>
        <v>0</v>
      </c>
      <c r="G24" s="117">
        <f t="shared" si="2"/>
        <v>0</v>
      </c>
      <c r="H24" s="106"/>
    </row>
    <row r="25" spans="1:8" ht="12">
      <c r="A25" s="114"/>
      <c r="B25" s="107"/>
      <c r="C25" s="107"/>
      <c r="D25" s="108"/>
      <c r="E25" s="107"/>
      <c r="F25" s="107"/>
      <c r="G25" s="107"/>
      <c r="H25" s="106"/>
    </row>
    <row r="26" spans="1:8" ht="12">
      <c r="A26" s="114"/>
      <c r="B26" s="107" t="s">
        <v>175</v>
      </c>
      <c r="C26" s="107"/>
      <c r="D26" s="108"/>
      <c r="E26" s="107"/>
      <c r="F26" s="107"/>
      <c r="G26" s="107"/>
      <c r="H26" s="106"/>
    </row>
    <row r="27" spans="1:8" ht="15" customHeight="1" thickBot="1">
      <c r="A27" s="124"/>
      <c r="B27" s="125"/>
      <c r="C27" s="125"/>
      <c r="D27" s="126"/>
      <c r="E27" s="125"/>
      <c r="F27" s="125"/>
      <c r="G27" s="125"/>
      <c r="H27" s="127"/>
    </row>
    <row r="29" ht="14.25">
      <c r="B29" s="42"/>
    </row>
  </sheetData>
  <sheetProtection password="8694" sheet="1" objects="1" scenarios="1"/>
  <mergeCells count="3">
    <mergeCell ref="B5:C5"/>
    <mergeCell ref="B24:C24"/>
    <mergeCell ref="B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MN1</cp:lastModifiedBy>
  <cp:lastPrinted>2017-11-14T08:12:16Z</cp:lastPrinted>
  <dcterms:created xsi:type="dcterms:W3CDTF">2014-12-30T11:35:36Z</dcterms:created>
  <dcterms:modified xsi:type="dcterms:W3CDTF">2018-02-07T12:41:10Z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