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 tabRatio="301"/>
  </bookViews>
  <sheets>
    <sheet name="C3-2016_ES" sheetId="12" r:id="rId1"/>
  </sheets>
  <definedNames>
    <definedName name="_xlnm._FilterDatabase" localSheetId="0" hidden="1">'C3-2016_ES'!$A$1:$AB$572</definedName>
  </definedNames>
  <calcPr calcId="125725"/>
</workbook>
</file>

<file path=xl/calcChain.xml><?xml version="1.0" encoding="utf-8"?>
<calcChain xmlns="http://schemas.openxmlformats.org/spreadsheetml/2006/main">
  <c r="Z219" i="12"/>
  <c r="Z214"/>
  <c r="Z232"/>
  <c r="Z522" l="1"/>
  <c r="Z364"/>
  <c r="Z209"/>
  <c r="Z508"/>
  <c r="Z551"/>
  <c r="Z552"/>
  <c r="Z554"/>
  <c r="Z566"/>
  <c r="Z494"/>
  <c r="Z496"/>
  <c r="Z488"/>
  <c r="Z489"/>
  <c r="Z490"/>
  <c r="Z491"/>
  <c r="Z471" l="1"/>
  <c r="Z467"/>
  <c r="Z462"/>
  <c r="Z440"/>
  <c r="Z432"/>
  <c r="Z417"/>
  <c r="Z405"/>
  <c r="Z391"/>
  <c r="Z368"/>
  <c r="Z207"/>
  <c r="Z346"/>
  <c r="Z330"/>
  <c r="Z320"/>
  <c r="Z321"/>
  <c r="Z319"/>
  <c r="Z311"/>
  <c r="Z308"/>
  <c r="Z300"/>
  <c r="Z293" l="1"/>
  <c r="Z288"/>
  <c r="Z271"/>
  <c r="Z244"/>
  <c r="Z228"/>
  <c r="Z237"/>
  <c r="Z559" l="1"/>
  <c r="Z560"/>
  <c r="Z153" l="1"/>
  <c r="Z139"/>
  <c r="Z133"/>
  <c r="Z120" l="1"/>
  <c r="Z119"/>
  <c r="Z94" l="1"/>
  <c r="Z50"/>
  <c r="Z55"/>
  <c r="Z68"/>
  <c r="Z423" l="1"/>
  <c r="Z98"/>
  <c r="Z99"/>
  <c r="Z135"/>
  <c r="Z84"/>
  <c r="Z22"/>
  <c r="Z23"/>
  <c r="Z24"/>
  <c r="O58" l="1"/>
  <c r="Z37" l="1"/>
  <c r="M451" l="1"/>
  <c r="Y570" l="1"/>
  <c r="X570"/>
  <c r="W570"/>
  <c r="Z470"/>
  <c r="Z409"/>
  <c r="Z268"/>
  <c r="Z254"/>
  <c r="Z56"/>
  <c r="Z572" l="1"/>
  <c r="Z154"/>
  <c r="Z155"/>
  <c r="Z156"/>
  <c r="Z157"/>
  <c r="Z158"/>
  <c r="Z159"/>
  <c r="Z160"/>
  <c r="Z161"/>
  <c r="Z162"/>
  <c r="Z12"/>
  <c r="Z13"/>
  <c r="Z163"/>
  <c r="Z165"/>
  <c r="Z166"/>
  <c r="Z167"/>
  <c r="Z18"/>
  <c r="Z168"/>
  <c r="Z169"/>
  <c r="Z21"/>
  <c r="Z170"/>
  <c r="Z171"/>
  <c r="Z173"/>
  <c r="Z25"/>
  <c r="Z174"/>
  <c r="Z175"/>
  <c r="Z176"/>
  <c r="Z178"/>
  <c r="Z179"/>
  <c r="Z180"/>
  <c r="Z182"/>
  <c r="Z183"/>
  <c r="Z184"/>
  <c r="Z185"/>
  <c r="Z186"/>
  <c r="Z188"/>
  <c r="Z189"/>
  <c r="Z193"/>
  <c r="Z197"/>
  <c r="Z198"/>
  <c r="Z43"/>
  <c r="Z199"/>
  <c r="Z45"/>
  <c r="Z46"/>
  <c r="Z201"/>
  <c r="Z202"/>
  <c r="Z203"/>
  <c r="Z204"/>
  <c r="Z51"/>
  <c r="Z52"/>
  <c r="Z205"/>
  <c r="Z384"/>
  <c r="Z95"/>
  <c r="Z367"/>
  <c r="Z57"/>
  <c r="Z369"/>
  <c r="Z370"/>
  <c r="Z372"/>
  <c r="Z373"/>
  <c r="Z374"/>
  <c r="Z375"/>
  <c r="Z377"/>
  <c r="Z378"/>
  <c r="Z379"/>
  <c r="Z380"/>
  <c r="Z382"/>
  <c r="Z383"/>
  <c r="Z70"/>
  <c r="Z385"/>
  <c r="Z387"/>
  <c r="Z388"/>
  <c r="Z390"/>
  <c r="Z392"/>
  <c r="Z393"/>
  <c r="Z80"/>
  <c r="Z396"/>
  <c r="Z397"/>
  <c r="Z399"/>
  <c r="Z401"/>
  <c r="Z402"/>
  <c r="Z403"/>
  <c r="Z404"/>
  <c r="Z406"/>
  <c r="Z408"/>
  <c r="Z410"/>
  <c r="Z411"/>
  <c r="Z412"/>
  <c r="Z96"/>
  <c r="Z413"/>
  <c r="Z415"/>
  <c r="Z416"/>
  <c r="Z418"/>
  <c r="Z419"/>
  <c r="Z104"/>
  <c r="Z421"/>
  <c r="Z106"/>
  <c r="Z422"/>
  <c r="Z109"/>
  <c r="Z73"/>
  <c r="Z74"/>
  <c r="Z112"/>
  <c r="Z113"/>
  <c r="Z75"/>
  <c r="Z76"/>
  <c r="Z78"/>
  <c r="Z79"/>
  <c r="Z81"/>
  <c r="Z82"/>
  <c r="Z83"/>
  <c r="Z85"/>
  <c r="Z86"/>
  <c r="Z87"/>
  <c r="Z88"/>
  <c r="Z89"/>
  <c r="Z90"/>
  <c r="Z129"/>
  <c r="Z91"/>
  <c r="Z92"/>
  <c r="Z132"/>
  <c r="Z93"/>
  <c r="Z97"/>
  <c r="Z137"/>
  <c r="Z100"/>
  <c r="Z101"/>
  <c r="Z142"/>
  <c r="Z143"/>
  <c r="Z102"/>
  <c r="Z103"/>
  <c r="Z105"/>
  <c r="Z107"/>
  <c r="Z108"/>
  <c r="Z110"/>
  <c r="Z111"/>
  <c r="Z114"/>
  <c r="Z152"/>
  <c r="Z115"/>
  <c r="Z116"/>
  <c r="Z117"/>
  <c r="Z118"/>
  <c r="Z122"/>
  <c r="Z123"/>
  <c r="Z124"/>
  <c r="Z125"/>
  <c r="Z164"/>
  <c r="Z126"/>
  <c r="Z127"/>
  <c r="Z128"/>
  <c r="Z130"/>
  <c r="Z131"/>
  <c r="Z134"/>
  <c r="Z172"/>
  <c r="Z136"/>
  <c r="Z138"/>
  <c r="Z140"/>
  <c r="Z177"/>
  <c r="Z141"/>
  <c r="Z144"/>
  <c r="Z145"/>
  <c r="Z181"/>
  <c r="Z146"/>
  <c r="Z147"/>
  <c r="Z148"/>
  <c r="Z149"/>
  <c r="Z150"/>
  <c r="Z187"/>
  <c r="Z151"/>
  <c r="Z190"/>
  <c r="Z261"/>
  <c r="Z192"/>
  <c r="Z194"/>
  <c r="Z195"/>
  <c r="Z196"/>
  <c r="Z265"/>
  <c r="Z266"/>
  <c r="Z267"/>
  <c r="Z200"/>
  <c r="Z269"/>
  <c r="Z270"/>
  <c r="Z272"/>
  <c r="Z206"/>
  <c r="Z273"/>
  <c r="Z274"/>
  <c r="Z275"/>
  <c r="Z276"/>
  <c r="Z277"/>
  <c r="Z278"/>
  <c r="Z279"/>
  <c r="Z282"/>
  <c r="Z283"/>
  <c r="Z217"/>
  <c r="Z284"/>
  <c r="Z285"/>
  <c r="Z286"/>
  <c r="Z287"/>
  <c r="Z289"/>
  <c r="Z225"/>
  <c r="Z290"/>
  <c r="Z291"/>
  <c r="Z292"/>
  <c r="Z294"/>
  <c r="Z295"/>
  <c r="Z296"/>
  <c r="Z234"/>
  <c r="Z297"/>
  <c r="Z236"/>
  <c r="Z298"/>
  <c r="Z299"/>
  <c r="Z301"/>
  <c r="Z302"/>
  <c r="Z303"/>
  <c r="Z304"/>
  <c r="Z306"/>
  <c r="Z245"/>
  <c r="Z246"/>
  <c r="Z307"/>
  <c r="Z309"/>
  <c r="Z310"/>
  <c r="Z252"/>
  <c r="Z312"/>
  <c r="Z313"/>
  <c r="Z314"/>
  <c r="Z317"/>
  <c r="Z318"/>
  <c r="Z322"/>
  <c r="Z262"/>
  <c r="Z323"/>
  <c r="Z264"/>
  <c r="Z324"/>
  <c r="Z325"/>
  <c r="Z327"/>
  <c r="Z332"/>
  <c r="Z333"/>
  <c r="Z335"/>
  <c r="Z336"/>
  <c r="Z337"/>
  <c r="Z338"/>
  <c r="Z477"/>
  <c r="Z328"/>
  <c r="Z424"/>
  <c r="Z426"/>
  <c r="Z427"/>
  <c r="Z428"/>
  <c r="Z429"/>
  <c r="Z280"/>
  <c r="Z281"/>
  <c r="Z430"/>
  <c r="Z431"/>
  <c r="Z433"/>
  <c r="Z434"/>
  <c r="Z436"/>
  <c r="Z437"/>
  <c r="Z441"/>
  <c r="Z442"/>
  <c r="Z443"/>
  <c r="Z444"/>
  <c r="Z445"/>
  <c r="Z446"/>
  <c r="Z447"/>
  <c r="Z448"/>
  <c r="Z449"/>
  <c r="Z452"/>
  <c r="Z454"/>
  <c r="Z455"/>
  <c r="Z457"/>
  <c r="Z458"/>
  <c r="Z305"/>
  <c r="Z459"/>
  <c r="Z460"/>
  <c r="Z463"/>
  <c r="Z465"/>
  <c r="Z466"/>
  <c r="Z468"/>
  <c r="Z315"/>
  <c r="Z316"/>
  <c r="Z469"/>
  <c r="Z472"/>
  <c r="Z473"/>
  <c r="Z474"/>
  <c r="Z475"/>
  <c r="Z476"/>
  <c r="Z326"/>
  <c r="Z478"/>
  <c r="Z329"/>
  <c r="Z208"/>
  <c r="Z331"/>
  <c r="Z210"/>
  <c r="Z334"/>
  <c r="Z211"/>
  <c r="Z212"/>
  <c r="Z213"/>
  <c r="Z216"/>
  <c r="Z218"/>
  <c r="Z220"/>
  <c r="Z221"/>
  <c r="Z222"/>
  <c r="Z344"/>
  <c r="Z223"/>
  <c r="Z224"/>
  <c r="Z226"/>
  <c r="Z227"/>
  <c r="Z229"/>
  <c r="Z230"/>
  <c r="Z231"/>
  <c r="Z233"/>
  <c r="Z354"/>
  <c r="Z235"/>
  <c r="Z238"/>
  <c r="Z239"/>
  <c r="Z240"/>
  <c r="Z241"/>
  <c r="Z361"/>
  <c r="Z362"/>
  <c r="Z242"/>
  <c r="Z243"/>
  <c r="Z247"/>
  <c r="Z248"/>
  <c r="Z249"/>
  <c r="Z250"/>
  <c r="Z251"/>
  <c r="Z371"/>
  <c r="Z253"/>
  <c r="Z255"/>
  <c r="Z256"/>
  <c r="Z376"/>
  <c r="Z258"/>
  <c r="Z259"/>
  <c r="Z260"/>
  <c r="Z381"/>
  <c r="Z366"/>
  <c r="Z339"/>
  <c r="Z340"/>
  <c r="Z341"/>
  <c r="Z342"/>
  <c r="Z386"/>
  <c r="Z343"/>
  <c r="Z345"/>
  <c r="Z389"/>
  <c r="Z347"/>
  <c r="Z348"/>
  <c r="Z349"/>
  <c r="Z350"/>
  <c r="Z395"/>
  <c r="Z351"/>
  <c r="Z352"/>
  <c r="Z398"/>
  <c r="Z353"/>
  <c r="Z400"/>
  <c r="Z355"/>
  <c r="Z356"/>
  <c r="Z357"/>
  <c r="Z358"/>
  <c r="Z359"/>
  <c r="Z360"/>
  <c r="Z407"/>
  <c r="Z363"/>
  <c r="Z365"/>
  <c r="Z425"/>
  <c r="Z479"/>
  <c r="Z414"/>
  <c r="Z481"/>
  <c r="Z482"/>
  <c r="Z483"/>
  <c r="Z484"/>
  <c r="Z485"/>
  <c r="Z486"/>
  <c r="Z487"/>
  <c r="Z493"/>
  <c r="Z497"/>
  <c r="Z498"/>
  <c r="Z499"/>
  <c r="Z501"/>
  <c r="Z503"/>
  <c r="Z435"/>
  <c r="Z504"/>
  <c r="Z505"/>
  <c r="Z438"/>
  <c r="Z439"/>
  <c r="Z506"/>
  <c r="Z507"/>
  <c r="Z509"/>
  <c r="Z510"/>
  <c r="Z511"/>
  <c r="Z512"/>
  <c r="Z513"/>
  <c r="Z514"/>
  <c r="Z515"/>
  <c r="Z450"/>
  <c r="Z516"/>
  <c r="Z517"/>
  <c r="Z453"/>
  <c r="Z518"/>
  <c r="Z519"/>
  <c r="Z456"/>
  <c r="Z520"/>
  <c r="Z521"/>
  <c r="Z523"/>
  <c r="Z461"/>
  <c r="Z524"/>
  <c r="Z525"/>
  <c r="Z526"/>
  <c r="Z527"/>
  <c r="Z528"/>
  <c r="Z529"/>
  <c r="Z530"/>
  <c r="Z531"/>
  <c r="Z532"/>
  <c r="Z533"/>
  <c r="Z537"/>
  <c r="Z540"/>
  <c r="Z541"/>
  <c r="Z542"/>
  <c r="Z543"/>
  <c r="Z545"/>
  <c r="Z546"/>
  <c r="Z547"/>
  <c r="Z548"/>
  <c r="Z549"/>
  <c r="Z550"/>
  <c r="Z553"/>
  <c r="Z555"/>
  <c r="Z556"/>
  <c r="Z557"/>
  <c r="Z3"/>
  <c r="Z492"/>
  <c r="Z4"/>
  <c r="Z5"/>
  <c r="Z495"/>
  <c r="Z6"/>
  <c r="Z7"/>
  <c r="Z8"/>
  <c r="Z9"/>
  <c r="Z500"/>
  <c r="Z10"/>
  <c r="Z502"/>
  <c r="Z11"/>
  <c r="Z14"/>
  <c r="Z15"/>
  <c r="Z16"/>
  <c r="Z17"/>
  <c r="Z19"/>
  <c r="Z20"/>
  <c r="Z26"/>
  <c r="Z28"/>
  <c r="Z29"/>
  <c r="Z30"/>
  <c r="Z31"/>
  <c r="Z32"/>
  <c r="Z33"/>
  <c r="Z34"/>
  <c r="Z35"/>
  <c r="Z38"/>
  <c r="Z39"/>
  <c r="Z40"/>
  <c r="Z42"/>
  <c r="Z44"/>
  <c r="Z47"/>
  <c r="Z48"/>
  <c r="Z49"/>
  <c r="Z535"/>
  <c r="Z536"/>
  <c r="Z53"/>
  <c r="Z538"/>
  <c r="Z539"/>
  <c r="Z54"/>
  <c r="Z544"/>
  <c r="Z59"/>
  <c r="Z60"/>
  <c r="Z61"/>
  <c r="Z62"/>
  <c r="Z63"/>
  <c r="Z64"/>
  <c r="Z65"/>
  <c r="Z66"/>
  <c r="Z67"/>
  <c r="Z69"/>
  <c r="Z71"/>
  <c r="Z72"/>
  <c r="Z558"/>
  <c r="Z561"/>
  <c r="Z562"/>
  <c r="Z563"/>
  <c r="Z564"/>
  <c r="Z565"/>
  <c r="Z567"/>
  <c r="Z568"/>
  <c r="Z569"/>
  <c r="Z2"/>
  <c r="M534" l="1"/>
  <c r="M215"/>
  <c r="Z215" s="1"/>
  <c r="Z451"/>
  <c r="M263"/>
  <c r="S263"/>
  <c r="R263"/>
  <c r="O263"/>
  <c r="S41"/>
  <c r="M58"/>
  <c r="R27"/>
  <c r="Z27" s="1"/>
  <c r="R58"/>
  <c r="Z263" l="1"/>
  <c r="R534"/>
  <c r="Z534" s="1"/>
  <c r="M480"/>
  <c r="R480"/>
  <c r="M257"/>
  <c r="Z257" s="1"/>
  <c r="M464"/>
  <c r="Z464" s="1"/>
  <c r="Z480" l="1"/>
  <c r="M121"/>
  <c r="Z121" s="1"/>
  <c r="M77"/>
  <c r="Z77" s="1"/>
  <c r="M41"/>
  <c r="Z41" s="1"/>
  <c r="S36"/>
  <c r="Z36" s="1"/>
  <c r="S58"/>
  <c r="Z58" s="1"/>
  <c r="M420"/>
  <c r="Z420" s="1"/>
  <c r="M394"/>
  <c r="R394" l="1"/>
  <c r="Z394" s="1"/>
  <c r="M191"/>
  <c r="Z191" s="1"/>
  <c r="M570" l="1"/>
  <c r="E570"/>
  <c r="F570"/>
  <c r="G570"/>
  <c r="H570"/>
  <c r="I570"/>
  <c r="J570"/>
  <c r="K570"/>
  <c r="L570"/>
  <c r="N570"/>
  <c r="O570"/>
  <c r="P570"/>
  <c r="Q570"/>
  <c r="R570"/>
  <c r="S570"/>
  <c r="T570"/>
  <c r="U570"/>
  <c r="V570"/>
  <c r="W571" l="1"/>
  <c r="Z570" l="1"/>
</calcChain>
</file>

<file path=xl/comments1.xml><?xml version="1.0" encoding="utf-8"?>
<comments xmlns="http://schemas.openxmlformats.org/spreadsheetml/2006/main">
  <authors>
    <author>*</author>
  </authors>
  <commentList>
    <comment ref="X54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Y10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U108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A cette somme de 295 932 €, il faut ajouter 18 240 € délégués en plus en C1-2016 à l'ARS Bretagne mais non notifiés au CH de Morlaix.</t>
        </r>
      </text>
    </comment>
    <comment ref="X271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X319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M397" authorId="0">
      <text>
        <r>
          <rPr>
            <b/>
            <sz val="9"/>
            <color indexed="81"/>
            <rFont val="Tahoma"/>
            <family val="2"/>
          </rPr>
          <t>*:
DAF recherche</t>
        </r>
      </text>
    </comment>
    <comment ref="S397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X397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X423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X491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MIG SSR effort d'expertise</t>
        </r>
      </text>
    </comment>
    <comment ref="X554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</commentList>
</comments>
</file>

<file path=xl/sharedStrings.xml><?xml version="1.0" encoding="utf-8"?>
<sst xmlns="http://schemas.openxmlformats.org/spreadsheetml/2006/main" count="2266" uniqueCount="1150">
  <si>
    <t>Finess ARBUST</t>
  </si>
  <si>
    <t>Catégorie</t>
  </si>
  <si>
    <t>Région</t>
  </si>
  <si>
    <t>670000033</t>
  </si>
  <si>
    <t>CENTRE PAUL STRAUSS</t>
  </si>
  <si>
    <t>CLCC</t>
  </si>
  <si>
    <t>670000082</t>
  </si>
  <si>
    <t>CLINIQUE ADASSA</t>
  </si>
  <si>
    <t>EBNL</t>
  </si>
  <si>
    <t>CH</t>
  </si>
  <si>
    <t>670780055</t>
  </si>
  <si>
    <t>HOPITAUX UNIVERSITAIRES DE STRASBOURG</t>
  </si>
  <si>
    <t>670780188</t>
  </si>
  <si>
    <t>670780337</t>
  </si>
  <si>
    <t>CENTRE HOSPITALIER DE HAGUENAU</t>
  </si>
  <si>
    <t>670780345</t>
  </si>
  <si>
    <t>CH SAINTE-CATHERINE DE SAVERNE</t>
  </si>
  <si>
    <t>670780543</t>
  </si>
  <si>
    <t>CH DE WISSEMBOURG</t>
  </si>
  <si>
    <t>670780691</t>
  </si>
  <si>
    <t>CENTRE HOSPITALIER DE SELESTAT</t>
  </si>
  <si>
    <t>CENTRE HOSPITALIER MULHOUSE</t>
  </si>
  <si>
    <t>680000973</t>
  </si>
  <si>
    <t>CENTRE HOSPITALIER DE COLMAR</t>
  </si>
  <si>
    <t>Clinique</t>
  </si>
  <si>
    <t>670016237</t>
  </si>
  <si>
    <t>CLINIQUE SAINTE ODILE</t>
  </si>
  <si>
    <t>670780170</t>
  </si>
  <si>
    <t>CLINIQUE DE L'ORANGERIE STRASB.</t>
  </si>
  <si>
    <t>330000662</t>
  </si>
  <si>
    <t>INSTITUT BERGONIE</t>
  </si>
  <si>
    <t>330027509</t>
  </si>
  <si>
    <t>CENTRE HOSPITALIER INTERCOMMUNAL SUD GIRONDE</t>
  </si>
  <si>
    <t>330780537</t>
  </si>
  <si>
    <t>CLINIQUE MEDICO CHIRURGICALE WALLERSTEIN</t>
  </si>
  <si>
    <t>330781196</t>
  </si>
  <si>
    <t>CHU HOPITAUX DE BORDEAUX</t>
  </si>
  <si>
    <t>330781204</t>
  </si>
  <si>
    <t>CENTRE HOSPITALIER D'ARCACHON JEAN HAMEAU</t>
  </si>
  <si>
    <t>330781253</t>
  </si>
  <si>
    <t>CENTRE HOSPITALIER DE LIBOURNE</t>
  </si>
  <si>
    <t>330781287</t>
  </si>
  <si>
    <t>400011177</t>
  </si>
  <si>
    <t>CENTRE HOSPITALIER DE MONT DE MARSAN</t>
  </si>
  <si>
    <t>640780417</t>
  </si>
  <si>
    <t>CHIC COTE BASQUE</t>
  </si>
  <si>
    <t>640781290</t>
  </si>
  <si>
    <t>CENTRE HOSPITALIER DE PAU</t>
  </si>
  <si>
    <t>330780081</t>
  </si>
  <si>
    <t>CLINIQUE SAINT AUGUSTIN</t>
  </si>
  <si>
    <t>330780115</t>
  </si>
  <si>
    <t>CLINIQUE TIVOLI - DUCOS</t>
  </si>
  <si>
    <t>330780479</t>
  </si>
  <si>
    <t>POLYCLINIQUE BX-NORD AQUITAINE</t>
  </si>
  <si>
    <t>330781402</t>
  </si>
  <si>
    <t>POLYCLINIQUE DE BORDEAUX - TONDU</t>
  </si>
  <si>
    <t>400780284</t>
  </si>
  <si>
    <t>CLINIQUE ST-VINCENT DE PAUL</t>
  </si>
  <si>
    <t>470000027</t>
  </si>
  <si>
    <t>CLINIQUE ESQUIROL - SAINT-HILAIRE</t>
  </si>
  <si>
    <t>640780433</t>
  </si>
  <si>
    <t>030780092</t>
  </si>
  <si>
    <t>CENTRE HOSPITALIER MOULINS YZEURE</t>
  </si>
  <si>
    <t>030780100</t>
  </si>
  <si>
    <t>CENTRE HOSPITALIER DE MONTLUCON</t>
  </si>
  <si>
    <t>030780118</t>
  </si>
  <si>
    <t>CENTRE HOSPITALIER DE VICHY</t>
  </si>
  <si>
    <t>630000479</t>
  </si>
  <si>
    <t>CENTRE REGIONAL JEAN PERRIN</t>
  </si>
  <si>
    <t>630780989</t>
  </si>
  <si>
    <t>CHU DE CLERMONT-FERRAND</t>
  </si>
  <si>
    <t>030780548</t>
  </si>
  <si>
    <t>POLYCL PERGOLA - VICHY</t>
  </si>
  <si>
    <t>630780211</t>
  </si>
  <si>
    <t>POLE SANTE REPUBLIQUE - CLERMONT</t>
  </si>
  <si>
    <t>140000035</t>
  </si>
  <si>
    <t>CENTRE HOSPITALIER DE LISIEUX</t>
  </si>
  <si>
    <t>140000100</t>
  </si>
  <si>
    <t>CHU COTE DE NACRE - CAEN</t>
  </si>
  <si>
    <t>140000555</t>
  </si>
  <si>
    <t>CENTRE FRANCOIS BACLESSE - CAEN</t>
  </si>
  <si>
    <t>500000013</t>
  </si>
  <si>
    <t>CH PUBLIC DU COTENTIN</t>
  </si>
  <si>
    <t>500000054</t>
  </si>
  <si>
    <t>CH AVRANCHES-GRANVILLE</t>
  </si>
  <si>
    <t>500000112</t>
  </si>
  <si>
    <t>CH MEMORIAL DE SAINT-LO</t>
  </si>
  <si>
    <t>610780074</t>
  </si>
  <si>
    <t>CENTRE HOSPITALIER L'AIGLE</t>
  </si>
  <si>
    <t>610780082</t>
  </si>
  <si>
    <t>CENTRE HOSPITALIER ALENCON</t>
  </si>
  <si>
    <t>610780090</t>
  </si>
  <si>
    <t>CENTRE HOSPITALIER ARGENTAN</t>
  </si>
  <si>
    <t>610780124</t>
  </si>
  <si>
    <t>CENTRE HOSPITALIER MORTAGNE AU PERCH</t>
  </si>
  <si>
    <t>610780165</t>
  </si>
  <si>
    <t>CENTRE HOSPITALIER JACQUES MONOD - FLERS</t>
  </si>
  <si>
    <t>610790594</t>
  </si>
  <si>
    <t>CH INTERCOMMUNAL DES ANDAINES</t>
  </si>
  <si>
    <t>140017237</t>
  </si>
  <si>
    <t>CHP ST MARTIN CAEN</t>
  </si>
  <si>
    <t>210011789</t>
  </si>
  <si>
    <t>GCS "GROUPEMENT DU GRAND-EST-G.G.EST" CHU DIJON</t>
  </si>
  <si>
    <t>210780581</t>
  </si>
  <si>
    <t>CHU DIJON</t>
  </si>
  <si>
    <t>210780607</t>
  </si>
  <si>
    <t>CHS LA CHARTREUSE DIJON</t>
  </si>
  <si>
    <t>210780714</t>
  </si>
  <si>
    <t>CH BEAUNE</t>
  </si>
  <si>
    <t>210987731</t>
  </si>
  <si>
    <t>CLCC GEORGES-FRANCOIS LECLERC</t>
  </si>
  <si>
    <t>580780039</t>
  </si>
  <si>
    <t>CH DE L'AGGLOMÉRATION DE NEVERS</t>
  </si>
  <si>
    <t>710780263</t>
  </si>
  <si>
    <t>CH LES CHANAUX MACON</t>
  </si>
  <si>
    <t>710780644</t>
  </si>
  <si>
    <t>CH PARAY-LE-MONIAL</t>
  </si>
  <si>
    <t>710780958</t>
  </si>
  <si>
    <t>CH W. MOREY CHALON S/SAONE</t>
  </si>
  <si>
    <t>710976705</t>
  </si>
  <si>
    <t>SIH CH MONTCEAU-LES-MINES</t>
  </si>
  <si>
    <t>890000037</t>
  </si>
  <si>
    <t>CH AUXERRE</t>
  </si>
  <si>
    <t>890970569</t>
  </si>
  <si>
    <t>CH SENS</t>
  </si>
  <si>
    <t>210780789</t>
  </si>
  <si>
    <t>CLINIQUE MUTUALISTE BENIGNE JOLY TALANT</t>
  </si>
  <si>
    <t>220000020</t>
  </si>
  <si>
    <t>CH SAINT BRIEUC</t>
  </si>
  <si>
    <t>Bretagne</t>
  </si>
  <si>
    <t>220000103</t>
  </si>
  <si>
    <t>CH DE LANNION</t>
  </si>
  <si>
    <t>220000152</t>
  </si>
  <si>
    <t>CH DE PAIMPOL</t>
  </si>
  <si>
    <t>290000017</t>
  </si>
  <si>
    <t>290000306</t>
  </si>
  <si>
    <t>CH DE QUIMPERLE</t>
  </si>
  <si>
    <t>290000975</t>
  </si>
  <si>
    <t>290020700</t>
  </si>
  <si>
    <t>CHIC DE QUIMPER</t>
  </si>
  <si>
    <t>290021542</t>
  </si>
  <si>
    <t>CH DES PAYS DE MORLAIX</t>
  </si>
  <si>
    <t>350000022</t>
  </si>
  <si>
    <t>CH SAINT MALO</t>
  </si>
  <si>
    <t>350000030</t>
  </si>
  <si>
    <t>CH DE FOUGERES</t>
  </si>
  <si>
    <t>350000048</t>
  </si>
  <si>
    <t>CH DE REDON</t>
  </si>
  <si>
    <t>350000139</t>
  </si>
  <si>
    <t>CLINIQUE MUTUALISTE LA SAGESSE - RENNES</t>
  </si>
  <si>
    <t>350002200</t>
  </si>
  <si>
    <t>CLINIQUE SAINT YVES - RENNES</t>
  </si>
  <si>
    <t>350002812</t>
  </si>
  <si>
    <t>CRLCC EUGÈNE MARQUIS RENNES</t>
  </si>
  <si>
    <t>350005179</t>
  </si>
  <si>
    <t>CHU DE RENNES</t>
  </si>
  <si>
    <t>560002933</t>
  </si>
  <si>
    <t>CLINIQUE MUTUALISTE PORTE DE L'ORIENT- LORIENT</t>
  </si>
  <si>
    <t>560005746</t>
  </si>
  <si>
    <t>CH BRETAGNE SUD - LORIENT</t>
  </si>
  <si>
    <t>560014748</t>
  </si>
  <si>
    <t>CH CENTRE BRETAGNE - PONTIVY</t>
  </si>
  <si>
    <t>560023210</t>
  </si>
  <si>
    <t>CH BRETAGNE ATLANTIQUE - VANNES</t>
  </si>
  <si>
    <t>290004142</t>
  </si>
  <si>
    <t>CLINIQUE GRAND LARGE BREST</t>
  </si>
  <si>
    <t>290019777</t>
  </si>
  <si>
    <t>POLYCLINIQUE DE KERAUDREN BREST</t>
  </si>
  <si>
    <t>350000121</t>
  </si>
  <si>
    <t>CHP ST-GREGOIRE</t>
  </si>
  <si>
    <t>560002511</t>
  </si>
  <si>
    <t>CLINIQUE DU TER PLOEMEUR</t>
  </si>
  <si>
    <t>180000028</t>
  </si>
  <si>
    <t>CENTRE HOSPITALIER JACQUES CŒUR DE BOURGES</t>
  </si>
  <si>
    <t>180000051</t>
  </si>
  <si>
    <t>CENTRE HOSPITALIER DE VIERZON</t>
  </si>
  <si>
    <t>280000134</t>
  </si>
  <si>
    <t>CENTRE HOSPITALIER DE CHARTRES</t>
  </si>
  <si>
    <t>280000183</t>
  </si>
  <si>
    <t>CENTRE HOSPITALIER DE DREUX</t>
  </si>
  <si>
    <t>280500075</t>
  </si>
  <si>
    <t>CENTRE HOSPITALIER DE CHATEAUDUN</t>
  </si>
  <si>
    <t>360000053</t>
  </si>
  <si>
    <t>CENTRE HOSPITALIER DE CHATEAUROUX</t>
  </si>
  <si>
    <t>370000606</t>
  </si>
  <si>
    <t>CENTRE HOSPITALIER DU CHINONAIS</t>
  </si>
  <si>
    <t>410000087</t>
  </si>
  <si>
    <t>CENTRE HOSPITALIER DE BLOIS</t>
  </si>
  <si>
    <t>410000103</t>
  </si>
  <si>
    <t>CH DE ROMORANTIN-LANTHENAY</t>
  </si>
  <si>
    <t>450000088</t>
  </si>
  <si>
    <t>CENTRE HOSPITALIER REGIONAL D'ORLEANS</t>
  </si>
  <si>
    <t>450000104</t>
  </si>
  <si>
    <t>CENTRE HOSPITALIER AGGLOMERATION MONTARGOISE</t>
  </si>
  <si>
    <t>370000085</t>
  </si>
  <si>
    <t>370007569</t>
  </si>
  <si>
    <t>POLE SANTE LEONARD DE VINCI</t>
  </si>
  <si>
    <t>410004998</t>
  </si>
  <si>
    <t>CLINIQUE DU SAINT COEUR</t>
  </si>
  <si>
    <t>450010079</t>
  </si>
  <si>
    <t>080000615</t>
  </si>
  <si>
    <t>CH DE CHARLEVILLE MEZIERES</t>
  </si>
  <si>
    <t>100000017</t>
  </si>
  <si>
    <t>CENTRE HOSPITALIER DE TROYES</t>
  </si>
  <si>
    <t>510000029</t>
  </si>
  <si>
    <t>510000037</t>
  </si>
  <si>
    <t>CENTRE HOSPITALIER DE CHALONS</t>
  </si>
  <si>
    <t>510000516</t>
  </si>
  <si>
    <t>INSTITUT JEAN GODINOT</t>
  </si>
  <si>
    <t>520780032</t>
  </si>
  <si>
    <t>CENTRE HOSPITALIER DE CHAUMONT</t>
  </si>
  <si>
    <t>520780057</t>
  </si>
  <si>
    <t>CENTRE HOSPITALIER DE LANGRES</t>
  </si>
  <si>
    <t>510000185</t>
  </si>
  <si>
    <t>POLYCLINIQUE COURLANCY - REIMS</t>
  </si>
  <si>
    <t>2A0000014</t>
  </si>
  <si>
    <t>CENTRE HOSPITALIER D'AJACCIO</t>
  </si>
  <si>
    <t>250000015</t>
  </si>
  <si>
    <t>CHU BESANCON</t>
  </si>
  <si>
    <t>250000452</t>
  </si>
  <si>
    <t>CHI DE HAUTE COMTE</t>
  </si>
  <si>
    <t>390780146</t>
  </si>
  <si>
    <t>CH LONS-LE-SAUNIER</t>
  </si>
  <si>
    <t>390780609</t>
  </si>
  <si>
    <t>CH LOUIS PASTEUR DOLE</t>
  </si>
  <si>
    <t>700004591</t>
  </si>
  <si>
    <t>900000365</t>
  </si>
  <si>
    <t>CH BELFORT - MONTBELIARD</t>
  </si>
  <si>
    <t>250000270</t>
  </si>
  <si>
    <t>CLINIQUE SAINT-VINCENT</t>
  </si>
  <si>
    <t>CLINIQUE SAINT PIERRE</t>
  </si>
  <si>
    <t>970100228</t>
  </si>
  <si>
    <t>CHU DE POINTE A PITRE/ ABYMES</t>
  </si>
  <si>
    <t>970300026</t>
  </si>
  <si>
    <t>CENTRE HOSPITALIER DE CAYENNE</t>
  </si>
  <si>
    <t>970300083</t>
  </si>
  <si>
    <t>CENTRE HOSPITALIER DE ST LAURENT DU MARONI</t>
  </si>
  <si>
    <t>970300265</t>
  </si>
  <si>
    <t>CENTRE MEDICO CHIRURGICAL DE KOUROU</t>
  </si>
  <si>
    <t>270000086</t>
  </si>
  <si>
    <t>CH GISORS</t>
  </si>
  <si>
    <t>270023724</t>
  </si>
  <si>
    <t>CHI EVREUX-VERNON</t>
  </si>
  <si>
    <t>760000166</t>
  </si>
  <si>
    <t>CLCC HENRI BECQUEREL ROUEN</t>
  </si>
  <si>
    <t>760024042</t>
  </si>
  <si>
    <t>CHI ELBEUF-LOUVIERS VAL DE REUIL</t>
  </si>
  <si>
    <t>760780023</t>
  </si>
  <si>
    <t>CH DIEPPE</t>
  </si>
  <si>
    <t>760780239</t>
  </si>
  <si>
    <t>CHU ROUEN</t>
  </si>
  <si>
    <t>760780270</t>
  </si>
  <si>
    <t>CHS DU ROUVRAY SOTTEVILLE-LES-ROUEN</t>
  </si>
  <si>
    <t>760780726</t>
  </si>
  <si>
    <t>CH LE HAVRE</t>
  </si>
  <si>
    <t>760021329</t>
  </si>
  <si>
    <t>HOPITAL PRIVE DE L'ESTUAIRE</t>
  </si>
  <si>
    <t>760780510</t>
  </si>
  <si>
    <t>CLINIQUE DU CEDRE</t>
  </si>
  <si>
    <t>Ile-de-France</t>
  </si>
  <si>
    <t>750000523</t>
  </si>
  <si>
    <t>GROUPE HOSPITALIER PARIS SAINT-JOSEPH</t>
  </si>
  <si>
    <t>750000549</t>
  </si>
  <si>
    <t>FONDATION OPHTALMOLOGIQUE ROTHSCHILD</t>
  </si>
  <si>
    <t>750006728</t>
  </si>
  <si>
    <t>GROUPE HOSPITALIER DIACONESSES CROIX SAINT-SIMON</t>
  </si>
  <si>
    <t>750050940</t>
  </si>
  <si>
    <t>GCS UNICANCER</t>
  </si>
  <si>
    <t>750110025</t>
  </si>
  <si>
    <t>CHNO DES QUINZE-VINGT PARIS</t>
  </si>
  <si>
    <t>750140014</t>
  </si>
  <si>
    <t>CH SAINTE-ANNE</t>
  </si>
  <si>
    <t>750150104</t>
  </si>
  <si>
    <t>INSTITUT MUTUALISTE MONTSOURIS</t>
  </si>
  <si>
    <t>750150187</t>
  </si>
  <si>
    <t>MAISON MEDICALE JEANNE GARNIER</t>
  </si>
  <si>
    <t>750160012</t>
  </si>
  <si>
    <t>AP-HP</t>
  </si>
  <si>
    <t>770110013</t>
  </si>
  <si>
    <t>CH ARBELTIER DE COULOMMIERS</t>
  </si>
  <si>
    <t>770110021</t>
  </si>
  <si>
    <t>CH DE FONTAINEBLEAU</t>
  </si>
  <si>
    <t>770110054</t>
  </si>
  <si>
    <t>CH MARC JACQUET</t>
  </si>
  <si>
    <t>770110062</t>
  </si>
  <si>
    <t>CH DE MONTEREAU</t>
  </si>
  <si>
    <t>770110070</t>
  </si>
  <si>
    <t>CH LEON BINET DE PROVINS</t>
  </si>
  <si>
    <t>770130052</t>
  </si>
  <si>
    <t>CH DE NEMOURS</t>
  </si>
  <si>
    <t>770170017</t>
  </si>
  <si>
    <t>CH DE MARNE-LA-VALLEE</t>
  </si>
  <si>
    <t>770700185</t>
  </si>
  <si>
    <t>CH DE MEAUX</t>
  </si>
  <si>
    <t>780001236</t>
  </si>
  <si>
    <t>CH INTERCOMMUNAL DE POISSY ST-GERMAIN</t>
  </si>
  <si>
    <t>780002697</t>
  </si>
  <si>
    <t>CH INTERCOMMUNAL DE MEULAN-LES MUREAUX</t>
  </si>
  <si>
    <t>780110052</t>
  </si>
  <si>
    <t>CH DE RAMBOUILLET</t>
  </si>
  <si>
    <t>780110078</t>
  </si>
  <si>
    <t>CH DE VERSAILLES</t>
  </si>
  <si>
    <t>910002773</t>
  </si>
  <si>
    <t>CH SUD-FRANCILIEN</t>
  </si>
  <si>
    <t>910019447</t>
  </si>
  <si>
    <t>CH SUD ESSONNE-DOURDAN-ETAMPES</t>
  </si>
  <si>
    <t>910110055</t>
  </si>
  <si>
    <t>CH LONGJUMEAU</t>
  </si>
  <si>
    <t>910110063</t>
  </si>
  <si>
    <t>CH D'ORSAY</t>
  </si>
  <si>
    <t>910150028</t>
  </si>
  <si>
    <t>CMC DE BLIGNY</t>
  </si>
  <si>
    <t>920000650</t>
  </si>
  <si>
    <t>HOPITAL FOCH</t>
  </si>
  <si>
    <t>920000684</t>
  </si>
  <si>
    <t>CENTRE CHIRURGICAL MARIE LANNELONGUE</t>
  </si>
  <si>
    <t>920026374</t>
  </si>
  <si>
    <t>CHI DE COURBEVOIE-NEUILLY-PUTEAUX</t>
  </si>
  <si>
    <t>920110020</t>
  </si>
  <si>
    <t>920813623</t>
  </si>
  <si>
    <t>SANTE SERVICE</t>
  </si>
  <si>
    <t>930021480</t>
  </si>
  <si>
    <t>930110036</t>
  </si>
  <si>
    <t>930110051</t>
  </si>
  <si>
    <t>CH DE ST-DENIS</t>
  </si>
  <si>
    <t>930110069</t>
  </si>
  <si>
    <t>CH ROBERT BALLANGER</t>
  </si>
  <si>
    <t>940000649</t>
  </si>
  <si>
    <t>HOPITAL SAINT-CAMILLE - BRY S/MARNE</t>
  </si>
  <si>
    <t>940000664</t>
  </si>
  <si>
    <t>940016819</t>
  </si>
  <si>
    <t>LES HOPITAUX DE SAINT MAURICE</t>
  </si>
  <si>
    <t>940110018</t>
  </si>
  <si>
    <t>CH INTERCOMMUNAL DE CRETEIL</t>
  </si>
  <si>
    <t>940110042</t>
  </si>
  <si>
    <t>CHI DE VILLENEUVE-ST-GEORGES</t>
  </si>
  <si>
    <t>950013870</t>
  </si>
  <si>
    <t>G.H.E.M. - HOPITAL SIMONE VEIL</t>
  </si>
  <si>
    <t>950110015</t>
  </si>
  <si>
    <t>CH VICTOR DUPOUY</t>
  </si>
  <si>
    <t>950110049</t>
  </si>
  <si>
    <t>CH DE GONESSE</t>
  </si>
  <si>
    <t>950110080</t>
  </si>
  <si>
    <t>CH RENE DUBOS</t>
  </si>
  <si>
    <t>750300121</t>
  </si>
  <si>
    <t>FONDATION SAINT JEAN DE DIEU - CLINIQUE OUDINOT</t>
  </si>
  <si>
    <t>770300275</t>
  </si>
  <si>
    <t>POLYCLINIQUE DE LA FORET</t>
  </si>
  <si>
    <t>910300219</t>
  </si>
  <si>
    <t>HOPITAL PRIVE JACQUES CARTIER</t>
  </si>
  <si>
    <t>920300043</t>
  </si>
  <si>
    <t>HOPITAL PRIVE D ANTONY</t>
  </si>
  <si>
    <t>CLINIQUE AMBROISE PARE</t>
  </si>
  <si>
    <t>920300936</t>
  </si>
  <si>
    <t>CENTRE CHIRURGICAL VAL D'OR</t>
  </si>
  <si>
    <t>POLYCLINIQUE VAUBAN</t>
  </si>
  <si>
    <t>950807982</t>
  </si>
  <si>
    <t>CLINIQUE CLAUDE BERNARD</t>
  </si>
  <si>
    <t>110780061</t>
  </si>
  <si>
    <t>CENTRE HOSPITALIER CARCASSONNE</t>
  </si>
  <si>
    <t>110780137</t>
  </si>
  <si>
    <t>CENTRE HOSPITALIER NARBONNE</t>
  </si>
  <si>
    <t>300780038</t>
  </si>
  <si>
    <t>CHU NIMES</t>
  </si>
  <si>
    <t>300780046</t>
  </si>
  <si>
    <t>CENTRE HOSPITALIER ALES - CEVENNES</t>
  </si>
  <si>
    <t>300780053</t>
  </si>
  <si>
    <t>CENTRE HOSPITALIER BAGNOLS SUR CEZE</t>
  </si>
  <si>
    <t>340000207</t>
  </si>
  <si>
    <t>340011295</t>
  </si>
  <si>
    <t>LES HOPITAUX DU BASSIN DE THAU</t>
  </si>
  <si>
    <t>340780055</t>
  </si>
  <si>
    <t>CENTRE HOSPITALIER BEZIERS</t>
  </si>
  <si>
    <t>340780477</t>
  </si>
  <si>
    <t>CHU MONTPELLIER</t>
  </si>
  <si>
    <t>340780642</t>
  </si>
  <si>
    <t>CLINIQUE BEAU SOLEIL</t>
  </si>
  <si>
    <t>660780180</t>
  </si>
  <si>
    <t>CENTRE HOSPITALIER PERPIGNAN</t>
  </si>
  <si>
    <t>110780483</t>
  </si>
  <si>
    <t>CLINIQUE MONTREAL</t>
  </si>
  <si>
    <t>300780152</t>
  </si>
  <si>
    <t>340015965</t>
  </si>
  <si>
    <t>POLYCLINIQUE SAINT ROCH</t>
  </si>
  <si>
    <t>660780784</t>
  </si>
  <si>
    <t>660790387</t>
  </si>
  <si>
    <t>190000042</t>
  </si>
  <si>
    <t>CENTRE HOSPITALIER DUBOIS BRIVE</t>
  </si>
  <si>
    <t>230780041</t>
  </si>
  <si>
    <t>CENTRE HOSPITALIER DE GUERET</t>
  </si>
  <si>
    <t>870000015</t>
  </si>
  <si>
    <t>CHU DE LIMOGES</t>
  </si>
  <si>
    <t>870000023</t>
  </si>
  <si>
    <t>CENTRE HOSPITALIER DE ST-JUNIEN</t>
  </si>
  <si>
    <t>870000288</t>
  </si>
  <si>
    <t>540000767</t>
  </si>
  <si>
    <t>CENTRE HOSPITALIER DE BRIEY</t>
  </si>
  <si>
    <t>540001286</t>
  </si>
  <si>
    <t>CHU DE NANCY</t>
  </si>
  <si>
    <t>540020112</t>
  </si>
  <si>
    <t>SYNDICAT INTERHOSPITALIER SINCAL</t>
  </si>
  <si>
    <t>550003354</t>
  </si>
  <si>
    <t>CENTRE HOSPITALIER DE BAR LE DUC</t>
  </si>
  <si>
    <t>570000158</t>
  </si>
  <si>
    <t>CENTRE HOSPITALIER DU PARC - SARREGUEMINES</t>
  </si>
  <si>
    <t>570005165</t>
  </si>
  <si>
    <t>HOSPITALOR</t>
  </si>
  <si>
    <t>570023630</t>
  </si>
  <si>
    <t>880007059</t>
  </si>
  <si>
    <t>CHI EMILE DURKHEIM  EPINAL</t>
  </si>
  <si>
    <t>880007299</t>
  </si>
  <si>
    <t>CHI DE L'OUEST VOSGIEN</t>
  </si>
  <si>
    <t>880780077</t>
  </si>
  <si>
    <t>CENTRE HOSPITALIER DE SAINT-DIE</t>
  </si>
  <si>
    <t>880780093</t>
  </si>
  <si>
    <t>CENTRE HOSPITALIER DE REMIREMONT</t>
  </si>
  <si>
    <t>540000478</t>
  </si>
  <si>
    <t>POLYCLINIQUE LOUIS PASTEUR ESSEY LES NANCY</t>
  </si>
  <si>
    <t>540000486</t>
  </si>
  <si>
    <t>POLYCLINIQUE DE GENTILLY NANCY</t>
  </si>
  <si>
    <t>570000646</t>
  </si>
  <si>
    <t>HOPITAL CLINIQUE CLAUDE BERNARD METZ</t>
  </si>
  <si>
    <t>970211207</t>
  </si>
  <si>
    <t>CHU DE MARTINIQUE</t>
  </si>
  <si>
    <t>090781774</t>
  </si>
  <si>
    <t>CHI DU VAL D'ARIEGE</t>
  </si>
  <si>
    <t>120004528</t>
  </si>
  <si>
    <t>CH DE MILLAU</t>
  </si>
  <si>
    <t>120004619</t>
  </si>
  <si>
    <t>CH DE SAINT-AFFRIQUE</t>
  </si>
  <si>
    <t>120780044</t>
  </si>
  <si>
    <t>CH "HOPITAL JACQUES PUEL" DE RODEZ</t>
  </si>
  <si>
    <t>120780069</t>
  </si>
  <si>
    <t>CH VILLEFRANCHE DE ROUERGUE</t>
  </si>
  <si>
    <t>310781406</t>
  </si>
  <si>
    <t>HOTEL DIEU ST-JACQUES CHU DE TOULOUSE</t>
  </si>
  <si>
    <t>310782347</t>
  </si>
  <si>
    <t>INSTITUT CLAUDIUS REGAUD</t>
  </si>
  <si>
    <t>460780216</t>
  </si>
  <si>
    <t>650780158</t>
  </si>
  <si>
    <t>CENTRE HOSPITALIER LOURDES</t>
  </si>
  <si>
    <t>650780166</t>
  </si>
  <si>
    <t>CENTRE HOSPITALIER BAGNERES DE BIGORRE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</si>
  <si>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</si>
  <si>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</si>
  <si>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</si>
  <si>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</si>
  <si>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</si>
  <si>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</si>
  <si>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310780101</t>
  </si>
  <si>
    <t>CLINIQUE SAINT JEAN LANGUEDOC</t>
  </si>
  <si>
    <t>310780150</t>
  </si>
  <si>
    <t>CLINIQUE MEDIPOLE GARONNE</t>
  </si>
  <si>
    <t>310780259</t>
  </si>
  <si>
    <t>S.A. CLINIQUE PASTEUR</t>
  </si>
  <si>
    <t>310780283</t>
  </si>
  <si>
    <t>NOUVELLE CLINIQUE DE L'UNION</t>
  </si>
  <si>
    <t>310780382</t>
  </si>
  <si>
    <t>310781000</t>
  </si>
  <si>
    <t>CLINIQUE DES CEDRES</t>
  </si>
  <si>
    <t>310781505</t>
  </si>
  <si>
    <t>CLINIQUE D'OCCITANIE</t>
  </si>
  <si>
    <t>650780679</t>
  </si>
  <si>
    <t>S.A. CLINIQUE DE L'ORMEAU</t>
  </si>
  <si>
    <t>590000188</t>
  </si>
  <si>
    <t>CLCC OSCAR LAMBRET LILLE</t>
  </si>
  <si>
    <t>590051801</t>
  </si>
  <si>
    <t>GCS DU GPT DES HOPITAUX DE L'ICL</t>
  </si>
  <si>
    <t>590780193</t>
  </si>
  <si>
    <t>590781415</t>
  </si>
  <si>
    <t>CH DUNKERQUE</t>
  </si>
  <si>
    <t>590781605</t>
  </si>
  <si>
    <t>CH CAMBRAI</t>
  </si>
  <si>
    <t>590781670</t>
  </si>
  <si>
    <t>CH LE QUESNOY</t>
  </si>
  <si>
    <t>590781902</t>
  </si>
  <si>
    <t>CH TOURCOING</t>
  </si>
  <si>
    <t>590782215</t>
  </si>
  <si>
    <t>CH VALENCIENNES</t>
  </si>
  <si>
    <t>590782421</t>
  </si>
  <si>
    <t>CH ROUBAIX</t>
  </si>
  <si>
    <t>590782652</t>
  </si>
  <si>
    <t>CH HAZEBROUCK</t>
  </si>
  <si>
    <t>590783239</t>
  </si>
  <si>
    <t>CH DOUAI</t>
  </si>
  <si>
    <t>620000026</t>
  </si>
  <si>
    <t>ETABLISSEMENT HOPALE BERCK</t>
  </si>
  <si>
    <t>620001834</t>
  </si>
  <si>
    <t>GROUPE AHNAC</t>
  </si>
  <si>
    <t>620100057</t>
  </si>
  <si>
    <t>CH ARRAS</t>
  </si>
  <si>
    <t>620100651</t>
  </si>
  <si>
    <t>CH BETHUNE</t>
  </si>
  <si>
    <t>620100685</t>
  </si>
  <si>
    <t>CH LENS</t>
  </si>
  <si>
    <t>620101337</t>
  </si>
  <si>
    <t>CH CALAIS</t>
  </si>
  <si>
    <t>620103432</t>
  </si>
  <si>
    <t>CH ARRONDISSEMENT DE MONTREUIL</t>
  </si>
  <si>
    <t>620103440</t>
  </si>
  <si>
    <t>CH BOULOGNE-SUR-MER</t>
  </si>
  <si>
    <t>590008041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</si>
  <si>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</si>
  <si>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</si>
  <si>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</si>
  <si>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</si>
  <si>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</si>
  <si>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</si>
  <si>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620100750</t>
  </si>
  <si>
    <t>620118513</t>
  </si>
  <si>
    <t>CENTRE MCO COTE D'OPALE</t>
  </si>
  <si>
    <t>970403606</t>
  </si>
  <si>
    <t>G.H. EST-REUNION</t>
  </si>
  <si>
    <t>970408589</t>
  </si>
  <si>
    <t>440000057</t>
  </si>
  <si>
    <t>CENTRE HOSPITALIER DE ST NAZAIRE</t>
  </si>
  <si>
    <t>440000289</t>
  </si>
  <si>
    <t>CHU DE NANTES</t>
  </si>
  <si>
    <t>440000313</t>
  </si>
  <si>
    <t>CENTRE HOSPITALIER CHATEAUBRIANT</t>
  </si>
  <si>
    <t>490000031</t>
  </si>
  <si>
    <t>CHU D'ANGERS</t>
  </si>
  <si>
    <t>490000155</t>
  </si>
  <si>
    <t>490000676</t>
  </si>
  <si>
    <t>CENTRE HOSPITALIER DE CHOLET</t>
  </si>
  <si>
    <t>490528452</t>
  </si>
  <si>
    <t>CENTRE HOSPITALIER DE SAUMUR</t>
  </si>
  <si>
    <t>720000025</t>
  </si>
  <si>
    <t>CENTRE HOSPITALIER DU MANS</t>
  </si>
  <si>
    <t>850000019</t>
  </si>
  <si>
    <t>CENTRE HOSPITALIER DE LA ROCHE/YON</t>
  </si>
  <si>
    <t>850000035</t>
  </si>
  <si>
    <t>CENTRE HOSPITALIER FONTENAY LE COMTE</t>
  </si>
  <si>
    <t>440002020</t>
  </si>
  <si>
    <t>POLYCLINIQUE DE L'EUROPE</t>
  </si>
  <si>
    <t>440024982</t>
  </si>
  <si>
    <t>440041580</t>
  </si>
  <si>
    <t>NOUVELLES CLINIQUES NANTAISES</t>
  </si>
  <si>
    <t>490014909</t>
  </si>
  <si>
    <t>CLINIQUE DE L'ANJOU</t>
  </si>
  <si>
    <t>720000199</t>
  </si>
  <si>
    <t>SA CLINIQUE CHIR. LE PRE-PASTEUR</t>
  </si>
  <si>
    <t>720017748</t>
  </si>
  <si>
    <t>POLE SANTE SUD SITE CMCM</t>
  </si>
  <si>
    <t>850000126</t>
  </si>
  <si>
    <t>CLINIQUE SUD VENDEE</t>
  </si>
  <si>
    <t>020000063</t>
  </si>
  <si>
    <t>CENTRE HOSPITALIER DE SAINT QUENTIN</t>
  </si>
  <si>
    <t>020000253</t>
  </si>
  <si>
    <t>CENTRE HOSPITALIER DE LAON</t>
  </si>
  <si>
    <t>020004404</t>
  </si>
  <si>
    <t>CENTRE HOSPITALIER DE CHATEAU THIERRY</t>
  </si>
  <si>
    <t>600100713</t>
  </si>
  <si>
    <t>CENTRE HOSPITALIER DE BEAUVAIS</t>
  </si>
  <si>
    <t>600100721</t>
  </si>
  <si>
    <t>CHICN - CENTRE HOSPITALIER INTERCOMMUNAL COMPIEGNE NOYON</t>
  </si>
  <si>
    <t>600101984</t>
  </si>
  <si>
    <t>GROUPEMENT HOSPITALIER PUBLIC DU SUD DE L'OISE</t>
  </si>
  <si>
    <t>800000028</t>
  </si>
  <si>
    <t>CENTRE HOSPITALIER D'ABBEVILLE</t>
  </si>
  <si>
    <t>800000044</t>
  </si>
  <si>
    <t>CHU AMIENS</t>
  </si>
  <si>
    <t>800009920</t>
  </si>
  <si>
    <t>SA CLINIQUE VICTOR PAUCHET</t>
  </si>
  <si>
    <t>160014411</t>
  </si>
  <si>
    <t>CENTRE HOSP INTERCOMMUNAL DU PAYS DE COGNAC</t>
  </si>
  <si>
    <t>GROUPE HOSPITALIER LA ROCHELLE-RE-AUNIS</t>
  </si>
  <si>
    <t>170780175</t>
  </si>
  <si>
    <t>CENTRE HOSPITALIER DE SAINTONGE</t>
  </si>
  <si>
    <t>170780191</t>
  </si>
  <si>
    <t>CENTRE HOSPITALIER DE ROYAN</t>
  </si>
  <si>
    <t>170780225</t>
  </si>
  <si>
    <t>CENTRE HOSPITALIER DE ROCHEFORT</t>
  </si>
  <si>
    <t>790000012</t>
  </si>
  <si>
    <t>CENTRE HOSPITALIER GEORGES RENON</t>
  </si>
  <si>
    <t>860780048</t>
  </si>
  <si>
    <t>860010321</t>
  </si>
  <si>
    <t>050000116</t>
  </si>
  <si>
    <t>CH ESCARTONS</t>
  </si>
  <si>
    <t>050002948</t>
  </si>
  <si>
    <t>CHICAS GAP-SISTERON</t>
  </si>
  <si>
    <t>060000528</t>
  </si>
  <si>
    <t>CENTRE ANTOINE LACASSAGNE</t>
  </si>
  <si>
    <t>060780947</t>
  </si>
  <si>
    <t>HOPITAUX PEDIATRIQUES NICE CHU LENVAL</t>
  </si>
  <si>
    <t>060780954</t>
  </si>
  <si>
    <t>CH D'ANTIBES JUAN LES PINS</t>
  </si>
  <si>
    <t>060785011</t>
  </si>
  <si>
    <t>CHU DE NICE</t>
  </si>
  <si>
    <t>060791811</t>
  </si>
  <si>
    <t>130001647</t>
  </si>
  <si>
    <t>INSTITUT PAOLI CALMETTES</t>
  </si>
  <si>
    <t>130041916</t>
  </si>
  <si>
    <t>CH PAYS D'AIX - CHI AIX-PERTUIS</t>
  </si>
  <si>
    <t>130043326</t>
  </si>
  <si>
    <t>GCS PRRC PACA OUEST ET SIEGE</t>
  </si>
  <si>
    <t>130043664</t>
  </si>
  <si>
    <t>130781446</t>
  </si>
  <si>
    <t>CH D'AUBAGNE</t>
  </si>
  <si>
    <t>130785652</t>
  </si>
  <si>
    <t>FONDATION HOPITAL SAINT JOSEPH</t>
  </si>
  <si>
    <t>130786049</t>
  </si>
  <si>
    <t>130789274</t>
  </si>
  <si>
    <t>130789316</t>
  </si>
  <si>
    <t>CH LES RAYETTES</t>
  </si>
  <si>
    <t>830100566</t>
  </si>
  <si>
    <t>CHI DE FREJUS SAINT RAPHAEL</t>
  </si>
  <si>
    <t>830100616</t>
  </si>
  <si>
    <t>CHI TOULON LA SEYNE</t>
  </si>
  <si>
    <t>840000350</t>
  </si>
  <si>
    <t>CLINIQUE SAINTE CATHERINE</t>
  </si>
  <si>
    <t>840006597</t>
  </si>
  <si>
    <t>CH HENRI DUFFAUT</t>
  </si>
  <si>
    <t>060780491</t>
  </si>
  <si>
    <t>INSTITUT ARNAULT TZANCK</t>
  </si>
  <si>
    <t>060800166</t>
  </si>
  <si>
    <t>CLINIQUE DE L'ESPERANCE</t>
  </si>
  <si>
    <t>130783962</t>
  </si>
  <si>
    <t>CLINIQUE WULFRAN PUGET</t>
  </si>
  <si>
    <t>130784051</t>
  </si>
  <si>
    <t>130785678</t>
  </si>
  <si>
    <t>CLINIQUE VERT COTEAU</t>
  </si>
  <si>
    <t>130810740</t>
  </si>
  <si>
    <t>CLINIQUE AXIUM</t>
  </si>
  <si>
    <t>840013312</t>
  </si>
  <si>
    <t>CLINIQUE RHONE DURANCE</t>
  </si>
  <si>
    <t>010780054</t>
  </si>
  <si>
    <t>CH BOURG-EN-BRESSE</t>
  </si>
  <si>
    <t>010780062</t>
  </si>
  <si>
    <t>CH BELLEY</t>
  </si>
  <si>
    <t>070002878</t>
  </si>
  <si>
    <t>CH VALS D'ARDECHE</t>
  </si>
  <si>
    <t>070005566</t>
  </si>
  <si>
    <t>CH ARDECHE MERIDIONALE</t>
  </si>
  <si>
    <t>070780358</t>
  </si>
  <si>
    <t>260000021</t>
  </si>
  <si>
    <t>CH VALENCE</t>
  </si>
  <si>
    <t>260000047</t>
  </si>
  <si>
    <t>CH MONTELIMAR</t>
  </si>
  <si>
    <t>380012658</t>
  </si>
  <si>
    <t>GROUPE HOSPITALIER MUTUALISTE DE GRENOBLE</t>
  </si>
  <si>
    <t>380780049</t>
  </si>
  <si>
    <t>CH BOURGOIN-JALLIEU</t>
  </si>
  <si>
    <t>380780080</t>
  </si>
  <si>
    <t>CHU GRENOBLE</t>
  </si>
  <si>
    <t>380781435</t>
  </si>
  <si>
    <t>CH VIENNE</t>
  </si>
  <si>
    <t>420010050</t>
  </si>
  <si>
    <t>CLINIQUE MUTUALISTE DE LA LOIRE</t>
  </si>
  <si>
    <t>420013492</t>
  </si>
  <si>
    <t>GCS-ES INSTITUT CANCEROLOGIE LUCIEN NEUWIRTH</t>
  </si>
  <si>
    <t>420780033</t>
  </si>
  <si>
    <t>CH ROANNE</t>
  </si>
  <si>
    <t>420784878</t>
  </si>
  <si>
    <t>CHU SAINT-ETIENNE</t>
  </si>
  <si>
    <t>690000880</t>
  </si>
  <si>
    <t>CENTRE LEON BERARD</t>
  </si>
  <si>
    <t>690037296</t>
  </si>
  <si>
    <t>GCS LCU LYON CANCÉROLOGIE UNIVERSITÉ</t>
  </si>
  <si>
    <t>690780044</t>
  </si>
  <si>
    <t>CH SAINTE-FOY-LES-LYON</t>
  </si>
  <si>
    <t>690780101</t>
  </si>
  <si>
    <t>CH LE VINATIER</t>
  </si>
  <si>
    <t>690781810</t>
  </si>
  <si>
    <t>HOSPICES CIVILS DE LYON</t>
  </si>
  <si>
    <t>690782222</t>
  </si>
  <si>
    <t>690788930</t>
  </si>
  <si>
    <t>SOINS ET SANTE</t>
  </si>
  <si>
    <t>690805361</t>
  </si>
  <si>
    <t>CH SAINT-JOSEPH/SAINT-LUC</t>
  </si>
  <si>
    <t>730000015</t>
  </si>
  <si>
    <t>740001839</t>
  </si>
  <si>
    <t>HOPITAUX DES PAYS DU MONT-BLANC</t>
  </si>
  <si>
    <t>740781133</t>
  </si>
  <si>
    <t>740790258</t>
  </si>
  <si>
    <t>740790381</t>
  </si>
  <si>
    <t>HOPITAUX DU LEMAN</t>
  </si>
  <si>
    <t>380786442</t>
  </si>
  <si>
    <t>CLINIQUE BELLEDONNE</t>
  </si>
  <si>
    <t>420011413</t>
  </si>
  <si>
    <t>HOPITAL PRIVE DE LA LOIRE</t>
  </si>
  <si>
    <t>420782310</t>
  </si>
  <si>
    <t>CLINIQUE DU RENAISON</t>
  </si>
  <si>
    <t>690023411</t>
  </si>
  <si>
    <t>HOPITAL PRIVE JEAN MERMOZ</t>
  </si>
  <si>
    <t>690793468</t>
  </si>
  <si>
    <t>INFIRMERIE PROTESTANTE DE LYON</t>
  </si>
  <si>
    <t>740780416</t>
  </si>
  <si>
    <t>CLINIQUE D'ARGONAY</t>
  </si>
  <si>
    <t>SSA</t>
  </si>
  <si>
    <t>750810814</t>
  </si>
  <si>
    <t>SERVICE DE SANTE DES ARMEES</t>
  </si>
  <si>
    <t>370000481</t>
  </si>
  <si>
    <t>540023264</t>
  </si>
  <si>
    <t>550006795</t>
  </si>
  <si>
    <t>860013382</t>
  </si>
  <si>
    <t>GROUPE HOSPITALIER INTERCOMMUNAL LE RAINCY - MONTFERMEIL</t>
  </si>
  <si>
    <t>ICM (INSTITUT REGIONAL DU CANCER DE MONTPELLIER)</t>
  </si>
  <si>
    <t>INSTITUT DE CANCEROLOGIE DE LORRAINE</t>
  </si>
  <si>
    <t>CENTRE HOSPITALIER DE VERDUN/SAINT MIHIEL</t>
  </si>
  <si>
    <t>GROUPE HOSPITALIER NORD VIENNE</t>
  </si>
  <si>
    <t>HOPITAL PRIVE GERIATRIQUE LES SOURCES</t>
  </si>
  <si>
    <t>CH ARDECHE-NORD</t>
  </si>
  <si>
    <t>HOPITAL NORD-OUEST (VILLEFRANCHE-SUR-SAONE)</t>
  </si>
  <si>
    <t>CH ANNECY-GENEVOIS</t>
  </si>
  <si>
    <t>CH ALPES-LEMAN (CHAL)</t>
  </si>
  <si>
    <t>CLINIQUE SAINT-GATIEN</t>
  </si>
  <si>
    <t>POLYCLINIQUE DES LONGUES ALLEES</t>
  </si>
  <si>
    <t>SA HOPITAL PRIVE LES FRANCISCAINES</t>
  </si>
  <si>
    <t>POLYCLINIQUE SAINT PRIVAT</t>
  </si>
  <si>
    <t>SAS POLYCLINIQUE DE LIMOGES - SITE CLINIQUE FRANÇOIS CHENIEUX</t>
  </si>
  <si>
    <t>Pays de la Loire</t>
  </si>
  <si>
    <t>Provence-Alpes-Côte-d'Azur</t>
  </si>
  <si>
    <t>GCS"HOPITAUX UNIVERSITAIRES GRAND OUEST" (HUGO)</t>
  </si>
  <si>
    <t>GCS</t>
  </si>
  <si>
    <t>TOTAL</t>
  </si>
  <si>
    <t>GCS CNCR</t>
  </si>
  <si>
    <t>GCS GDS Recherche et enseignement</t>
  </si>
  <si>
    <t xml:space="preserve">GCS GROUPE HOSP DE L'EST FRANCILIEN 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</si>
  <si>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</si>
  <si>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Centre Val de Loire</t>
  </si>
  <si>
    <t>zz-Martinique</t>
  </si>
  <si>
    <t>zz-Guadeloupe</t>
  </si>
  <si>
    <t>zz-Guyane</t>
  </si>
  <si>
    <t>Bourgogne Franche-Comté</t>
  </si>
  <si>
    <t>Normandie</t>
  </si>
  <si>
    <t>GUSTAVE ROUSSY</t>
  </si>
  <si>
    <t>080010473</t>
  </si>
  <si>
    <t>510000060</t>
  </si>
  <si>
    <t>CH AUBAN MOET A EPERNAY</t>
  </si>
  <si>
    <t>520780073</t>
  </si>
  <si>
    <t>CH DE ST DIZIER</t>
  </si>
  <si>
    <t>CH ROBERT PAX</t>
  </si>
  <si>
    <t>570001057</t>
  </si>
  <si>
    <t>570015099</t>
  </si>
  <si>
    <t>CH SARREBOURG</t>
  </si>
  <si>
    <t>570025254</t>
  </si>
  <si>
    <t>CHIC UNISANTÉ</t>
  </si>
  <si>
    <t>570026252</t>
  </si>
  <si>
    <t>670780212</t>
  </si>
  <si>
    <t>680020336</t>
  </si>
  <si>
    <t>GRPE HOSP REGION MULHOUSE ET SUD ALSACE</t>
  </si>
  <si>
    <t>570000216</t>
  </si>
  <si>
    <t>240000059</t>
  </si>
  <si>
    <t>240000117</t>
  </si>
  <si>
    <t>Corse</t>
  </si>
  <si>
    <t>CH DE PERIGUEUX</t>
  </si>
  <si>
    <t>920810736</t>
  </si>
  <si>
    <t>CH BERGERAC</t>
  </si>
  <si>
    <t>2A0000386</t>
  </si>
  <si>
    <t>CLINIQUE DU PONT DE CHAUME</t>
  </si>
  <si>
    <t>800013179</t>
  </si>
  <si>
    <t>CLINIQUE DES ORMEAUX</t>
  </si>
  <si>
    <t>CH LES SABLES D'O.</t>
  </si>
  <si>
    <t>970302121</t>
  </si>
  <si>
    <t>970462107</t>
  </si>
  <si>
    <t>CLINIQUE SAINTE CLOTILDE</t>
  </si>
  <si>
    <t>CHR DE REIMS</t>
  </si>
  <si>
    <t xml:space="preserve">INSTITUT DE CANCEROLOGIE DE L'OUEST (ICO) </t>
  </si>
  <si>
    <t>010780195</t>
  </si>
  <si>
    <t>020000287</t>
  </si>
  <si>
    <t>030781116</t>
  </si>
  <si>
    <t>060780517</t>
  </si>
  <si>
    <t>POLYCLINIQUE SAINT-JEAN</t>
  </si>
  <si>
    <t>060780988</t>
  </si>
  <si>
    <t>CH DE CANNES</t>
  </si>
  <si>
    <t>060785219</t>
  </si>
  <si>
    <t>CLINIQUE PLEIN CIEL</t>
  </si>
  <si>
    <t>110780228</t>
  </si>
  <si>
    <t>POLYCLINIQUE LE LANGUEDOC</t>
  </si>
  <si>
    <t>130781479</t>
  </si>
  <si>
    <t>CLINIQUE LA CASAMANCE</t>
  </si>
  <si>
    <t>130782634</t>
  </si>
  <si>
    <t>AP-HM</t>
  </si>
  <si>
    <t>140000159</t>
  </si>
  <si>
    <t>140016759</t>
  </si>
  <si>
    <t>POLYCLINIQUE DU PARC</t>
  </si>
  <si>
    <t>150780096</t>
  </si>
  <si>
    <t>CH HENRI MONDOR AURILLAC</t>
  </si>
  <si>
    <t>150780732</t>
  </si>
  <si>
    <t>CENTRE MÉDICO-CHIRURGICAL AURILLAC</t>
  </si>
  <si>
    <t>160000451</t>
  </si>
  <si>
    <t>170780050</t>
  </si>
  <si>
    <t>210012175</t>
  </si>
  <si>
    <t>HOSPICES CIVILS DE BEAUNE</t>
  </si>
  <si>
    <t>220000046</t>
  </si>
  <si>
    <t>CH RENÉ PLÉVEN DINAN</t>
  </si>
  <si>
    <t>230780082</t>
  </si>
  <si>
    <t>CENTRE MÉDICAL NATIONAL STE FEYRE</t>
  </si>
  <si>
    <t>240000190</t>
  </si>
  <si>
    <t>POLYCLINIQUE FRANCHEVILLE</t>
  </si>
  <si>
    <t>260000054</t>
  </si>
  <si>
    <t>260003017</t>
  </si>
  <si>
    <t>260006267</t>
  </si>
  <si>
    <t>290000074</t>
  </si>
  <si>
    <t>CH DOUARNENEZ</t>
  </si>
  <si>
    <t>290000207</t>
  </si>
  <si>
    <t>CLINIQUE ST MICHEL ET STE ANNE</t>
  </si>
  <si>
    <t>290023431</t>
  </si>
  <si>
    <t>CENTRE MÉDICO-CHIRURGICAL BAIE DE MORLAIX</t>
  </si>
  <si>
    <t>300788502</t>
  </si>
  <si>
    <t>320780117</t>
  </si>
  <si>
    <t>340009885</t>
  </si>
  <si>
    <t>POLYCLINIQUE CHAMPEAU</t>
  </si>
  <si>
    <t>340780667</t>
  </si>
  <si>
    <t>CLINIQUE DU PARC</t>
  </si>
  <si>
    <t>350002192</t>
  </si>
  <si>
    <t>POLYCLINIQUE SAINT LAURENT</t>
  </si>
  <si>
    <t>400780193</t>
  </si>
  <si>
    <t>410000095</t>
  </si>
  <si>
    <t>410000202</t>
  </si>
  <si>
    <t>POLYCLINIQUE DE BLOIS</t>
  </si>
  <si>
    <t>420002479</t>
  </si>
  <si>
    <t>HAD OIKIA</t>
  </si>
  <si>
    <t>420002495</t>
  </si>
  <si>
    <t>HÔPITAL DU GIER</t>
  </si>
  <si>
    <t>420013005</t>
  </si>
  <si>
    <t>420780652</t>
  </si>
  <si>
    <t>440001113</t>
  </si>
  <si>
    <t>CRLCC RENE GAUDUCHEAU</t>
  </si>
  <si>
    <t>440050433</t>
  </si>
  <si>
    <t>CLINIQUE MUTUALISTE DE L'ESTUAIRE</t>
  </si>
  <si>
    <t>560008799</t>
  </si>
  <si>
    <t>CLINIQUE OCEANE</t>
  </si>
  <si>
    <t>590780284</t>
  </si>
  <si>
    <t>GPT HÔPITAUX INSTITUT CATHOLIQUE LILLE</t>
  </si>
  <si>
    <t>590782165</t>
  </si>
  <si>
    <t>590782637</t>
  </si>
  <si>
    <t>CH ARMENTIERES</t>
  </si>
  <si>
    <t>590797353</t>
  </si>
  <si>
    <t>HÔPITAL SAINT VINCENT - SAINT ANTOINE</t>
  </si>
  <si>
    <t>590815056</t>
  </si>
  <si>
    <t>CLINIQUE DE FLANDRE</t>
  </si>
  <si>
    <t>590817458</t>
  </si>
  <si>
    <t>CLINIQUE DE LA VICTOIRE</t>
  </si>
  <si>
    <t>620101501</t>
  </si>
  <si>
    <t>POLYCLINIQUE DE BOIS-BERNARD SA</t>
  </si>
  <si>
    <t>640018206</t>
  </si>
  <si>
    <t>CAPIO CLINIQUE BELHARRA</t>
  </si>
  <si>
    <t>640780490</t>
  </si>
  <si>
    <t>POLYCLINIQUE AGUILERA</t>
  </si>
  <si>
    <t>640780748</t>
  </si>
  <si>
    <t>POLYCLINIQUE COTE BASQUE SUD</t>
  </si>
  <si>
    <t>640780938</t>
  </si>
  <si>
    <t>690019799</t>
  </si>
  <si>
    <t>690781836</t>
  </si>
  <si>
    <t>690782834</t>
  </si>
  <si>
    <t>CLINIQUE DU TONKIN</t>
  </si>
  <si>
    <t>710780917</t>
  </si>
  <si>
    <t>720000249</t>
  </si>
  <si>
    <t>CLINIQUE VICTOR HUGO</t>
  </si>
  <si>
    <t>730004298</t>
  </si>
  <si>
    <t>HÔPITAL PRIVÉ MEDIPOLE DE SAVOIE</t>
  </si>
  <si>
    <t>750300766</t>
  </si>
  <si>
    <t>CLINIQUE BIZET</t>
  </si>
  <si>
    <t>780110011</t>
  </si>
  <si>
    <t>CH DE MANTES LA JOLIE</t>
  </si>
  <si>
    <t>780300208</t>
  </si>
  <si>
    <t>CLINIQUE SAINT LOUIS</t>
  </si>
  <si>
    <t>800000036</t>
  </si>
  <si>
    <t>800009466</t>
  </si>
  <si>
    <t>POLYCLINIQUE DE PICARDIE</t>
  </si>
  <si>
    <t>830100103</t>
  </si>
  <si>
    <t>CLINIQUE STE MARGUERITE</t>
  </si>
  <si>
    <t>830100251</t>
  </si>
  <si>
    <t>CLINIQUE DU CAP D'OR</t>
  </si>
  <si>
    <t>830100434</t>
  </si>
  <si>
    <t>CLINIQUE SAINT JEAN</t>
  </si>
  <si>
    <t>830100525</t>
  </si>
  <si>
    <t>CH DE DRAGUIGNAN</t>
  </si>
  <si>
    <t>830100533</t>
  </si>
  <si>
    <t>CH DE HYERES</t>
  </si>
  <si>
    <t>850000084</t>
  </si>
  <si>
    <t>920300761</t>
  </si>
  <si>
    <t>CLINIQUE HARTMANN</t>
  </si>
  <si>
    <t>CHR/U</t>
  </si>
  <si>
    <t>CHR/U DE POITIERS</t>
  </si>
  <si>
    <t>CHR/U LILLE</t>
  </si>
  <si>
    <t>CHR/U METZ-THIONVILLE</t>
  </si>
  <si>
    <t>CHR/U REUNION</t>
  </si>
  <si>
    <t>CHR/UU DE BREST</t>
  </si>
  <si>
    <t>CHR/UU DE TOURS</t>
  </si>
  <si>
    <t>EPSM</t>
  </si>
  <si>
    <t>CH HENRI LABORIT</t>
  </si>
  <si>
    <t>CH CHARLES PERRENS</t>
  </si>
  <si>
    <t>CH DE L'OUEST GUYANAIS FRANCK JOLY</t>
  </si>
  <si>
    <t>CH DE CASTELLUCCIO</t>
  </si>
  <si>
    <t>CLINIQUE SAINTE-ANNE (GH SAINT-VINCENT)</t>
  </si>
  <si>
    <t>GCS TERRITORIAL ARDENNE NORD</t>
  </si>
  <si>
    <t>HÔPITAL BELLE ISLE (HOPITAUX PRIVES DE METZ)</t>
  </si>
  <si>
    <t>HÔPITAL ROBERT SCHUMAN (HOPITAUX PRIVES DE METZ)</t>
  </si>
  <si>
    <t>CLINIQUE DE L'EUROPE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</si>
  <si>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</si>
  <si>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</si>
  <si>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</si>
  <si>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</si>
  <si>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</si>
  <si>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</si>
  <si>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santé
PRTS </t>
  </si>
  <si>
    <t>zz-Océan Indien</t>
  </si>
  <si>
    <t>HOPITAUX PRIVES DE METZ</t>
  </si>
  <si>
    <t>CASH DE NANTERRE</t>
  </si>
  <si>
    <t>CLINIQUE SAINT AUGUSTIN (ASSOCIATION HOSPITALIERE DE L'OUEST)</t>
  </si>
  <si>
    <t>CLINIQUE SAINT-ETIENNE ET PAYS BASQUE (CAPIO)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</si>
  <si>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</si>
  <si>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</si>
  <si>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</si>
  <si>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</si>
  <si>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</si>
  <si>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</si>
  <si>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</si>
  <si>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</si>
  <si>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</si>
  <si>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médicaments bénéficiant ou ayant bénéficié d'une ATU en attente de leur agrément</t>
  </si>
  <si>
    <t>Les centres nationaux de référence pour la lutte contre les maladies transmissibles</t>
  </si>
  <si>
    <t>CENTRE HOSPITALIER DE CHAUNY</t>
  </si>
  <si>
    <t>040780215</t>
  </si>
  <si>
    <t>CH MANOSQUE</t>
  </si>
  <si>
    <t>040788879</t>
  </si>
  <si>
    <t>CH DIGNE</t>
  </si>
  <si>
    <t>080000037</t>
  </si>
  <si>
    <t>CH DE SEDAN</t>
  </si>
  <si>
    <t xml:space="preserve">Le financement des activités de recours exceptionnel
</t>
  </si>
  <si>
    <t>060780715</t>
  </si>
  <si>
    <t>CLINIQUE SAINT GEORGE</t>
  </si>
  <si>
    <t>170024194</t>
  </si>
  <si>
    <t>430000018</t>
  </si>
  <si>
    <t>CH EMILE ROUX LE PUY</t>
  </si>
  <si>
    <t>620003376</t>
  </si>
  <si>
    <t>POLYCLINIQUE MÉDICO-CHIRURGICALE D'HENIN-BEAUMONT</t>
  </si>
  <si>
    <t>CH METROPOLE SAVOIE</t>
  </si>
  <si>
    <t>760025312</t>
  </si>
  <si>
    <t>CLINIQUE MATHILDE</t>
  </si>
  <si>
    <t>770300010</t>
  </si>
  <si>
    <t>CLINIQUE CHANTEREINE</t>
  </si>
  <si>
    <t xml:space="preserve">CLINIQUE CONVERT </t>
  </si>
  <si>
    <t>HOPITAL PRIVE SAINT-FRANCOIS</t>
  </si>
  <si>
    <t>030785430</t>
  </si>
  <si>
    <t>POLYCLINIQUE ST-ODILON - MOULINS</t>
  </si>
  <si>
    <t>CH CREST</t>
  </si>
  <si>
    <t>CLINIQUE KENNEDY</t>
  </si>
  <si>
    <t>CLINIQUE GENERALE VALENCE</t>
  </si>
  <si>
    <t>380784751</t>
  </si>
  <si>
    <t>CH VOIRON</t>
  </si>
  <si>
    <t>CENTRE HOSPITALIER JEAN ROUGIER CAHORS</t>
  </si>
  <si>
    <t>CENTRE HOSPITALIER DE LAVAL</t>
  </si>
  <si>
    <t>CHIC DE CASTRES-MAZAMET</t>
  </si>
  <si>
    <t>CENTRE HOSPITALIER D'ARMENTIERES</t>
  </si>
  <si>
    <t>CH DE GRASSE</t>
  </si>
  <si>
    <t>060780897</t>
  </si>
  <si>
    <t>CH FIRMINY</t>
  </si>
  <si>
    <t>HAD PEDIATRIQUE ALLP SAINT-ETIENNE</t>
  </si>
  <si>
    <t>HAD PEDIATRIQUE ALLP SANTE SOCIAL</t>
  </si>
  <si>
    <t>690022108</t>
  </si>
  <si>
    <t>CENTRE DE DIALYSE BAYARD</t>
  </si>
  <si>
    <t>CLINIQUE MUTUALISTE DE LYON</t>
  </si>
  <si>
    <t xml:space="preserve">HOPITAL PRIVE SAINTE MARIE </t>
  </si>
  <si>
    <t xml:space="preserve">CLINIQUE PASTEUR LANROZE </t>
  </si>
  <si>
    <t>290000140</t>
  </si>
  <si>
    <t>180004145</t>
  </si>
  <si>
    <t>HÔPITAL PRIVÉ GUILLAUME DE VARYE</t>
  </si>
  <si>
    <t>CENTRE HOSPITALIER DE VENDOME</t>
  </si>
  <si>
    <t>2B0000020</t>
  </si>
  <si>
    <t>CH BASTIA</t>
  </si>
  <si>
    <t>520780214</t>
  </si>
  <si>
    <t>CENTRE MEDICO-CHIRURGICAL DE CHAUMONT</t>
  </si>
  <si>
    <t>540001096</t>
  </si>
  <si>
    <t>CH DE MT ST MARTIN</t>
  </si>
  <si>
    <t>670017755</t>
  </si>
  <si>
    <t>GROUPEMENT HOSPITALIER SELESTAT OBERNAI</t>
  </si>
  <si>
    <t>680000320</t>
  </si>
  <si>
    <t>CLINIQUE DIACONAT FONDERIE</t>
  </si>
  <si>
    <t>CH DENAIN</t>
  </si>
  <si>
    <t>590785374</t>
  </si>
  <si>
    <t>CLINIQUE TEISSIER</t>
  </si>
  <si>
    <t>600100168</t>
  </si>
  <si>
    <t>CENTRE MÉDICO-CHIRURGICAL DES JOCKEYS</t>
  </si>
  <si>
    <t>600100754</t>
  </si>
  <si>
    <t>POLYCLINIQUE SAINT-COME</t>
  </si>
  <si>
    <t>620101360</t>
  </si>
  <si>
    <t>CH REGION DE ST-OMER</t>
  </si>
  <si>
    <t>CENTRE HOSPITALIER D'ALBERT</t>
  </si>
  <si>
    <t>HOPITAL PRIVE DES PEUPLIERS</t>
  </si>
  <si>
    <t>750300360</t>
  </si>
  <si>
    <t>780300414</t>
  </si>
  <si>
    <t>CH PRIVE DE L'EUROPE</t>
  </si>
  <si>
    <t>CENTRE HOSPITALIER DE BIGORRE</t>
  </si>
  <si>
    <t>CH BAYEUX</t>
  </si>
  <si>
    <t>CLINIQUE BOUCHARD</t>
  </si>
  <si>
    <t>CENTRE HOSPITALIER D'ORTHEZ</t>
  </si>
  <si>
    <t>HOPITAL ARTHUR GARDINER</t>
  </si>
  <si>
    <t>920000460</t>
  </si>
  <si>
    <t>CLCC RENE HUGUENIN INSTITUT CURIE</t>
  </si>
  <si>
    <t>920000643</t>
  </si>
  <si>
    <t>INSTITUT HOSPITALIER - SITE KLEBER</t>
  </si>
  <si>
    <t>920008539</t>
  </si>
  <si>
    <t>HÔPITAL AMERICAIN 2</t>
  </si>
  <si>
    <t>CLINIQUE DE MEUDON LA FORET</t>
  </si>
  <si>
    <t>CH INTERCOMMUNAL DE MONTREUIL</t>
  </si>
  <si>
    <t>HOPITAL GUSTAVE ROUSSY - CHEVILLY</t>
  </si>
  <si>
    <t>940000656</t>
  </si>
  <si>
    <t>940300031</t>
  </si>
  <si>
    <t>HÔPITAL PRIVÉ PAUL D'EGINE</t>
  </si>
  <si>
    <t>CLINIQUE DE BERCY</t>
  </si>
  <si>
    <t>950300244</t>
  </si>
  <si>
    <t>CLINIQUE SAINTE MARIE</t>
  </si>
  <si>
    <t>CH VIRE</t>
  </si>
  <si>
    <t>HAD BAYEUX</t>
  </si>
  <si>
    <t>140016155</t>
  </si>
  <si>
    <t>CENTRE HOSPITALIER D'ANGOULEME</t>
  </si>
  <si>
    <t>CENTRE HOSPITALIER DE JONZAC</t>
  </si>
  <si>
    <t>CENTRE HOSPITALIER D'USSEL</t>
  </si>
  <si>
    <t>190000075</t>
  </si>
  <si>
    <t>HOPITAL SUBURBAIN DU BOUSCAT</t>
  </si>
  <si>
    <t>330000332</t>
  </si>
  <si>
    <t>M.S.P.BX. BAGATELLE</t>
  </si>
  <si>
    <t>CENTRE HOSPITALIER DE DAX</t>
  </si>
  <si>
    <t>CENTRE HOSPITALIER D'OLORON SAINTE MARIE</t>
  </si>
  <si>
    <t>640780821</t>
  </si>
  <si>
    <t>POLYCLINIQUE MARZET</t>
  </si>
  <si>
    <t>300017209</t>
  </si>
  <si>
    <t>KENVAL INSTITUT DE CANCEROLOGIE</t>
  </si>
  <si>
    <t>POLYCLINIQUE GRAND SUD</t>
  </si>
  <si>
    <t>CENTRE HOSPITALIER COMMINGES PYRENEES</t>
  </si>
  <si>
    <t>310780671</t>
  </si>
  <si>
    <t>CENTRE HOSPITALIER D'AUCH</t>
  </si>
  <si>
    <t>CLINIQUE LE MILLENAIRE</t>
  </si>
  <si>
    <t>340015502</t>
  </si>
  <si>
    <t>CENTRE MCO CLAUDE BERNARD</t>
  </si>
  <si>
    <t>810000224</t>
  </si>
  <si>
    <t>CENTRE HOSPITALIER LES SABLES D'OLONNES</t>
  </si>
  <si>
    <t>CLINIQUE DU PALAIS</t>
  </si>
  <si>
    <t>060780590</t>
  </si>
  <si>
    <t>POLYCLINIQUE DU PARC RAMBOT LA PROVENCALE</t>
  </si>
  <si>
    <t>130781289</t>
  </si>
  <si>
    <t>CLINIQUE DE MARTIGUES</t>
  </si>
  <si>
    <t>130782162</t>
  </si>
  <si>
    <t>CH SALON DE PROVENCE</t>
  </si>
  <si>
    <t>CH D'ARLES</t>
  </si>
  <si>
    <t>CH DE SAINT-TROPEZ</t>
  </si>
  <si>
    <t>830100590</t>
  </si>
  <si>
    <t>840000087</t>
  </si>
  <si>
    <t>CH LOUIS GIORGI D'ORANGE</t>
  </si>
  <si>
    <t>GROUPEMENT HOSPITALIER DE LA HAUTE-SAONE</t>
  </si>
  <si>
    <t>POLYCLINIQUE DE POITIERS</t>
  </si>
  <si>
    <t>HOPITAL EUROPEEN DESBIEF AMBROISE PARE</t>
  </si>
  <si>
    <t>Grand Est</t>
  </si>
  <si>
    <t>920300597</t>
  </si>
  <si>
    <t>860014208</t>
  </si>
  <si>
    <t>Occitanie</t>
  </si>
  <si>
    <t>530000371</t>
  </si>
  <si>
    <t>HOPITAL PIERRE ROUQUES - LES BLUETS</t>
  </si>
  <si>
    <t>L'effort d'expertise des établissements de santé</t>
  </si>
  <si>
    <t>Qualité et performance de la recherche biomédicale à promotion industrielle</t>
  </si>
  <si>
    <t>CLINIQUE DE LA SAUVEGARDE</t>
  </si>
  <si>
    <t>VIVALTO</t>
  </si>
  <si>
    <t>CH CLERMONT</t>
  </si>
  <si>
    <t>EPS VILLE-EVRARD</t>
  </si>
  <si>
    <t>POLYCLINIQUE RENE ANGELERGUES</t>
  </si>
  <si>
    <t>HOPITAL LA PORTE VERTE</t>
  </si>
  <si>
    <t>CENTRE HOSPITALIER ESQUIROL</t>
  </si>
  <si>
    <t>CHS DE MONTFAVET</t>
  </si>
  <si>
    <t>POLYCINIQUE DES ALPES DU SUD GAP</t>
  </si>
  <si>
    <t>CLINIQUE DE LA RESIDENCE DU PARC</t>
  </si>
  <si>
    <t>CENTRE LES CAPUCINS</t>
  </si>
  <si>
    <t>260016910</t>
  </si>
  <si>
    <t>HÔPITAUX DROME NORD</t>
  </si>
  <si>
    <t>CH DU FOREZ</t>
  </si>
  <si>
    <t>420013831</t>
  </si>
  <si>
    <t>690780390</t>
  </si>
  <si>
    <t>POLYCLINIQUE DE RILLIEUX</t>
  </si>
  <si>
    <t>740780424</t>
  </si>
  <si>
    <t>CLINIQUE GENERALE ANNECY</t>
  </si>
  <si>
    <t>220000079</t>
  </si>
  <si>
    <t>CH GUINGAMP</t>
  </si>
  <si>
    <t>220022800</t>
  </si>
  <si>
    <t>HÔPITAL PRIVÉ DES COTES D'ARMOR</t>
  </si>
  <si>
    <t>350005146</t>
  </si>
  <si>
    <t>POLYCLINIQUE SEVIGNE</t>
  </si>
  <si>
    <t xml:space="preserve">FONDATION ILDYS SITE DE PERHARIDY </t>
  </si>
  <si>
    <t>380780031</t>
  </si>
  <si>
    <t>CH DE LA MURE</t>
  </si>
  <si>
    <t>580780138</t>
  </si>
  <si>
    <t>POLYCLINIQUE DU VAL DE LOIRE</t>
  </si>
  <si>
    <t>280000159</t>
  </si>
  <si>
    <t>CLINIQUE NOTRE DAME DE BON SECOURS</t>
  </si>
  <si>
    <t>CLINIQUE DE L'ALLIANCE - ST CYR/LOIRE</t>
  </si>
  <si>
    <t>CLINIQUE SAINTE-BARBE (GH SAINT VINCENT)</t>
  </si>
  <si>
    <t>880788591</t>
  </si>
  <si>
    <t>POLYCLINIQUE LA LIGNE BLEUE</t>
  </si>
  <si>
    <t>970107249</t>
  </si>
  <si>
    <t>CLINIQUE LES EAUX CLAIRES</t>
  </si>
  <si>
    <t>970111662</t>
  </si>
  <si>
    <t>GGCO</t>
  </si>
  <si>
    <t>020000261</t>
  </si>
  <si>
    <t>CH DE SOISSONS</t>
  </si>
  <si>
    <t>590052056</t>
  </si>
  <si>
    <t>GCS GHICL CLINIQUE STE MARIE</t>
  </si>
  <si>
    <t>620100099</t>
  </si>
  <si>
    <t>HÔPITAL PRIVÉ ARRAS LES BONNETTES</t>
  </si>
  <si>
    <t>770790707</t>
  </si>
  <si>
    <t>CLINIQUE DE TOURNAN</t>
  </si>
  <si>
    <t>910803543</t>
  </si>
  <si>
    <t>920301033</t>
  </si>
  <si>
    <t>CLINIQUE DE LA PORTE DE ST CLOUD</t>
  </si>
  <si>
    <t>930300025</t>
  </si>
  <si>
    <t>930300645</t>
  </si>
  <si>
    <t>CENTRE CARDIOLOGIQUE DU NORD</t>
  </si>
  <si>
    <t>940300270</t>
  </si>
  <si>
    <t>HÔPITAL PRIVÉ ARMAND BRILLARD</t>
  </si>
  <si>
    <t>270000326</t>
  </si>
  <si>
    <t>760780619</t>
  </si>
  <si>
    <t>160013207</t>
  </si>
  <si>
    <t>CENTRE CLINICAL</t>
  </si>
  <si>
    <t>330780206</t>
  </si>
  <si>
    <t>CLINIQUE D'ARCACHON</t>
  </si>
  <si>
    <t>470000159</t>
  </si>
  <si>
    <t>CLINIQUE CALABET</t>
  </si>
  <si>
    <t>470016171</t>
  </si>
  <si>
    <t>CH AGEN-NERAC</t>
  </si>
  <si>
    <t>790006654</t>
  </si>
  <si>
    <t>CH NORD DEUX-SEVRES</t>
  </si>
  <si>
    <t>120780085</t>
  </si>
  <si>
    <t>CH DECAZEVILLE</t>
  </si>
  <si>
    <t>300780137</t>
  </si>
  <si>
    <t>340780675</t>
  </si>
  <si>
    <t>CLINIQUE CLEMENTVILLE</t>
  </si>
  <si>
    <t>660006305</t>
  </si>
  <si>
    <t>LA CLINIQUE MUTUALISTE CATALANE</t>
  </si>
  <si>
    <t>CLINIQUE SAINT-JOSEPH</t>
  </si>
  <si>
    <t>530031962</t>
  </si>
  <si>
    <t>POLYCLINIQUE DU MAINE</t>
  </si>
  <si>
    <t>840000012</t>
  </si>
  <si>
    <t>CH DU PAYS D'APT</t>
  </si>
  <si>
    <t>840000046</t>
  </si>
  <si>
    <t>CH DE CARPENTRAS</t>
  </si>
  <si>
    <t>970421038</t>
  </si>
  <si>
    <t>CH GABRIEL MARTIN</t>
  </si>
  <si>
    <t>HOPITAL PRIVÉ CLAUDE GALIEN</t>
  </si>
  <si>
    <t>HÔPITAL EUROPEEN LA ROSERAIE</t>
  </si>
  <si>
    <t>CLINIQUE CHIRURGICALE PASTEUR EVREUX</t>
  </si>
  <si>
    <t>CLINIQUE SAINT-HILAIRE ROUEN</t>
  </si>
  <si>
    <t>NOUVELLE CLINIQUE BONNEFON</t>
  </si>
  <si>
    <t>HOPITAL PRIVE CLAIRVAL</t>
  </si>
  <si>
    <t>Nouvelle-Aquitaine</t>
  </si>
  <si>
    <t>Hauts-de-Frace</t>
  </si>
  <si>
    <t>Hauts-de-France</t>
  </si>
  <si>
    <t>Auvergne - Rhône-Alpes</t>
  </si>
  <si>
    <t>CALYDIAL - IRIGNY</t>
  </si>
  <si>
    <t xml:space="preserve">CLCC INSTITUT CURIE </t>
  </si>
</sst>
</file>

<file path=xl/styles.xml><?xml version="1.0" encoding="utf-8"?>
<styleSheet xmlns="http://schemas.openxmlformats.org/spreadsheetml/2006/main">
  <numFmts count="11">
    <numFmt numFmtId="164" formatCode="#,##0_ ;[Red]\-#,##0\ "/>
    <numFmt numFmtId="165" formatCode="######\ ###\ ##0.0"/>
    <numFmt numFmtId="166" formatCode="#,##0_ ;\-#,##0\ "/>
    <numFmt numFmtId="167" formatCode="[$-40C]0%"/>
    <numFmt numFmtId="168" formatCode="[$-40C]General"/>
    <numFmt numFmtId="169" formatCode="&quot; &quot;#,##0.00&quot;    &quot;;&quot;-&quot;#,##0.00&quot;    &quot;;&quot; -&quot;#&quot;    &quot;;@&quot; &quot;"/>
    <numFmt numFmtId="170" formatCode="&quot; &quot;#,##0.00&quot; € &quot;;&quot;-&quot;#,##0.00&quot; € &quot;;&quot; -&quot;#&quot; € &quot;;@&quot; &quot;"/>
    <numFmt numFmtId="171" formatCode="#,##0.00&quot; &quot;[$€-40C];[Red]&quot;-&quot;#,##0.00&quot; &quot;[$€-40C]"/>
    <numFmt numFmtId="172" formatCode="\ #,##0.00&quot;    &quot;;\-#,##0.00&quot;    &quot;;&quot; -&quot;#&quot;    &quot;;@\ "/>
    <numFmt numFmtId="173" formatCode="000000000"/>
    <numFmt numFmtId="175" formatCode="#,##0\ &quot;€&quot;"/>
  </numFmts>
  <fonts count="3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169" fontId="28" fillId="0" borderId="0" applyBorder="0" applyProtection="0"/>
    <xf numFmtId="170" fontId="28" fillId="0" borderId="0" applyBorder="0" applyProtection="0"/>
    <xf numFmtId="168" fontId="28" fillId="0" borderId="0" applyBorder="0" applyProtection="0"/>
    <xf numFmtId="167" fontId="28" fillId="0" borderId="0" applyBorder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168" fontId="28" fillId="0" borderId="0" applyBorder="0" applyProtection="0"/>
    <xf numFmtId="0" fontId="32" fillId="0" borderId="0" applyNumberFormat="0" applyBorder="0" applyProtection="0"/>
    <xf numFmtId="171" fontId="32" fillId="0" borderId="0" applyBorder="0" applyProtection="0"/>
    <xf numFmtId="9" fontId="29" fillId="0" borderId="0" applyFont="0" applyFill="0" applyBorder="0" applyAlignment="0" applyProtection="0"/>
    <xf numFmtId="172" fontId="28" fillId="0" borderId="0"/>
    <xf numFmtId="9" fontId="28" fillId="0" borderId="0"/>
    <xf numFmtId="0" fontId="7" fillId="0" borderId="0"/>
    <xf numFmtId="172" fontId="28" fillId="0" borderId="0"/>
  </cellStyleXfs>
  <cellXfs count="83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3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/>
    <xf numFmtId="0" fontId="0" fillId="0" borderId="1" xfId="0" applyFill="1" applyBorder="1"/>
    <xf numFmtId="3" fontId="3" fillId="0" borderId="1" xfId="0" applyNumberFormat="1" applyFont="1" applyFill="1" applyBorder="1" applyAlignment="1" applyProtection="1">
      <alignment horizontal="left" vertical="center"/>
      <protection hidden="1"/>
    </xf>
    <xf numFmtId="3" fontId="4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3" fontId="0" fillId="0" borderId="1" xfId="0" applyNumberFormat="1" applyFill="1" applyBorder="1"/>
    <xf numFmtId="0" fontId="4" fillId="0" borderId="1" xfId="0" applyFont="1" applyFill="1" applyBorder="1" applyAlignment="1" applyProtection="1">
      <alignment vertical="center"/>
      <protection hidden="1"/>
    </xf>
    <xf numFmtId="0" fontId="0" fillId="0" borderId="1" xfId="0" applyBorder="1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165" fontId="0" fillId="0" borderId="1" xfId="0" applyNumberFormat="1" applyFill="1" applyBorder="1"/>
    <xf numFmtId="3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/>
    <xf numFmtId="0" fontId="0" fillId="0" borderId="12" xfId="0" applyFont="1" applyFill="1" applyBorder="1" applyAlignment="1" applyProtection="1">
      <alignment horizontal="left" vertical="center"/>
      <protection hidden="1"/>
    </xf>
    <xf numFmtId="0" fontId="2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vertical="center"/>
      <protection hidden="1"/>
    </xf>
    <xf numFmtId="166" fontId="0" fillId="0" borderId="1" xfId="0" applyNumberFormat="1" applyFill="1" applyBorder="1"/>
    <xf numFmtId="3" fontId="0" fillId="0" borderId="1" xfId="0" applyNumberFormat="1" applyFill="1" applyBorder="1"/>
    <xf numFmtId="3" fontId="0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3" fontId="27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33" borderId="1" xfId="0" applyFill="1" applyBorder="1"/>
    <xf numFmtId="0" fontId="0" fillId="34" borderId="1" xfId="0" applyFill="1" applyBorder="1"/>
    <xf numFmtId="0" fontId="4" fillId="34" borderId="1" xfId="0" applyFont="1" applyFill="1" applyBorder="1"/>
    <xf numFmtId="3" fontId="0" fillId="34" borderId="1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25" fillId="34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" xfId="0" applyNumberFormat="1" applyFill="1" applyBorder="1" applyAlignment="1">
      <alignment horizontal="left"/>
    </xf>
    <xf numFmtId="0" fontId="0" fillId="33" borderId="1" xfId="0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/>
    <xf numFmtId="3" fontId="27" fillId="35" borderId="1" xfId="0" applyNumberFormat="1" applyFont="1" applyFill="1" applyBorder="1" applyAlignment="1" applyProtection="1">
      <alignment horizontal="right" vertical="center"/>
      <protection hidden="1"/>
    </xf>
    <xf numFmtId="173" fontId="4" fillId="0" borderId="1" xfId="0" applyNumberFormat="1" applyFont="1" applyFill="1" applyBorder="1" applyAlignment="1" applyProtection="1">
      <alignment horizontal="left" vertical="center"/>
      <protection hidden="1"/>
    </xf>
    <xf numFmtId="173" fontId="0" fillId="0" borderId="1" xfId="0" applyNumberFormat="1" applyFont="1" applyFill="1" applyBorder="1" applyAlignment="1">
      <alignment vertical="center"/>
    </xf>
    <xf numFmtId="173" fontId="0" fillId="0" borderId="1" xfId="0" applyNumberFormat="1" applyFill="1" applyBorder="1"/>
    <xf numFmtId="173" fontId="0" fillId="0" borderId="1" xfId="0" applyNumberFormat="1" applyFont="1" applyFill="1" applyBorder="1" applyAlignment="1" applyProtection="1">
      <alignment horizontal="left" vertical="center"/>
      <protection hidden="1"/>
    </xf>
    <xf numFmtId="173" fontId="0" fillId="0" borderId="1" xfId="0" applyNumberFormat="1" applyBorder="1"/>
    <xf numFmtId="173" fontId="0" fillId="0" borderId="1" xfId="0" applyNumberFormat="1" applyFill="1" applyBorder="1" applyAlignment="1">
      <alignment horizontal="left"/>
    </xf>
    <xf numFmtId="173" fontId="3" fillId="0" borderId="1" xfId="0" applyNumberFormat="1" applyFont="1" applyFill="1" applyBorder="1" applyAlignment="1">
      <alignment horizontal="left"/>
    </xf>
    <xf numFmtId="173" fontId="0" fillId="34" borderId="1" xfId="0" applyNumberFormat="1" applyFill="1" applyBorder="1"/>
    <xf numFmtId="0" fontId="4" fillId="35" borderId="1" xfId="0" applyFont="1" applyFill="1" applyBorder="1" applyAlignment="1" applyProtection="1">
      <alignment horizontal="left" vertical="center"/>
      <protection hidden="1"/>
    </xf>
    <xf numFmtId="173" fontId="4" fillId="0" borderId="0" xfId="0" applyNumberFormat="1" applyFont="1" applyFill="1" applyAlignment="1" applyProtection="1">
      <alignment horizontal="lef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0" fillId="35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 horizontal="right"/>
    </xf>
    <xf numFmtId="175" fontId="0" fillId="0" borderId="1" xfId="0" applyNumberFormat="1" applyBorder="1"/>
    <xf numFmtId="173" fontId="4" fillId="35" borderId="1" xfId="0" applyNumberFormat="1" applyFont="1" applyFill="1" applyBorder="1" applyAlignment="1" applyProtection="1">
      <alignment horizontal="left" vertical="center"/>
      <protection hidden="1"/>
    </xf>
  </cellXfs>
  <cellStyles count="62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f1" xfId="46"/>
    <cellStyle name="Commentaire" xfId="16" builtinId="10" customBuiltin="1"/>
    <cellStyle name="ConditionalStyle_3" xfId="47"/>
    <cellStyle name="Entrée" xfId="10" builtinId="20" customBuiltin="1"/>
    <cellStyle name="Excel Built-in Comma" xfId="48"/>
    <cellStyle name="Excel Built-in Currency" xfId="49"/>
    <cellStyle name="Excel Built-in Normal" xfId="50"/>
    <cellStyle name="Excel Built-in Percent" xfId="51"/>
    <cellStyle name="Heading" xfId="52"/>
    <cellStyle name="Heading1" xfId="53"/>
    <cellStyle name="Insatisfaisant" xfId="8" builtinId="27" customBuiltin="1"/>
    <cellStyle name="Milliers 2" xfId="61"/>
    <cellStyle name="Neutre" xfId="9" builtinId="28" customBuiltin="1"/>
    <cellStyle name="Normal" xfId="0" builtinId="0"/>
    <cellStyle name="Normal 2" xfId="44"/>
    <cellStyle name="Normal 2 2" xfId="54"/>
    <cellStyle name="Normal 3" xfId="45"/>
    <cellStyle name="Normal 3 2" xfId="60"/>
    <cellStyle name="Normal 4" xfId="43"/>
    <cellStyle name="Normal 7" xfId="1"/>
    <cellStyle name="Pourcentage 2" xfId="57"/>
    <cellStyle name="Pourcentage 2 2" xfId="59"/>
    <cellStyle name="Result" xfId="55"/>
    <cellStyle name="Result2" xfId="56"/>
    <cellStyle name="Satisfaisant" xfId="7" builtinId="26" customBuiltin="1"/>
    <cellStyle name="Sortie" xfId="11" builtinId="21" customBuiltin="1"/>
    <cellStyle name="TableStyleLight1" xfId="58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FF66FF"/>
      <color rgb="FFFFCC99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8"/>
  <sheetViews>
    <sheetView tabSelected="1" zoomScaleNormal="100" workbookViewId="0">
      <pane ySplit="1" topLeftCell="A3" activePane="bottomLeft" state="frozen"/>
      <selection pane="bottomLeft" activeCell="W1" sqref="W1:W1048576"/>
    </sheetView>
  </sheetViews>
  <sheetFormatPr baseColWidth="10" defaultRowHeight="15"/>
  <cols>
    <col min="1" max="1" width="14" style="5" bestFit="1" customWidth="1"/>
    <col min="2" max="2" width="60.42578125" style="4" customWidth="1"/>
    <col min="3" max="3" width="14.140625" style="5" bestFit="1" customWidth="1"/>
    <col min="4" max="4" width="35.140625" style="5" bestFit="1" customWidth="1"/>
    <col min="5" max="5" width="20.28515625" style="5" hidden="1" customWidth="1"/>
    <col min="6" max="6" width="19.42578125" style="5" hidden="1" customWidth="1"/>
    <col min="7" max="7" width="13.5703125" style="5" hidden="1" customWidth="1"/>
    <col min="8" max="8" width="18.7109375" style="5" hidden="1" customWidth="1"/>
    <col min="9" max="9" width="16.28515625" style="5" hidden="1" customWidth="1"/>
    <col min="10" max="10" width="17" style="5" hidden="1" customWidth="1"/>
    <col min="11" max="11" width="17.42578125" style="5" hidden="1" customWidth="1"/>
    <col min="12" max="12" width="20.28515625" style="5" hidden="1" customWidth="1"/>
    <col min="13" max="13" width="19.85546875" style="5" bestFit="1" customWidth="1"/>
    <col min="14" max="15" width="15.5703125" style="5" bestFit="1" customWidth="1"/>
    <col min="16" max="17" width="19.28515625" style="5" bestFit="1" customWidth="1"/>
    <col min="18" max="18" width="17.5703125" style="5" bestFit="1" customWidth="1"/>
    <col min="19" max="19" width="15.5703125" style="5" bestFit="1" customWidth="1"/>
    <col min="20" max="20" width="28.28515625" style="18" bestFit="1" customWidth="1"/>
    <col min="21" max="21" width="18.7109375" style="20" bestFit="1" customWidth="1"/>
    <col min="22" max="22" width="17" style="20" bestFit="1" customWidth="1"/>
    <col min="23" max="23" width="18.7109375" style="5" hidden="1" customWidth="1"/>
    <col min="24" max="24" width="17" style="5" bestFit="1" customWidth="1"/>
    <col min="25" max="25" width="16.5703125" style="5" customWidth="1"/>
    <col min="26" max="27" width="15.5703125" style="5" customWidth="1"/>
    <col min="28" max="16384" width="11.42578125" style="5"/>
  </cols>
  <sheetData>
    <row r="1" spans="1:28" s="4" customFormat="1" ht="120">
      <c r="A1" s="3" t="s">
        <v>0</v>
      </c>
      <c r="B1" s="60" t="s">
        <v>719</v>
      </c>
      <c r="C1" s="61" t="s">
        <v>1</v>
      </c>
      <c r="D1" s="61" t="s">
        <v>2</v>
      </c>
      <c r="E1" s="2" t="s">
        <v>892</v>
      </c>
      <c r="F1" s="2" t="s">
        <v>893</v>
      </c>
      <c r="G1" s="2" t="s">
        <v>894</v>
      </c>
      <c r="H1" s="2" t="s">
        <v>895</v>
      </c>
      <c r="I1" s="2" t="s">
        <v>896</v>
      </c>
      <c r="J1" s="2" t="s">
        <v>897</v>
      </c>
      <c r="K1" s="2" t="s">
        <v>898</v>
      </c>
      <c r="L1" s="2" t="s">
        <v>904</v>
      </c>
      <c r="M1" s="2" t="s">
        <v>905</v>
      </c>
      <c r="N1" s="2" t="s">
        <v>906</v>
      </c>
      <c r="O1" s="2" t="s">
        <v>907</v>
      </c>
      <c r="P1" s="2" t="s">
        <v>908</v>
      </c>
      <c r="Q1" s="2" t="s">
        <v>909</v>
      </c>
      <c r="R1" s="2" t="s">
        <v>910</v>
      </c>
      <c r="S1" s="2" t="s">
        <v>911</v>
      </c>
      <c r="T1" s="17" t="s">
        <v>912</v>
      </c>
      <c r="U1" s="2" t="s">
        <v>913</v>
      </c>
      <c r="V1" s="2" t="s">
        <v>922</v>
      </c>
      <c r="W1" s="2" t="s">
        <v>914</v>
      </c>
      <c r="X1" s="2" t="s">
        <v>1052</v>
      </c>
      <c r="Y1" s="2" t="s">
        <v>1053</v>
      </c>
      <c r="Z1" s="2" t="s">
        <v>715</v>
      </c>
      <c r="AA1" s="2"/>
    </row>
    <row r="2" spans="1:28" ht="15" hidden="1" customHeight="1">
      <c r="A2" s="68">
        <v>680000486</v>
      </c>
      <c r="B2" s="14" t="s">
        <v>21</v>
      </c>
      <c r="C2" s="14" t="s">
        <v>9</v>
      </c>
      <c r="D2" s="14" t="s">
        <v>1046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6"/>
      <c r="U2" s="44"/>
      <c r="V2" s="44"/>
      <c r="W2" s="28"/>
      <c r="X2" s="28"/>
      <c r="Y2" s="28"/>
      <c r="Z2" s="36">
        <f t="shared" ref="Z2:Z65" si="0">SUM(E2:Y2)</f>
        <v>0</v>
      </c>
      <c r="AA2" s="6"/>
    </row>
    <row r="3" spans="1:28" ht="15" customHeight="1">
      <c r="A3" s="68" t="s">
        <v>626</v>
      </c>
      <c r="B3" s="14" t="s">
        <v>627</v>
      </c>
      <c r="C3" s="14" t="s">
        <v>9</v>
      </c>
      <c r="D3" s="14" t="s">
        <v>1147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6"/>
      <c r="U3" s="44">
        <v>466430.39</v>
      </c>
      <c r="V3" s="44"/>
      <c r="W3" s="28"/>
      <c r="X3" s="28"/>
      <c r="Y3" s="28"/>
      <c r="Z3" s="36">
        <f t="shared" si="0"/>
        <v>466430.39</v>
      </c>
      <c r="AA3" s="6"/>
    </row>
    <row r="4" spans="1:28" ht="15" customHeight="1">
      <c r="A4" s="68" t="s">
        <v>759</v>
      </c>
      <c r="B4" s="14" t="s">
        <v>935</v>
      </c>
      <c r="C4" s="14" t="s">
        <v>24</v>
      </c>
      <c r="D4" s="14" t="s">
        <v>1147</v>
      </c>
      <c r="E4" s="46"/>
      <c r="F4" s="28"/>
      <c r="G4" s="28"/>
      <c r="H4" s="28"/>
      <c r="I4" s="28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4">
        <v>116511.66999999997</v>
      </c>
      <c r="V4" s="44"/>
      <c r="W4" s="46"/>
      <c r="X4" s="46"/>
      <c r="Y4" s="46"/>
      <c r="Z4" s="36">
        <f t="shared" si="0"/>
        <v>116511.66999999997</v>
      </c>
      <c r="AA4" s="6"/>
    </row>
    <row r="5" spans="1:28" ht="15" customHeight="1">
      <c r="A5" s="68" t="s">
        <v>61</v>
      </c>
      <c r="B5" s="14" t="s">
        <v>62</v>
      </c>
      <c r="C5" s="14" t="s">
        <v>9</v>
      </c>
      <c r="D5" s="14" t="s">
        <v>1147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6"/>
      <c r="U5" s="44">
        <v>118490.40600000002</v>
      </c>
      <c r="V5" s="44"/>
      <c r="W5" s="28"/>
      <c r="X5" s="28"/>
      <c r="Y5" s="28"/>
      <c r="Z5" s="36">
        <f t="shared" si="0"/>
        <v>118490.40600000002</v>
      </c>
      <c r="AA5" s="6"/>
    </row>
    <row r="6" spans="1:28" ht="15" customHeight="1">
      <c r="A6" s="68" t="s">
        <v>65</v>
      </c>
      <c r="B6" s="14" t="s">
        <v>66</v>
      </c>
      <c r="C6" s="14" t="s">
        <v>9</v>
      </c>
      <c r="D6" s="14" t="s">
        <v>1147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6"/>
      <c r="U6" s="44">
        <v>299096.48</v>
      </c>
      <c r="V6" s="44"/>
      <c r="W6" s="28"/>
      <c r="X6" s="28"/>
      <c r="Y6" s="28"/>
      <c r="Z6" s="36">
        <f t="shared" si="0"/>
        <v>299096.48</v>
      </c>
      <c r="AA6" s="6"/>
      <c r="AB6" s="11"/>
    </row>
    <row r="7" spans="1:28" ht="15" customHeight="1">
      <c r="A7" s="68" t="s">
        <v>71</v>
      </c>
      <c r="B7" s="14" t="s">
        <v>72</v>
      </c>
      <c r="C7" s="1" t="s">
        <v>24</v>
      </c>
      <c r="D7" s="14" t="s">
        <v>1147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6"/>
      <c r="U7" s="44"/>
      <c r="V7" s="44">
        <v>2384.0745964340576</v>
      </c>
      <c r="W7" s="28"/>
      <c r="X7" s="28"/>
      <c r="Y7" s="28"/>
      <c r="Z7" s="36">
        <f t="shared" si="0"/>
        <v>2384.0745964340576</v>
      </c>
      <c r="AA7" s="6"/>
    </row>
    <row r="8" spans="1:28" ht="15" customHeight="1">
      <c r="A8" s="68" t="s">
        <v>761</v>
      </c>
      <c r="B8" s="14" t="s">
        <v>936</v>
      </c>
      <c r="C8" s="1" t="s">
        <v>24</v>
      </c>
      <c r="D8" s="14" t="s">
        <v>1147</v>
      </c>
      <c r="E8" s="46"/>
      <c r="F8" s="28"/>
      <c r="G8" s="28"/>
      <c r="H8" s="28"/>
      <c r="I8" s="28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4">
        <v>410208.17000000004</v>
      </c>
      <c r="V8" s="44"/>
      <c r="W8" s="46"/>
      <c r="X8" s="46"/>
      <c r="Y8" s="46"/>
      <c r="Z8" s="36">
        <f t="shared" si="0"/>
        <v>410208.17000000004</v>
      </c>
      <c r="AA8" s="6"/>
    </row>
    <row r="9" spans="1:28" ht="15" customHeight="1">
      <c r="A9" s="68" t="s">
        <v>937</v>
      </c>
      <c r="B9" s="14" t="s">
        <v>938</v>
      </c>
      <c r="C9" s="14" t="s">
        <v>24</v>
      </c>
      <c r="D9" s="14" t="s">
        <v>1147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6"/>
      <c r="U9" s="44">
        <v>5950.9500000000044</v>
      </c>
      <c r="V9" s="44"/>
      <c r="W9" s="28"/>
      <c r="X9" s="28"/>
      <c r="Y9" s="28"/>
      <c r="Z9" s="36">
        <f t="shared" si="0"/>
        <v>5950.9500000000044</v>
      </c>
      <c r="AA9" s="6"/>
    </row>
    <row r="10" spans="1:28" ht="15" customHeight="1">
      <c r="A10" s="68" t="s">
        <v>632</v>
      </c>
      <c r="B10" s="14" t="s">
        <v>633</v>
      </c>
      <c r="C10" s="14" t="s">
        <v>9</v>
      </c>
      <c r="D10" s="14" t="s">
        <v>1147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6"/>
      <c r="U10" s="44">
        <v>129777.31</v>
      </c>
      <c r="V10" s="44"/>
      <c r="W10" s="28"/>
      <c r="X10" s="28"/>
      <c r="Y10" s="28"/>
      <c r="Z10" s="36">
        <f t="shared" si="0"/>
        <v>129777.31</v>
      </c>
      <c r="AA10" s="6"/>
    </row>
    <row r="11" spans="1:28" ht="15" customHeight="1">
      <c r="A11" s="68" t="s">
        <v>777</v>
      </c>
      <c r="B11" s="14" t="s">
        <v>778</v>
      </c>
      <c r="C11" s="1" t="s">
        <v>9</v>
      </c>
      <c r="D11" s="14" t="s">
        <v>1147</v>
      </c>
      <c r="E11" s="46"/>
      <c r="F11" s="28"/>
      <c r="G11" s="28"/>
      <c r="H11" s="28"/>
      <c r="I11" s="2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4">
        <v>229654.549</v>
      </c>
      <c r="V11" s="44"/>
      <c r="W11" s="46"/>
      <c r="X11" s="46"/>
      <c r="Y11" s="46"/>
      <c r="Z11" s="36">
        <f t="shared" si="0"/>
        <v>229654.549</v>
      </c>
      <c r="AA11" s="6"/>
    </row>
    <row r="12" spans="1:28" ht="15" hidden="1" customHeight="1">
      <c r="A12" s="68" t="s">
        <v>209</v>
      </c>
      <c r="B12" s="14" t="s">
        <v>210</v>
      </c>
      <c r="C12" s="14" t="s">
        <v>9</v>
      </c>
      <c r="D12" s="14" t="s">
        <v>1046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6"/>
      <c r="U12" s="44"/>
      <c r="V12" s="44"/>
      <c r="W12" s="28"/>
      <c r="X12" s="28"/>
      <c r="Y12" s="28"/>
      <c r="Z12" s="36">
        <f t="shared" si="0"/>
        <v>0</v>
      </c>
      <c r="AA12" s="6"/>
      <c r="AB12" s="12"/>
    </row>
    <row r="13" spans="1:28" ht="15" hidden="1" customHeight="1">
      <c r="A13" s="68" t="s">
        <v>211</v>
      </c>
      <c r="B13" s="14" t="s">
        <v>212</v>
      </c>
      <c r="C13" s="1" t="s">
        <v>9</v>
      </c>
      <c r="D13" s="14" t="s">
        <v>1046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44"/>
      <c r="V13" s="44"/>
      <c r="W13" s="28"/>
      <c r="X13" s="28"/>
      <c r="Y13" s="28"/>
      <c r="Z13" s="36">
        <f t="shared" si="0"/>
        <v>0</v>
      </c>
      <c r="AA13" s="6"/>
      <c r="AB13" s="12"/>
    </row>
    <row r="14" spans="1:28" ht="15" customHeight="1">
      <c r="A14" s="68" t="s">
        <v>779</v>
      </c>
      <c r="B14" s="14" t="s">
        <v>780</v>
      </c>
      <c r="C14" s="14" t="s">
        <v>24</v>
      </c>
      <c r="D14" s="14" t="s">
        <v>1147</v>
      </c>
      <c r="E14" s="28"/>
      <c r="F14" s="28"/>
      <c r="G14" s="28"/>
      <c r="H14" s="28"/>
      <c r="I14" s="28"/>
      <c r="J14" s="28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44">
        <v>71004.989999999991</v>
      </c>
      <c r="V14" s="44"/>
      <c r="W14" s="28"/>
      <c r="X14" s="28"/>
      <c r="Y14" s="28"/>
      <c r="Z14" s="36">
        <f t="shared" si="0"/>
        <v>71004.989999999991</v>
      </c>
      <c r="AA14" s="6"/>
    </row>
    <row r="15" spans="1:28" ht="15" customHeight="1">
      <c r="A15" s="68" t="s">
        <v>635</v>
      </c>
      <c r="B15" s="14" t="s">
        <v>636</v>
      </c>
      <c r="C15" s="14" t="s">
        <v>9</v>
      </c>
      <c r="D15" s="14" t="s">
        <v>1147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44">
        <v>445764.09000000008</v>
      </c>
      <c r="V15" s="44">
        <v>1344.5434915090534</v>
      </c>
      <c r="W15" s="28"/>
      <c r="X15" s="28"/>
      <c r="Y15" s="28"/>
      <c r="Z15" s="36">
        <f t="shared" si="0"/>
        <v>447108.63349150913</v>
      </c>
      <c r="AA15" s="6"/>
    </row>
    <row r="16" spans="1:28" ht="15" customHeight="1">
      <c r="A16" s="68" t="s">
        <v>637</v>
      </c>
      <c r="B16" s="14" t="s">
        <v>638</v>
      </c>
      <c r="C16" s="1" t="s">
        <v>9</v>
      </c>
      <c r="D16" s="14" t="s">
        <v>1147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44">
        <v>263411.45299999998</v>
      </c>
      <c r="V16" s="44"/>
      <c r="W16" s="28"/>
      <c r="X16" s="28"/>
      <c r="Y16" s="28"/>
      <c r="Z16" s="36">
        <f t="shared" si="0"/>
        <v>263411.45299999998</v>
      </c>
      <c r="AA16" s="6"/>
    </row>
    <row r="17" spans="1:28" ht="15" customHeight="1">
      <c r="A17" s="68" t="s">
        <v>791</v>
      </c>
      <c r="B17" s="14" t="s">
        <v>939</v>
      </c>
      <c r="C17" s="1" t="s">
        <v>9</v>
      </c>
      <c r="D17" s="14" t="s">
        <v>1147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44">
        <v>455.92499999999927</v>
      </c>
      <c r="V17" s="5"/>
      <c r="W17" s="28"/>
      <c r="X17" s="28"/>
      <c r="Y17" s="28"/>
      <c r="Z17" s="36">
        <f t="shared" si="0"/>
        <v>455.92499999999927</v>
      </c>
      <c r="AA17" s="6"/>
    </row>
    <row r="18" spans="1:28" ht="15" hidden="1" customHeight="1">
      <c r="A18" s="68" t="s">
        <v>395</v>
      </c>
      <c r="B18" s="14" t="s">
        <v>396</v>
      </c>
      <c r="C18" s="14" t="s">
        <v>9</v>
      </c>
      <c r="D18" s="14" t="s">
        <v>1046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6"/>
      <c r="V18" s="44"/>
      <c r="W18" s="28"/>
      <c r="X18" s="28"/>
      <c r="Y18" s="28"/>
      <c r="Z18" s="36">
        <f t="shared" si="0"/>
        <v>0</v>
      </c>
      <c r="AA18" s="6"/>
      <c r="AB18" s="11"/>
    </row>
    <row r="19" spans="1:28" ht="15" customHeight="1">
      <c r="A19" s="68" t="s">
        <v>792</v>
      </c>
      <c r="B19" s="14" t="s">
        <v>940</v>
      </c>
      <c r="C19" s="14" t="s">
        <v>24</v>
      </c>
      <c r="D19" s="14" t="s">
        <v>1147</v>
      </c>
      <c r="E19" s="46"/>
      <c r="F19" s="28"/>
      <c r="G19" s="28"/>
      <c r="H19" s="28"/>
      <c r="I19" s="28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4">
        <v>2960.8999999999996</v>
      </c>
      <c r="V19" s="44"/>
      <c r="W19" s="46"/>
      <c r="X19" s="46"/>
      <c r="Y19" s="46"/>
      <c r="Z19" s="36">
        <f t="shared" si="0"/>
        <v>2960.8999999999996</v>
      </c>
      <c r="AA19" s="6"/>
    </row>
    <row r="20" spans="1:28" ht="15" customHeight="1">
      <c r="A20" s="68" t="s">
        <v>793</v>
      </c>
      <c r="B20" s="14" t="s">
        <v>941</v>
      </c>
      <c r="C20" s="1" t="s">
        <v>24</v>
      </c>
      <c r="D20" s="14" t="s">
        <v>1147</v>
      </c>
      <c r="E20" s="46"/>
      <c r="F20" s="28"/>
      <c r="G20" s="28"/>
      <c r="H20" s="28"/>
      <c r="I20" s="2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4">
        <v>33631.75</v>
      </c>
      <c r="V20" s="44"/>
      <c r="W20" s="46"/>
      <c r="X20" s="46"/>
      <c r="Y20" s="46"/>
      <c r="Z20" s="36">
        <f t="shared" si="0"/>
        <v>33631.75</v>
      </c>
      <c r="AA20" s="6"/>
    </row>
    <row r="21" spans="1:28" ht="15" hidden="1" customHeight="1">
      <c r="A21" s="68" t="s">
        <v>399</v>
      </c>
      <c r="B21" s="14" t="s">
        <v>400</v>
      </c>
      <c r="C21" s="14" t="s">
        <v>9</v>
      </c>
      <c r="D21" s="14" t="s">
        <v>1046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44"/>
      <c r="V21" s="44"/>
      <c r="W21" s="28"/>
      <c r="X21" s="28"/>
      <c r="Y21" s="28"/>
      <c r="Z21" s="36">
        <f t="shared" si="0"/>
        <v>0</v>
      </c>
      <c r="AA21" s="6"/>
    </row>
    <row r="22" spans="1:28" ht="15" customHeight="1">
      <c r="A22" s="68" t="s">
        <v>1065</v>
      </c>
      <c r="B22" s="14" t="s">
        <v>1066</v>
      </c>
      <c r="C22" s="14" t="s">
        <v>9</v>
      </c>
      <c r="D22" s="14" t="s">
        <v>1147</v>
      </c>
      <c r="E22" s="46"/>
      <c r="F22" s="28"/>
      <c r="G22" s="28"/>
      <c r="H22" s="28"/>
      <c r="I22" s="2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4">
        <v>71366.965999999986</v>
      </c>
      <c r="V22" s="44"/>
      <c r="W22" s="46"/>
      <c r="X22" s="46"/>
      <c r="Y22" s="80"/>
      <c r="Z22" s="36">
        <f t="shared" si="0"/>
        <v>71366.965999999986</v>
      </c>
      <c r="AA22" s="6"/>
    </row>
    <row r="23" spans="1:28" ht="15" customHeight="1">
      <c r="A23" s="68" t="s">
        <v>639</v>
      </c>
      <c r="B23" s="14" t="s">
        <v>640</v>
      </c>
      <c r="C23" s="14" t="s">
        <v>8</v>
      </c>
      <c r="D23" s="14" t="s">
        <v>1147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6"/>
      <c r="U23" s="44">
        <v>180934.24000000005</v>
      </c>
      <c r="V23" s="44">
        <v>1461.2557704067015</v>
      </c>
      <c r="W23" s="28"/>
      <c r="X23" s="28"/>
      <c r="Y23" s="28"/>
      <c r="Z23" s="36">
        <f t="shared" si="0"/>
        <v>182395.49577040676</v>
      </c>
      <c r="AA23" s="6"/>
    </row>
    <row r="24" spans="1:28" ht="15" customHeight="1">
      <c r="A24" s="68" t="s">
        <v>1080</v>
      </c>
      <c r="B24" s="14" t="s">
        <v>1081</v>
      </c>
      <c r="C24" s="1" t="s">
        <v>24</v>
      </c>
      <c r="D24" s="14" t="s">
        <v>1147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6"/>
      <c r="U24" s="44">
        <v>296.08999999999997</v>
      </c>
      <c r="V24" s="44"/>
      <c r="W24" s="28"/>
      <c r="X24" s="28"/>
      <c r="Y24" s="28"/>
      <c r="Z24" s="36">
        <f t="shared" si="0"/>
        <v>296.08999999999997</v>
      </c>
      <c r="AA24" s="6"/>
    </row>
    <row r="25" spans="1:28" ht="15" hidden="1" customHeight="1">
      <c r="A25" s="68" t="s">
        <v>403</v>
      </c>
      <c r="B25" s="14" t="s">
        <v>404</v>
      </c>
      <c r="C25" s="1" t="s">
        <v>9</v>
      </c>
      <c r="D25" s="14" t="s">
        <v>1046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44"/>
      <c r="V25" s="44"/>
      <c r="W25" s="28"/>
      <c r="X25" s="28"/>
      <c r="Y25" s="28"/>
      <c r="Z25" s="36">
        <f t="shared" si="0"/>
        <v>0</v>
      </c>
      <c r="AA25" s="6"/>
    </row>
    <row r="26" spans="1:28" ht="15" customHeight="1">
      <c r="A26" s="68" t="s">
        <v>641</v>
      </c>
      <c r="B26" s="14" t="s">
        <v>642</v>
      </c>
      <c r="C26" s="1" t="s">
        <v>9</v>
      </c>
      <c r="D26" s="14" t="s">
        <v>1147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6"/>
      <c r="U26" s="44">
        <v>396238.60099999997</v>
      </c>
      <c r="V26" s="5"/>
      <c r="W26" s="28"/>
      <c r="X26" s="28"/>
      <c r="Y26" s="28"/>
      <c r="Z26" s="36">
        <f t="shared" si="0"/>
        <v>396238.60099999997</v>
      </c>
      <c r="AA26" s="6"/>
    </row>
    <row r="27" spans="1:28" ht="15" customHeight="1">
      <c r="A27" s="68" t="s">
        <v>643</v>
      </c>
      <c r="B27" s="14" t="s">
        <v>644</v>
      </c>
      <c r="C27" s="1" t="s">
        <v>875</v>
      </c>
      <c r="D27" s="14" t="s">
        <v>1147</v>
      </c>
      <c r="E27" s="28"/>
      <c r="F27" s="28"/>
      <c r="G27" s="28"/>
      <c r="H27" s="28"/>
      <c r="I27" s="28"/>
      <c r="J27" s="28"/>
      <c r="K27" s="37"/>
      <c r="L27" s="37"/>
      <c r="M27" s="37">
        <v>50000</v>
      </c>
      <c r="N27" s="37"/>
      <c r="O27" s="37"/>
      <c r="P27" s="37">
        <v>50000</v>
      </c>
      <c r="Q27" s="37"/>
      <c r="R27" s="37">
        <f>39408+50000</f>
        <v>89408</v>
      </c>
      <c r="S27" s="37">
        <v>10482</v>
      </c>
      <c r="T27" s="27"/>
      <c r="U27" s="44">
        <v>1924413.4650000017</v>
      </c>
      <c r="V27" s="44">
        <v>957386.30436363281</v>
      </c>
      <c r="W27" s="28"/>
      <c r="X27" s="28">
        <v>57000</v>
      </c>
      <c r="Y27" s="28">
        <v>474839.7940960183</v>
      </c>
      <c r="Z27" s="36">
        <f t="shared" si="0"/>
        <v>3613529.5634596525</v>
      </c>
      <c r="AA27" s="6"/>
    </row>
    <row r="28" spans="1:28" ht="15" customHeight="1">
      <c r="A28" s="68" t="s">
        <v>645</v>
      </c>
      <c r="B28" s="14" t="s">
        <v>646</v>
      </c>
      <c r="C28" s="1" t="s">
        <v>9</v>
      </c>
      <c r="D28" s="14" t="s">
        <v>1147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6"/>
      <c r="U28" s="44">
        <v>15719.93</v>
      </c>
      <c r="V28" s="44"/>
      <c r="W28" s="28"/>
      <c r="X28" s="28">
        <v>1000</v>
      </c>
      <c r="Y28" s="28"/>
      <c r="Z28" s="36">
        <f t="shared" si="0"/>
        <v>16719.93</v>
      </c>
      <c r="AA28" s="6"/>
    </row>
    <row r="29" spans="1:28" ht="15" customHeight="1">
      <c r="A29" s="68" t="s">
        <v>942</v>
      </c>
      <c r="B29" s="14" t="s">
        <v>943</v>
      </c>
      <c r="C29" s="14" t="s">
        <v>9</v>
      </c>
      <c r="D29" s="14" t="s">
        <v>1147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44">
        <v>5539.1299999999974</v>
      </c>
      <c r="V29" s="44"/>
      <c r="W29" s="28"/>
      <c r="X29" s="28"/>
      <c r="Y29" s="28"/>
      <c r="Z29" s="36">
        <f t="shared" si="0"/>
        <v>5539.1299999999974</v>
      </c>
      <c r="AA29" s="6"/>
    </row>
    <row r="30" spans="1:28" ht="15" customHeight="1">
      <c r="A30" s="68" t="s">
        <v>677</v>
      </c>
      <c r="B30" s="14" t="s">
        <v>678</v>
      </c>
      <c r="C30" s="1" t="s">
        <v>24</v>
      </c>
      <c r="D30" s="14" t="s">
        <v>1147</v>
      </c>
      <c r="E30" s="46"/>
      <c r="F30" s="28"/>
      <c r="G30" s="28"/>
      <c r="H30" s="28"/>
      <c r="I30" s="28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4"/>
      <c r="V30" s="44">
        <v>48837.286846238931</v>
      </c>
      <c r="W30" s="46"/>
      <c r="X30" s="46"/>
      <c r="Y30" s="46"/>
      <c r="Z30" s="36">
        <f t="shared" si="0"/>
        <v>48837.286846238931</v>
      </c>
      <c r="AA30" s="6"/>
    </row>
    <row r="31" spans="1:28" ht="15" customHeight="1">
      <c r="A31" s="68" t="s">
        <v>812</v>
      </c>
      <c r="B31" s="14" t="s">
        <v>813</v>
      </c>
      <c r="C31" s="1" t="s">
        <v>24</v>
      </c>
      <c r="D31" s="14" t="s">
        <v>1147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44">
        <v>5716.6940000000004</v>
      </c>
      <c r="V31" s="44"/>
      <c r="W31" s="28"/>
      <c r="X31" s="28"/>
      <c r="Y31" s="28"/>
      <c r="Z31" s="36">
        <f t="shared" si="0"/>
        <v>5716.6940000000004</v>
      </c>
      <c r="AA31" s="6"/>
    </row>
    <row r="32" spans="1:28" ht="15" customHeight="1">
      <c r="A32" s="68" t="s">
        <v>814</v>
      </c>
      <c r="B32" s="14" t="s">
        <v>815</v>
      </c>
      <c r="C32" s="14" t="s">
        <v>9</v>
      </c>
      <c r="D32" s="14" t="s">
        <v>1147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/>
      <c r="U32" s="44">
        <v>29532.494000000006</v>
      </c>
      <c r="V32" s="44"/>
      <c r="W32" s="28"/>
      <c r="X32" s="28"/>
      <c r="Y32" s="28"/>
      <c r="Z32" s="36">
        <f t="shared" si="0"/>
        <v>29532.494000000006</v>
      </c>
      <c r="AA32" s="6"/>
    </row>
    <row r="33" spans="1:28" ht="15" customHeight="1">
      <c r="A33" s="68" t="s">
        <v>647</v>
      </c>
      <c r="B33" s="14" t="s">
        <v>648</v>
      </c>
      <c r="C33" s="14" t="s">
        <v>8</v>
      </c>
      <c r="D33" s="14" t="s">
        <v>1147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/>
      <c r="U33" s="44"/>
      <c r="V33" s="44">
        <v>7191.6485751501814</v>
      </c>
      <c r="W33" s="28"/>
      <c r="X33" s="28"/>
      <c r="Y33" s="28"/>
      <c r="Z33" s="36">
        <f t="shared" si="0"/>
        <v>7191.6485751501814</v>
      </c>
      <c r="AA33" s="6"/>
    </row>
    <row r="34" spans="1:28" ht="15" customHeight="1">
      <c r="A34" s="68" t="s">
        <v>679</v>
      </c>
      <c r="B34" s="14" t="s">
        <v>680</v>
      </c>
      <c r="C34" s="14" t="s">
        <v>24</v>
      </c>
      <c r="D34" s="14" t="s">
        <v>1147</v>
      </c>
      <c r="E34" s="46"/>
      <c r="F34" s="28"/>
      <c r="G34" s="28"/>
      <c r="H34" s="28"/>
      <c r="I34" s="28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4">
        <v>161770.715</v>
      </c>
      <c r="V34" s="44">
        <v>5616.0315906127307</v>
      </c>
      <c r="W34" s="46"/>
      <c r="X34" s="46"/>
      <c r="Y34" s="46"/>
      <c r="Z34" s="36">
        <f t="shared" si="0"/>
        <v>167386.74659061272</v>
      </c>
      <c r="AA34" s="6"/>
    </row>
    <row r="35" spans="1:28" ht="15" customHeight="1">
      <c r="A35" s="68" t="s">
        <v>816</v>
      </c>
      <c r="B35" s="14" t="s">
        <v>951</v>
      </c>
      <c r="C35" s="14" t="s">
        <v>24</v>
      </c>
      <c r="D35" s="14" t="s">
        <v>1147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44">
        <v>33.950000000000003</v>
      </c>
      <c r="V35" s="44"/>
      <c r="W35" s="28"/>
      <c r="X35" s="28"/>
      <c r="Y35" s="28"/>
      <c r="Z35" s="36">
        <f t="shared" si="0"/>
        <v>33.950000000000003</v>
      </c>
      <c r="AA35" s="6"/>
    </row>
    <row r="36" spans="1:28" ht="15" customHeight="1">
      <c r="A36" s="68" t="s">
        <v>649</v>
      </c>
      <c r="B36" s="14" t="s">
        <v>650</v>
      </c>
      <c r="C36" s="14" t="s">
        <v>9</v>
      </c>
      <c r="D36" s="14" t="s">
        <v>1147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f>14130+28704</f>
        <v>42834</v>
      </c>
      <c r="T36" s="26"/>
      <c r="U36" s="44">
        <v>619545.75099999993</v>
      </c>
      <c r="V36" s="44">
        <v>44440.022796041332</v>
      </c>
      <c r="W36" s="28"/>
      <c r="X36" s="28"/>
      <c r="Y36" s="28"/>
      <c r="Z36" s="36">
        <f t="shared" si="0"/>
        <v>706819.77379604126</v>
      </c>
      <c r="AA36" s="6"/>
    </row>
    <row r="37" spans="1:28" ht="15" customHeight="1">
      <c r="A37" s="68" t="s">
        <v>1068</v>
      </c>
      <c r="B37" s="14" t="s">
        <v>1067</v>
      </c>
      <c r="C37" s="14" t="s">
        <v>9</v>
      </c>
      <c r="D37" s="14" t="s">
        <v>1147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6"/>
      <c r="U37" s="44">
        <v>28828.84</v>
      </c>
      <c r="V37" s="44"/>
      <c r="W37" s="28"/>
      <c r="X37" s="28"/>
      <c r="Y37" s="28"/>
      <c r="Z37" s="36">
        <f t="shared" si="0"/>
        <v>28828.84</v>
      </c>
      <c r="AA37" s="6"/>
    </row>
    <row r="38" spans="1:28" ht="15" customHeight="1">
      <c r="A38" s="68" t="s">
        <v>651</v>
      </c>
      <c r="B38" s="14" t="s">
        <v>652</v>
      </c>
      <c r="C38" s="14" t="s">
        <v>9</v>
      </c>
      <c r="D38" s="14" t="s">
        <v>1147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44">
        <v>303560.08199999999</v>
      </c>
      <c r="V38" s="44"/>
      <c r="W38" s="28"/>
      <c r="X38" s="28"/>
      <c r="Y38" s="28"/>
      <c r="Z38" s="36">
        <f t="shared" si="0"/>
        <v>303560.08199999999</v>
      </c>
      <c r="AA38" s="6"/>
    </row>
    <row r="39" spans="1:28" ht="15" customHeight="1">
      <c r="A39" s="68" t="s">
        <v>817</v>
      </c>
      <c r="B39" s="14" t="s">
        <v>950</v>
      </c>
      <c r="C39" s="14" t="s">
        <v>9</v>
      </c>
      <c r="D39" s="14" t="s">
        <v>1147</v>
      </c>
      <c r="E39" s="46"/>
      <c r="F39" s="28"/>
      <c r="G39" s="28"/>
      <c r="H39" s="28"/>
      <c r="I39" s="28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44">
        <v>1776.5399999999995</v>
      </c>
      <c r="V39" s="44"/>
      <c r="W39" s="46"/>
      <c r="X39" s="46"/>
      <c r="Y39" s="46"/>
      <c r="Z39" s="36">
        <f t="shared" si="0"/>
        <v>1776.5399999999995</v>
      </c>
      <c r="AA39" s="6"/>
    </row>
    <row r="40" spans="1:28" ht="15" customHeight="1">
      <c r="A40" s="68" t="s">
        <v>681</v>
      </c>
      <c r="B40" s="14" t="s">
        <v>682</v>
      </c>
      <c r="C40" s="1" t="s">
        <v>24</v>
      </c>
      <c r="D40" s="14" t="s">
        <v>1147</v>
      </c>
      <c r="E40" s="46"/>
      <c r="F40" s="28"/>
      <c r="G40" s="28"/>
      <c r="H40" s="28"/>
      <c r="I40" s="2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4"/>
      <c r="V40" s="44">
        <v>1160.8825071388021</v>
      </c>
      <c r="W40" s="46"/>
      <c r="X40" s="46"/>
      <c r="Y40" s="46"/>
      <c r="Z40" s="36">
        <f t="shared" si="0"/>
        <v>1160.8825071388021</v>
      </c>
      <c r="AA40" s="6"/>
    </row>
    <row r="41" spans="1:28" ht="15" customHeight="1">
      <c r="A41" s="68" t="s">
        <v>653</v>
      </c>
      <c r="B41" s="14" t="s">
        <v>654</v>
      </c>
      <c r="C41" s="14" t="s">
        <v>875</v>
      </c>
      <c r="D41" s="14" t="s">
        <v>1147</v>
      </c>
      <c r="E41" s="28"/>
      <c r="F41" s="28"/>
      <c r="G41" s="28"/>
      <c r="H41" s="28"/>
      <c r="I41" s="28"/>
      <c r="J41" s="28"/>
      <c r="K41" s="37"/>
      <c r="L41" s="37"/>
      <c r="M41" s="37">
        <f>50000+41923</f>
        <v>91923</v>
      </c>
      <c r="N41" s="37"/>
      <c r="O41" s="37"/>
      <c r="P41" s="37"/>
      <c r="Q41" s="37"/>
      <c r="R41" s="37"/>
      <c r="S41" s="37">
        <f>58771+67423</f>
        <v>126194</v>
      </c>
      <c r="T41" s="27"/>
      <c r="U41" s="44">
        <v>798342.6660000002</v>
      </c>
      <c r="V41" s="44">
        <v>411453.11731583357</v>
      </c>
      <c r="W41" s="28"/>
      <c r="X41" s="28">
        <v>7000</v>
      </c>
      <c r="Y41" s="28">
        <v>215708.93301117056</v>
      </c>
      <c r="Z41" s="36">
        <f t="shared" si="0"/>
        <v>1650621.7163270041</v>
      </c>
      <c r="AA41" s="6"/>
    </row>
    <row r="42" spans="1:28" ht="15" customHeight="1">
      <c r="A42" s="68" t="s">
        <v>926</v>
      </c>
      <c r="B42" s="14" t="s">
        <v>927</v>
      </c>
      <c r="C42" s="14" t="s">
        <v>9</v>
      </c>
      <c r="D42" s="14" t="s">
        <v>1147</v>
      </c>
      <c r="E42" s="46"/>
      <c r="F42" s="28"/>
      <c r="G42" s="28"/>
      <c r="H42" s="28"/>
      <c r="I42" s="28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/>
      <c r="U42" s="44">
        <v>82895.501000000004</v>
      </c>
      <c r="V42" s="44">
        <v>14444.636553885997</v>
      </c>
      <c r="W42" s="46"/>
      <c r="X42" s="46"/>
      <c r="Y42" s="46"/>
      <c r="Z42" s="36">
        <f t="shared" si="0"/>
        <v>97340.137553886001</v>
      </c>
      <c r="AA42" s="6"/>
    </row>
    <row r="43" spans="1:28" ht="15" hidden="1" customHeight="1">
      <c r="A43" s="68" t="s">
        <v>13</v>
      </c>
      <c r="B43" s="14" t="s">
        <v>14</v>
      </c>
      <c r="C43" s="14" t="s">
        <v>9</v>
      </c>
      <c r="D43" s="14" t="s">
        <v>1046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/>
      <c r="U43" s="44"/>
      <c r="V43" s="44"/>
      <c r="W43" s="28"/>
      <c r="X43" s="28"/>
      <c r="Y43" s="28"/>
      <c r="Z43" s="36">
        <f t="shared" si="0"/>
        <v>0</v>
      </c>
      <c r="AA43" s="6"/>
      <c r="AB43" s="12"/>
    </row>
    <row r="44" spans="1:28" s="12" customFormat="1" ht="15" customHeight="1">
      <c r="A44" s="68" t="s">
        <v>67</v>
      </c>
      <c r="B44" s="14" t="s">
        <v>68</v>
      </c>
      <c r="C44" s="14" t="s">
        <v>5</v>
      </c>
      <c r="D44" s="14" t="s">
        <v>1147</v>
      </c>
      <c r="E44" s="28"/>
      <c r="F44" s="28"/>
      <c r="G44" s="28"/>
      <c r="H44" s="28"/>
      <c r="I44" s="28"/>
      <c r="J44" s="28"/>
      <c r="K44" s="37"/>
      <c r="L44" s="37"/>
      <c r="M44" s="37"/>
      <c r="N44" s="37"/>
      <c r="O44" s="41"/>
      <c r="P44" s="37"/>
      <c r="Q44" s="37"/>
      <c r="R44" s="37"/>
      <c r="S44" s="37"/>
      <c r="T44" s="37"/>
      <c r="U44" s="44">
        <v>362387.13199999998</v>
      </c>
      <c r="V44" s="44">
        <v>124514.15518184734</v>
      </c>
      <c r="W44" s="28"/>
      <c r="X44" s="28">
        <v>1000</v>
      </c>
      <c r="Y44" s="28">
        <v>36768.568126904072</v>
      </c>
      <c r="Z44" s="36">
        <f t="shared" si="0"/>
        <v>524669.85530875134</v>
      </c>
      <c r="AA44" s="6"/>
      <c r="AB44" s="5"/>
    </row>
    <row r="45" spans="1:28" s="12" customFormat="1" ht="15" hidden="1" customHeight="1">
      <c r="A45" s="68" t="s">
        <v>17</v>
      </c>
      <c r="B45" s="14" t="s">
        <v>18</v>
      </c>
      <c r="C45" s="14" t="s">
        <v>9</v>
      </c>
      <c r="D45" s="14" t="s">
        <v>1046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44"/>
      <c r="V45" s="44"/>
      <c r="W45" s="28"/>
      <c r="X45" s="28"/>
      <c r="Y45" s="28"/>
      <c r="Z45" s="36">
        <f t="shared" si="0"/>
        <v>0</v>
      </c>
      <c r="AA45" s="6"/>
      <c r="AB45" s="5"/>
    </row>
    <row r="46" spans="1:28" s="12" customFormat="1" ht="15" hidden="1" customHeight="1">
      <c r="A46" s="68" t="s">
        <v>19</v>
      </c>
      <c r="B46" s="14" t="s">
        <v>20</v>
      </c>
      <c r="C46" s="14" t="s">
        <v>9</v>
      </c>
      <c r="D46" s="14" t="s">
        <v>1046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44"/>
      <c r="V46" s="44"/>
      <c r="W46" s="28"/>
      <c r="X46" s="28"/>
      <c r="Y46" s="28"/>
      <c r="Z46" s="36">
        <f t="shared" si="0"/>
        <v>0</v>
      </c>
      <c r="AA46" s="6"/>
      <c r="AB46" s="11"/>
    </row>
    <row r="47" spans="1:28" s="12" customFormat="1" ht="15" customHeight="1">
      <c r="A47" s="68" t="s">
        <v>73</v>
      </c>
      <c r="B47" s="14" t="s">
        <v>74</v>
      </c>
      <c r="C47" s="14" t="s">
        <v>24</v>
      </c>
      <c r="D47" s="14" t="s">
        <v>1147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44"/>
      <c r="V47" s="44">
        <v>2541.7513732814746</v>
      </c>
      <c r="W47" s="28"/>
      <c r="X47" s="28"/>
      <c r="Y47" s="28"/>
      <c r="Z47" s="36">
        <f t="shared" si="0"/>
        <v>2541.7513732814746</v>
      </c>
      <c r="AA47" s="6"/>
      <c r="AB47" s="5"/>
    </row>
    <row r="48" spans="1:28" s="12" customFormat="1" ht="15" customHeight="1">
      <c r="A48" s="68" t="s">
        <v>69</v>
      </c>
      <c r="B48" s="14" t="s">
        <v>70</v>
      </c>
      <c r="C48" s="14" t="s">
        <v>875</v>
      </c>
      <c r="D48" s="14" t="s">
        <v>1147</v>
      </c>
      <c r="E48" s="28"/>
      <c r="F48" s="28"/>
      <c r="G48" s="28"/>
      <c r="H48" s="28"/>
      <c r="I48" s="28"/>
      <c r="J48" s="40"/>
      <c r="K48" s="37"/>
      <c r="L48" s="37"/>
      <c r="M48" s="37">
        <v>50000</v>
      </c>
      <c r="N48" s="37"/>
      <c r="O48" s="37"/>
      <c r="P48" s="37"/>
      <c r="Q48" s="37"/>
      <c r="R48" s="37"/>
      <c r="S48" s="37"/>
      <c r="T48" s="37"/>
      <c r="U48" s="44">
        <v>2603410.8215170004</v>
      </c>
      <c r="V48" s="44">
        <v>486634.71507754829</v>
      </c>
      <c r="W48" s="28"/>
      <c r="X48" s="28">
        <v>12000</v>
      </c>
      <c r="Y48" s="28">
        <v>361382.49816157145</v>
      </c>
      <c r="Z48" s="36">
        <f t="shared" si="0"/>
        <v>3513428.0347561203</v>
      </c>
      <c r="AA48" s="6"/>
      <c r="AB48" s="5"/>
    </row>
    <row r="49" spans="1:28" s="12" customFormat="1" ht="15" customHeight="1">
      <c r="A49" s="68" t="s">
        <v>655</v>
      </c>
      <c r="B49" s="14" t="s">
        <v>656</v>
      </c>
      <c r="C49" s="14" t="s">
        <v>5</v>
      </c>
      <c r="D49" s="14" t="s">
        <v>1147</v>
      </c>
      <c r="E49" s="28"/>
      <c r="F49" s="28"/>
      <c r="G49" s="28"/>
      <c r="H49" s="28"/>
      <c r="I49" s="28"/>
      <c r="J49" s="28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44">
        <v>1478308.8879999998</v>
      </c>
      <c r="V49" s="44">
        <v>347746.62695040554</v>
      </c>
      <c r="W49" s="28"/>
      <c r="X49" s="28">
        <v>11000</v>
      </c>
      <c r="Y49" s="28"/>
      <c r="Z49" s="36">
        <f t="shared" si="0"/>
        <v>1837055.5149504053</v>
      </c>
      <c r="AA49" s="6"/>
      <c r="AB49" s="5"/>
    </row>
    <row r="50" spans="1:28" s="12" customFormat="1" ht="15" customHeight="1">
      <c r="A50" s="82">
        <v>690024773</v>
      </c>
      <c r="B50" s="76" t="s">
        <v>1148</v>
      </c>
      <c r="C50" s="76" t="s">
        <v>8</v>
      </c>
      <c r="D50" s="14" t="s">
        <v>1147</v>
      </c>
      <c r="E50" s="28"/>
      <c r="F50" s="28"/>
      <c r="G50" s="28"/>
      <c r="H50" s="28"/>
      <c r="I50" s="28"/>
      <c r="J50" s="28"/>
      <c r="K50" s="37"/>
      <c r="L50" s="37"/>
      <c r="M50" s="37"/>
      <c r="N50" s="37"/>
      <c r="O50" s="37"/>
      <c r="P50" s="37">
        <v>50000</v>
      </c>
      <c r="Q50" s="37"/>
      <c r="R50" s="37"/>
      <c r="S50" s="37"/>
      <c r="T50" s="37"/>
      <c r="U50" s="44"/>
      <c r="V50" s="44"/>
      <c r="W50" s="28"/>
      <c r="X50" s="28"/>
      <c r="Y50" s="28"/>
      <c r="Z50" s="36">
        <f t="shared" si="0"/>
        <v>50000</v>
      </c>
      <c r="AA50" s="6"/>
      <c r="AB50" s="5"/>
    </row>
    <row r="51" spans="1:28" s="12" customFormat="1" ht="15" hidden="1" customHeight="1">
      <c r="A51" s="68" t="s">
        <v>410</v>
      </c>
      <c r="B51" s="14" t="s">
        <v>411</v>
      </c>
      <c r="C51" s="14" t="s">
        <v>9</v>
      </c>
      <c r="D51" s="14" t="s">
        <v>1046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44"/>
      <c r="V51" s="44"/>
      <c r="W51" s="28"/>
      <c r="X51" s="28"/>
      <c r="Y51" s="28"/>
      <c r="Z51" s="36">
        <f t="shared" si="0"/>
        <v>0</v>
      </c>
      <c r="AA51" s="6"/>
      <c r="AB51" s="5"/>
    </row>
    <row r="52" spans="1:28" s="12" customFormat="1" ht="15" hidden="1" customHeight="1">
      <c r="A52" s="68" t="s">
        <v>412</v>
      </c>
      <c r="B52" s="14" t="s">
        <v>413</v>
      </c>
      <c r="C52" s="14" t="s">
        <v>9</v>
      </c>
      <c r="D52" s="14" t="s">
        <v>1046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44"/>
      <c r="V52" s="44"/>
      <c r="W52" s="28"/>
      <c r="X52" s="28"/>
      <c r="Y52" s="28"/>
      <c r="Z52" s="36">
        <f t="shared" si="0"/>
        <v>0</v>
      </c>
      <c r="AA52" s="6"/>
      <c r="AB52" s="11"/>
    </row>
    <row r="53" spans="1:28" s="12" customFormat="1" ht="15" customHeight="1">
      <c r="A53" s="68" t="s">
        <v>683</v>
      </c>
      <c r="B53" s="14" t="s">
        <v>684</v>
      </c>
      <c r="C53" s="14" t="s">
        <v>24</v>
      </c>
      <c r="D53" s="14" t="s">
        <v>1147</v>
      </c>
      <c r="E53" s="46"/>
      <c r="F53" s="28"/>
      <c r="G53" s="28"/>
      <c r="H53" s="28"/>
      <c r="I53" s="2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4">
        <v>132241.88</v>
      </c>
      <c r="V53" s="44">
        <v>25082.552065901276</v>
      </c>
      <c r="W53" s="46"/>
      <c r="X53" s="46"/>
      <c r="Y53" s="46"/>
      <c r="Z53" s="36">
        <f t="shared" si="0"/>
        <v>157324.43206590129</v>
      </c>
      <c r="AA53" s="6"/>
      <c r="AB53" s="5"/>
    </row>
    <row r="54" spans="1:28" s="12" customFormat="1" ht="15" customHeight="1">
      <c r="A54" s="73" t="s">
        <v>661</v>
      </c>
      <c r="B54" s="64" t="s">
        <v>662</v>
      </c>
      <c r="C54" s="63" t="s">
        <v>882</v>
      </c>
      <c r="D54" s="63" t="s">
        <v>1147</v>
      </c>
      <c r="E54" s="33"/>
      <c r="F54" s="34"/>
      <c r="G54" s="34"/>
      <c r="H54" s="33"/>
      <c r="I54" s="34"/>
      <c r="J54" s="34"/>
      <c r="K54" s="34"/>
      <c r="L54" s="34"/>
      <c r="M54" s="33"/>
      <c r="N54" s="34"/>
      <c r="O54" s="34"/>
      <c r="P54" s="34"/>
      <c r="Q54" s="34"/>
      <c r="R54" s="34"/>
      <c r="S54" s="34"/>
      <c r="T54" s="43"/>
      <c r="U54" s="33"/>
      <c r="V54" s="33"/>
      <c r="W54" s="34"/>
      <c r="X54" s="33">
        <v>22000</v>
      </c>
      <c r="Y54" s="33"/>
      <c r="Z54" s="36">
        <f t="shared" si="0"/>
        <v>22000</v>
      </c>
      <c r="AA54" s="6"/>
      <c r="AB54" s="63"/>
    </row>
    <row r="55" spans="1:28" ht="15" customHeight="1">
      <c r="A55" s="73" t="s">
        <v>1069</v>
      </c>
      <c r="B55" s="64" t="s">
        <v>1070</v>
      </c>
      <c r="C55" s="63" t="s">
        <v>24</v>
      </c>
      <c r="D55" s="63" t="s">
        <v>1147</v>
      </c>
      <c r="E55" s="33"/>
      <c r="F55" s="34"/>
      <c r="G55" s="34"/>
      <c r="H55" s="33"/>
      <c r="I55" s="34"/>
      <c r="J55" s="34"/>
      <c r="K55" s="34"/>
      <c r="L55" s="34"/>
      <c r="M55" s="33"/>
      <c r="N55" s="34"/>
      <c r="O55" s="34"/>
      <c r="P55" s="34"/>
      <c r="Q55" s="34"/>
      <c r="R55" s="34"/>
      <c r="S55" s="34"/>
      <c r="T55" s="43"/>
      <c r="U55" s="33">
        <v>114357.09</v>
      </c>
      <c r="V55" s="33"/>
      <c r="W55" s="34"/>
      <c r="X55" s="33"/>
      <c r="Y55" s="33"/>
      <c r="Z55" s="36">
        <f t="shared" si="0"/>
        <v>114357.09</v>
      </c>
      <c r="AA55" s="6"/>
      <c r="AB55" s="63"/>
    </row>
    <row r="56" spans="1:28" ht="15" customHeight="1">
      <c r="A56" s="73">
        <v>690780648</v>
      </c>
      <c r="B56" s="64" t="s">
        <v>1054</v>
      </c>
      <c r="C56" s="63" t="s">
        <v>24</v>
      </c>
      <c r="D56" s="63" t="s">
        <v>1147</v>
      </c>
      <c r="E56" s="33"/>
      <c r="F56" s="34"/>
      <c r="G56" s="34"/>
      <c r="H56" s="33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43"/>
      <c r="U56" s="33">
        <v>68452.513999999996</v>
      </c>
      <c r="V56" s="33"/>
      <c r="W56" s="34"/>
      <c r="X56" s="34"/>
      <c r="Y56" s="33">
        <v>15757.957768673174</v>
      </c>
      <c r="Z56" s="36">
        <f t="shared" si="0"/>
        <v>84210.471768673175</v>
      </c>
      <c r="AA56" s="6"/>
      <c r="AB56" s="63"/>
    </row>
    <row r="57" spans="1:28" ht="15" hidden="1" customHeight="1">
      <c r="A57" s="68" t="s">
        <v>564</v>
      </c>
      <c r="B57" s="14" t="s">
        <v>565</v>
      </c>
      <c r="C57" s="1" t="s">
        <v>9</v>
      </c>
      <c r="D57" s="14" t="s">
        <v>1144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6"/>
      <c r="U57" s="44"/>
      <c r="V57" s="44"/>
      <c r="W57" s="28"/>
      <c r="X57" s="28"/>
      <c r="Y57" s="28"/>
      <c r="Z57" s="36">
        <f t="shared" si="0"/>
        <v>0</v>
      </c>
      <c r="AA57" s="6"/>
      <c r="AB57" s="11"/>
    </row>
    <row r="58" spans="1:28" ht="15" customHeight="1">
      <c r="A58" s="68" t="s">
        <v>663</v>
      </c>
      <c r="B58" s="14" t="s">
        <v>664</v>
      </c>
      <c r="C58" s="14" t="s">
        <v>875</v>
      </c>
      <c r="D58" s="14" t="s">
        <v>1147</v>
      </c>
      <c r="E58" s="46"/>
      <c r="F58" s="28"/>
      <c r="G58" s="28"/>
      <c r="H58" s="28"/>
      <c r="I58" s="28"/>
      <c r="J58" s="46"/>
      <c r="K58" s="37"/>
      <c r="L58" s="37"/>
      <c r="M58" s="37">
        <f>50000+50000+50000+50000+50000+50000+105669</f>
        <v>405669</v>
      </c>
      <c r="N58" s="37"/>
      <c r="O58" s="37">
        <f>36850+22400</f>
        <v>59250</v>
      </c>
      <c r="P58" s="37"/>
      <c r="Q58" s="37"/>
      <c r="R58" s="37">
        <f>22258+50000+41316+16815+27531+50000+29923+50000+50000+146886</f>
        <v>484729</v>
      </c>
      <c r="S58" s="37">
        <f>37604+23210</f>
        <v>60814</v>
      </c>
      <c r="T58" s="27"/>
      <c r="U58" s="44">
        <v>3720246.4820000017</v>
      </c>
      <c r="V58" s="44">
        <v>3528905.3023980139</v>
      </c>
      <c r="W58" s="28"/>
      <c r="X58" s="28">
        <v>221000</v>
      </c>
      <c r="Y58" s="28">
        <v>1234023.1817067615</v>
      </c>
      <c r="Z58" s="36">
        <f t="shared" si="0"/>
        <v>9714636.9661047775</v>
      </c>
      <c r="AA58" s="6"/>
    </row>
    <row r="59" spans="1:28" ht="15" customHeight="1">
      <c r="A59" s="68" t="s">
        <v>665</v>
      </c>
      <c r="B59" s="14" t="s">
        <v>703</v>
      </c>
      <c r="C59" s="1" t="s">
        <v>9</v>
      </c>
      <c r="D59" s="14" t="s">
        <v>1147</v>
      </c>
      <c r="E59" s="46"/>
      <c r="F59" s="28"/>
      <c r="G59" s="28"/>
      <c r="H59" s="28"/>
      <c r="I59" s="28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  <c r="U59" s="44">
        <v>371660.36199999996</v>
      </c>
      <c r="V59" s="44"/>
      <c r="W59" s="46"/>
      <c r="X59" s="46"/>
      <c r="Y59" s="46"/>
      <c r="Z59" s="36">
        <f t="shared" si="0"/>
        <v>371660.36199999996</v>
      </c>
      <c r="AA59" s="6"/>
    </row>
    <row r="60" spans="1:28" ht="15" customHeight="1">
      <c r="A60" s="68" t="s">
        <v>846</v>
      </c>
      <c r="B60" s="14" t="s">
        <v>847</v>
      </c>
      <c r="C60" s="14" t="s">
        <v>24</v>
      </c>
      <c r="D60" s="14" t="s">
        <v>1147</v>
      </c>
      <c r="E60" s="46"/>
      <c r="F60" s="28"/>
      <c r="G60" s="28"/>
      <c r="H60" s="28"/>
      <c r="I60" s="28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  <c r="U60" s="44">
        <v>7131.8689999999988</v>
      </c>
      <c r="V60" s="44"/>
      <c r="W60" s="46"/>
      <c r="X60" s="46"/>
      <c r="Y60" s="46"/>
      <c r="Z60" s="36">
        <f t="shared" si="0"/>
        <v>7131.8689999999988</v>
      </c>
      <c r="AA60" s="6"/>
    </row>
    <row r="61" spans="1:28" ht="15" customHeight="1">
      <c r="A61" s="68" t="s">
        <v>666</v>
      </c>
      <c r="B61" s="14" t="s">
        <v>667</v>
      </c>
      <c r="C61" s="1" t="s">
        <v>8</v>
      </c>
      <c r="D61" s="14" t="s">
        <v>1147</v>
      </c>
      <c r="E61" s="46"/>
      <c r="F61" s="28"/>
      <c r="G61" s="28"/>
      <c r="H61" s="28"/>
      <c r="I61" s="28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44">
        <v>38581.532999999989</v>
      </c>
      <c r="V61" s="44"/>
      <c r="W61" s="46"/>
      <c r="X61" s="46"/>
      <c r="Y61" s="46"/>
      <c r="Z61" s="36">
        <f t="shared" si="0"/>
        <v>38581.532999999989</v>
      </c>
      <c r="AA61" s="6"/>
    </row>
    <row r="62" spans="1:28" ht="15" customHeight="1">
      <c r="A62" s="68" t="s">
        <v>685</v>
      </c>
      <c r="B62" s="14" t="s">
        <v>686</v>
      </c>
      <c r="C62" s="14" t="s">
        <v>24</v>
      </c>
      <c r="D62" s="14" t="s">
        <v>1147</v>
      </c>
      <c r="E62" s="46"/>
      <c r="F62" s="28"/>
      <c r="G62" s="28"/>
      <c r="H62" s="28"/>
      <c r="I62" s="28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7"/>
      <c r="U62" s="44">
        <v>264467.35600000003</v>
      </c>
      <c r="V62" s="44">
        <v>4342.5913271452382</v>
      </c>
      <c r="W62" s="46"/>
      <c r="X62" s="46"/>
      <c r="Y62" s="46"/>
      <c r="Z62" s="36">
        <f t="shared" si="0"/>
        <v>268809.94732714526</v>
      </c>
      <c r="AA62" s="6"/>
    </row>
    <row r="63" spans="1:28" ht="15" customHeight="1">
      <c r="A63" s="68" t="s">
        <v>668</v>
      </c>
      <c r="B63" s="14" t="s">
        <v>669</v>
      </c>
      <c r="C63" s="1" t="s">
        <v>8</v>
      </c>
      <c r="D63" s="14" t="s">
        <v>1147</v>
      </c>
      <c r="E63" s="46"/>
      <c r="F63" s="28"/>
      <c r="G63" s="28"/>
      <c r="H63" s="28"/>
      <c r="I63" s="28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44">
        <v>7187.9209999999948</v>
      </c>
      <c r="V63" s="44">
        <v>1461.2557704067015</v>
      </c>
      <c r="W63" s="46"/>
      <c r="X63" s="46"/>
      <c r="Y63" s="46">
        <v>21010.610358230897</v>
      </c>
      <c r="Z63" s="36">
        <f t="shared" si="0"/>
        <v>29659.787128637596</v>
      </c>
      <c r="AA63" s="6"/>
    </row>
    <row r="64" spans="1:28" ht="15" customHeight="1">
      <c r="A64" s="68" t="s">
        <v>670</v>
      </c>
      <c r="B64" s="14" t="s">
        <v>930</v>
      </c>
      <c r="C64" s="1" t="s">
        <v>9</v>
      </c>
      <c r="D64" s="14" t="s">
        <v>1147</v>
      </c>
      <c r="E64" s="46"/>
      <c r="F64" s="28"/>
      <c r="G64" s="28"/>
      <c r="H64" s="28"/>
      <c r="I64" s="28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44">
        <v>496328.21599999984</v>
      </c>
      <c r="V64" s="44">
        <v>38379.848595490934</v>
      </c>
      <c r="W64" s="46"/>
      <c r="X64" s="46"/>
      <c r="Y64" s="46"/>
      <c r="Z64" s="36">
        <f t="shared" si="0"/>
        <v>534708.06459549081</v>
      </c>
      <c r="AA64" s="6"/>
    </row>
    <row r="65" spans="1:28" ht="15" customHeight="1">
      <c r="A65" s="68" t="s">
        <v>851</v>
      </c>
      <c r="B65" s="14" t="s">
        <v>852</v>
      </c>
      <c r="C65" s="1" t="s">
        <v>24</v>
      </c>
      <c r="D65" s="14" t="s">
        <v>1147</v>
      </c>
      <c r="E65" s="46"/>
      <c r="F65" s="28"/>
      <c r="G65" s="28"/>
      <c r="H65" s="28"/>
      <c r="I65" s="28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44">
        <v>91938.05</v>
      </c>
      <c r="V65" s="44">
        <v>7767.4574911762611</v>
      </c>
      <c r="W65" s="46"/>
      <c r="X65" s="46"/>
      <c r="Y65" s="46">
        <v>7003.5367860769657</v>
      </c>
      <c r="Z65" s="36">
        <f t="shared" si="0"/>
        <v>106709.04427725323</v>
      </c>
      <c r="AA65" s="6"/>
    </row>
    <row r="66" spans="1:28" ht="15" customHeight="1">
      <c r="A66" s="68" t="s">
        <v>671</v>
      </c>
      <c r="B66" s="14" t="s">
        <v>672</v>
      </c>
      <c r="C66" s="14" t="s">
        <v>9</v>
      </c>
      <c r="D66" s="14" t="s">
        <v>1147</v>
      </c>
      <c r="E66" s="46"/>
      <c r="F66" s="28"/>
      <c r="G66" s="28"/>
      <c r="H66" s="28"/>
      <c r="I66" s="28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7"/>
      <c r="U66" s="44"/>
      <c r="V66" s="44">
        <v>2384.0745964340576</v>
      </c>
      <c r="W66" s="46"/>
      <c r="X66" s="46"/>
      <c r="Y66" s="46"/>
      <c r="Z66" s="36">
        <f t="shared" ref="Z66:Z129" si="1">SUM(E66:Y66)</f>
        <v>2384.0745964340576</v>
      </c>
      <c r="AA66" s="6"/>
    </row>
    <row r="67" spans="1:28" ht="15" customHeight="1">
      <c r="A67" s="68" t="s">
        <v>687</v>
      </c>
      <c r="B67" s="14" t="s">
        <v>688</v>
      </c>
      <c r="C67" s="1" t="s">
        <v>24</v>
      </c>
      <c r="D67" s="14" t="s">
        <v>1147</v>
      </c>
      <c r="E67" s="46"/>
      <c r="F67" s="28"/>
      <c r="G67" s="28"/>
      <c r="H67" s="28"/>
      <c r="I67" s="28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  <c r="U67" s="44"/>
      <c r="V67" s="44">
        <v>83535.181777164456</v>
      </c>
      <c r="W67" s="46"/>
      <c r="X67" s="46"/>
      <c r="Y67" s="46"/>
      <c r="Z67" s="36">
        <f t="shared" si="1"/>
        <v>83535.181777164456</v>
      </c>
      <c r="AA67" s="6"/>
    </row>
    <row r="68" spans="1:28" ht="15" customHeight="1">
      <c r="A68" s="68" t="s">
        <v>1071</v>
      </c>
      <c r="B68" s="14" t="s">
        <v>1072</v>
      </c>
      <c r="C68" s="14" t="s">
        <v>24</v>
      </c>
      <c r="D68" s="14" t="s">
        <v>1147</v>
      </c>
      <c r="E68" s="46"/>
      <c r="F68" s="28"/>
      <c r="G68" s="28"/>
      <c r="H68" s="28"/>
      <c r="I68" s="28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  <c r="U68" s="44">
        <v>297494.72400000005</v>
      </c>
      <c r="V68" s="44"/>
      <c r="W68" s="46"/>
      <c r="X68" s="46"/>
      <c r="Y68" s="46"/>
      <c r="Z68" s="36">
        <f t="shared" si="1"/>
        <v>297494.72400000005</v>
      </c>
      <c r="AA68" s="6"/>
    </row>
    <row r="69" spans="1:28" ht="15" customHeight="1">
      <c r="A69" s="68" t="s">
        <v>673</v>
      </c>
      <c r="B69" s="14" t="s">
        <v>704</v>
      </c>
      <c r="C69" s="1" t="s">
        <v>9</v>
      </c>
      <c r="D69" s="14" t="s">
        <v>1147</v>
      </c>
      <c r="E69" s="46"/>
      <c r="F69" s="28"/>
      <c r="G69" s="28"/>
      <c r="H69" s="28"/>
      <c r="I69" s="28"/>
      <c r="J69" s="46"/>
      <c r="K69" s="46"/>
      <c r="L69" s="46"/>
      <c r="M69" s="46"/>
      <c r="N69" s="46"/>
      <c r="O69" s="46"/>
      <c r="P69" s="46"/>
      <c r="Q69" s="46"/>
      <c r="R69" s="46">
        <v>79292</v>
      </c>
      <c r="S69" s="46"/>
      <c r="T69" s="47"/>
      <c r="U69" s="44">
        <v>781450.25699999998</v>
      </c>
      <c r="V69" s="44">
        <v>152693.70034931789</v>
      </c>
      <c r="W69" s="46"/>
      <c r="X69" s="46"/>
      <c r="Y69" s="46">
        <v>65833.245789123481</v>
      </c>
      <c r="Z69" s="36">
        <f t="shared" si="1"/>
        <v>1079269.2031384413</v>
      </c>
      <c r="AA69" s="6"/>
    </row>
    <row r="70" spans="1:28" ht="15" hidden="1" customHeight="1">
      <c r="A70" s="68" t="s">
        <v>1014</v>
      </c>
      <c r="B70" s="14" t="s">
        <v>1013</v>
      </c>
      <c r="C70" s="14" t="s">
        <v>8</v>
      </c>
      <c r="D70" s="14" t="s">
        <v>1144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6"/>
      <c r="U70" s="44"/>
      <c r="V70" s="44"/>
      <c r="W70" s="28"/>
      <c r="X70" s="28"/>
      <c r="Y70" s="28"/>
      <c r="Z70" s="36">
        <f t="shared" si="1"/>
        <v>0</v>
      </c>
      <c r="AA70" s="6"/>
    </row>
    <row r="71" spans="1:28" s="12" customFormat="1" ht="15" customHeight="1">
      <c r="A71" s="68" t="s">
        <v>674</v>
      </c>
      <c r="B71" s="14" t="s">
        <v>705</v>
      </c>
      <c r="C71" s="14" t="s">
        <v>9</v>
      </c>
      <c r="D71" s="14" t="s">
        <v>1147</v>
      </c>
      <c r="E71" s="46"/>
      <c r="F71" s="28"/>
      <c r="G71" s="28"/>
      <c r="H71" s="28"/>
      <c r="I71" s="28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44">
        <v>304042.29999999993</v>
      </c>
      <c r="V71" s="44"/>
      <c r="W71" s="46"/>
      <c r="X71" s="46"/>
      <c r="Y71" s="46"/>
      <c r="Z71" s="36">
        <f t="shared" si="1"/>
        <v>304042.29999999993</v>
      </c>
      <c r="AA71" s="6"/>
      <c r="AB71" s="5"/>
    </row>
    <row r="72" spans="1:28" ht="15" customHeight="1">
      <c r="A72" s="68" t="s">
        <v>675</v>
      </c>
      <c r="B72" s="14" t="s">
        <v>676</v>
      </c>
      <c r="C72" s="14" t="s">
        <v>9</v>
      </c>
      <c r="D72" s="14" t="s">
        <v>1147</v>
      </c>
      <c r="E72" s="46"/>
      <c r="F72" s="28"/>
      <c r="G72" s="28"/>
      <c r="H72" s="28"/>
      <c r="I72" s="28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  <c r="U72" s="44">
        <v>19786.979999999981</v>
      </c>
      <c r="V72" s="44">
        <v>4455.1490834739288</v>
      </c>
      <c r="W72" s="46"/>
      <c r="X72" s="46"/>
      <c r="Y72" s="46"/>
      <c r="Z72" s="36">
        <f t="shared" si="1"/>
        <v>24242.129083473912</v>
      </c>
      <c r="AA72" s="6"/>
    </row>
    <row r="73" spans="1:28" ht="15" customHeight="1">
      <c r="A73" s="68" t="s">
        <v>783</v>
      </c>
      <c r="B73" s="14" t="s">
        <v>784</v>
      </c>
      <c r="C73" s="1" t="s">
        <v>9</v>
      </c>
      <c r="D73" s="14" t="s">
        <v>724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6"/>
      <c r="U73" s="44">
        <v>5994.8600000000006</v>
      </c>
      <c r="V73" s="44"/>
      <c r="W73" s="28"/>
      <c r="X73" s="28">
        <v>1000</v>
      </c>
      <c r="Y73" s="28"/>
      <c r="Z73" s="36">
        <f t="shared" si="1"/>
        <v>6994.8600000000006</v>
      </c>
      <c r="AA73" s="6"/>
    </row>
    <row r="74" spans="1:28" ht="15" customHeight="1">
      <c r="A74" s="68" t="s">
        <v>103</v>
      </c>
      <c r="B74" s="14" t="s">
        <v>104</v>
      </c>
      <c r="C74" s="14" t="s">
        <v>875</v>
      </c>
      <c r="D74" s="14" t="s">
        <v>724</v>
      </c>
      <c r="E74" s="28"/>
      <c r="F74" s="28"/>
      <c r="G74" s="28"/>
      <c r="H74" s="28"/>
      <c r="I74" s="28"/>
      <c r="J74" s="40"/>
      <c r="K74" s="37"/>
      <c r="L74" s="37"/>
      <c r="M74" s="37">
        <v>50000</v>
      </c>
      <c r="N74" s="37"/>
      <c r="O74" s="37"/>
      <c r="P74" s="37"/>
      <c r="Q74" s="37"/>
      <c r="R74" s="37">
        <v>50000</v>
      </c>
      <c r="S74" s="37"/>
      <c r="T74" s="27"/>
      <c r="U74" s="44">
        <v>1760420.7830000003</v>
      </c>
      <c r="V74" s="44">
        <v>447288.03794951737</v>
      </c>
      <c r="W74" s="28"/>
      <c r="X74" s="28">
        <v>45500</v>
      </c>
      <c r="Y74" s="28">
        <v>313758.44801624806</v>
      </c>
      <c r="Z74" s="36">
        <f t="shared" si="1"/>
        <v>2666967.2689657658</v>
      </c>
      <c r="AA74" s="6"/>
    </row>
    <row r="75" spans="1:28" ht="15" customHeight="1">
      <c r="A75" s="68" t="s">
        <v>125</v>
      </c>
      <c r="B75" s="14" t="s">
        <v>126</v>
      </c>
      <c r="C75" s="1" t="s">
        <v>24</v>
      </c>
      <c r="D75" s="14" t="s">
        <v>724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6"/>
      <c r="U75" s="44"/>
      <c r="V75" s="44">
        <v>27580.664698161869</v>
      </c>
      <c r="W75" s="28"/>
      <c r="X75" s="28"/>
      <c r="Y75" s="28"/>
      <c r="Z75" s="36">
        <f t="shared" si="1"/>
        <v>27580.664698161869</v>
      </c>
      <c r="AA75" s="6"/>
    </row>
    <row r="76" spans="1:28" ht="15" customHeight="1">
      <c r="A76" s="68" t="s">
        <v>109</v>
      </c>
      <c r="B76" s="14" t="s">
        <v>110</v>
      </c>
      <c r="C76" s="14" t="s">
        <v>5</v>
      </c>
      <c r="D76" s="14" t="s">
        <v>724</v>
      </c>
      <c r="E76" s="28"/>
      <c r="F76" s="28"/>
      <c r="G76" s="28"/>
      <c r="H76" s="28"/>
      <c r="I76" s="28"/>
      <c r="J76" s="28"/>
      <c r="K76" s="37"/>
      <c r="L76" s="37"/>
      <c r="M76" s="37"/>
      <c r="N76" s="37"/>
      <c r="O76" s="41"/>
      <c r="P76" s="37"/>
      <c r="Q76" s="37"/>
      <c r="R76" s="37"/>
      <c r="S76" s="37">
        <v>41692</v>
      </c>
      <c r="T76" s="27"/>
      <c r="U76" s="44">
        <v>235697.84999999998</v>
      </c>
      <c r="V76" s="44">
        <v>39941.273738809701</v>
      </c>
      <c r="W76" s="28"/>
      <c r="X76" s="28"/>
      <c r="Y76" s="28">
        <v>173687.71229470876</v>
      </c>
      <c r="Z76" s="36">
        <f t="shared" si="1"/>
        <v>491018.83603351843</v>
      </c>
      <c r="AA76" s="6"/>
    </row>
    <row r="77" spans="1:28" ht="15" customHeight="1">
      <c r="A77" s="68" t="s">
        <v>217</v>
      </c>
      <c r="B77" s="14" t="s">
        <v>218</v>
      </c>
      <c r="C77" s="14" t="s">
        <v>875</v>
      </c>
      <c r="D77" s="14" t="s">
        <v>724</v>
      </c>
      <c r="E77" s="28"/>
      <c r="F77" s="28"/>
      <c r="G77" s="28"/>
      <c r="H77" s="28"/>
      <c r="I77" s="28"/>
      <c r="J77" s="28"/>
      <c r="K77" s="37"/>
      <c r="L77" s="37"/>
      <c r="M77" s="37">
        <f>50000+50000+49724</f>
        <v>149724</v>
      </c>
      <c r="N77" s="37"/>
      <c r="O77" s="37"/>
      <c r="P77" s="37"/>
      <c r="Q77" s="37"/>
      <c r="R77" s="37"/>
      <c r="S77" s="37"/>
      <c r="T77" s="27"/>
      <c r="U77" s="44">
        <v>1566510.7860000008</v>
      </c>
      <c r="V77" s="44">
        <v>593220.92915096751</v>
      </c>
      <c r="W77" s="28"/>
      <c r="X77" s="28">
        <v>7000</v>
      </c>
      <c r="Y77" s="28">
        <v>284343.59351472481</v>
      </c>
      <c r="Z77" s="36">
        <f t="shared" si="1"/>
        <v>2600799.3086656928</v>
      </c>
      <c r="AA77" s="6"/>
    </row>
    <row r="78" spans="1:28" ht="15" customHeight="1">
      <c r="A78" s="68" t="s">
        <v>228</v>
      </c>
      <c r="B78" s="14" t="s">
        <v>229</v>
      </c>
      <c r="C78" s="14" t="s">
        <v>24</v>
      </c>
      <c r="D78" s="14" t="s">
        <v>724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6"/>
      <c r="U78" s="44">
        <v>289.43</v>
      </c>
      <c r="V78" s="44"/>
      <c r="W78" s="28"/>
      <c r="X78" s="28"/>
      <c r="Y78" s="28"/>
      <c r="Z78" s="36">
        <f t="shared" si="1"/>
        <v>289.43</v>
      </c>
      <c r="AA78" s="6"/>
    </row>
    <row r="79" spans="1:28" ht="15" customHeight="1">
      <c r="A79" s="68" t="s">
        <v>219</v>
      </c>
      <c r="B79" s="14" t="s">
        <v>220</v>
      </c>
      <c r="C79" s="1" t="s">
        <v>9</v>
      </c>
      <c r="D79" s="14" t="s">
        <v>724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6"/>
      <c r="U79" s="44">
        <v>23278.799999999996</v>
      </c>
      <c r="V79" s="44"/>
      <c r="W79" s="28"/>
      <c r="X79" s="28"/>
      <c r="Y79" s="28"/>
      <c r="Z79" s="36">
        <f t="shared" si="1"/>
        <v>23278.799999999996</v>
      </c>
      <c r="AA79" s="6"/>
    </row>
    <row r="80" spans="1:28" ht="15" hidden="1" customHeight="1">
      <c r="A80" s="68" t="s">
        <v>37</v>
      </c>
      <c r="B80" s="14" t="s">
        <v>38</v>
      </c>
      <c r="C80" s="1" t="s">
        <v>9</v>
      </c>
      <c r="D80" s="14" t="s">
        <v>1144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6"/>
      <c r="U80" s="44"/>
      <c r="V80" s="44"/>
      <c r="W80" s="28"/>
      <c r="X80" s="28"/>
      <c r="Y80" s="28"/>
      <c r="Z80" s="36">
        <f t="shared" si="1"/>
        <v>0</v>
      </c>
      <c r="AA80" s="6"/>
      <c r="AB80" s="11"/>
    </row>
    <row r="81" spans="1:28" ht="15" customHeight="1">
      <c r="A81" s="68" t="s">
        <v>221</v>
      </c>
      <c r="B81" s="14" t="s">
        <v>222</v>
      </c>
      <c r="C81" s="1" t="s">
        <v>9</v>
      </c>
      <c r="D81" s="14" t="s">
        <v>724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6"/>
      <c r="U81" s="44">
        <v>210976.88</v>
      </c>
      <c r="V81" s="44"/>
      <c r="W81" s="28"/>
      <c r="X81" s="28"/>
      <c r="Y81" s="28"/>
      <c r="Z81" s="36">
        <f t="shared" si="1"/>
        <v>210976.88</v>
      </c>
      <c r="AA81" s="6"/>
    </row>
    <row r="82" spans="1:28" ht="15" customHeight="1">
      <c r="A82" s="68" t="s">
        <v>223</v>
      </c>
      <c r="B82" s="14" t="s">
        <v>224</v>
      </c>
      <c r="C82" s="14" t="s">
        <v>9</v>
      </c>
      <c r="D82" s="14" t="s">
        <v>724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6"/>
      <c r="U82" s="44">
        <v>69997.857999999964</v>
      </c>
      <c r="V82" s="44"/>
      <c r="W82" s="28"/>
      <c r="X82" s="28"/>
      <c r="Y82" s="28"/>
      <c r="Z82" s="36">
        <f t="shared" si="1"/>
        <v>69997.857999999964</v>
      </c>
      <c r="AA82" s="6"/>
    </row>
    <row r="83" spans="1:28" ht="15" customHeight="1">
      <c r="A83" s="68" t="s">
        <v>111</v>
      </c>
      <c r="B83" s="14" t="s">
        <v>112</v>
      </c>
      <c r="C83" s="1" t="s">
        <v>9</v>
      </c>
      <c r="D83" s="14" t="s">
        <v>724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6"/>
      <c r="U83" s="44">
        <v>206047.08600000007</v>
      </c>
      <c r="V83" s="44"/>
      <c r="W83" s="28"/>
      <c r="X83" s="28"/>
      <c r="Y83" s="28"/>
      <c r="Z83" s="36">
        <f t="shared" si="1"/>
        <v>206047.08600000007</v>
      </c>
      <c r="AA83" s="6"/>
    </row>
    <row r="84" spans="1:28" ht="15" customHeight="1">
      <c r="A84" s="68" t="s">
        <v>1082</v>
      </c>
      <c r="B84" s="14" t="s">
        <v>1083</v>
      </c>
      <c r="C84" s="1" t="s">
        <v>24</v>
      </c>
      <c r="D84" s="14" t="s">
        <v>724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6"/>
      <c r="U84" s="44">
        <v>213180</v>
      </c>
      <c r="V84" s="44"/>
      <c r="W84" s="28"/>
      <c r="X84" s="28"/>
      <c r="Y84" s="28"/>
      <c r="Z84" s="36">
        <f t="shared" si="1"/>
        <v>213180</v>
      </c>
      <c r="AA84" s="6"/>
    </row>
    <row r="85" spans="1:28" ht="15" customHeight="1">
      <c r="A85" s="68" t="s">
        <v>225</v>
      </c>
      <c r="B85" s="14" t="s">
        <v>1043</v>
      </c>
      <c r="C85" s="1" t="s">
        <v>9</v>
      </c>
      <c r="D85" s="14" t="s">
        <v>724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6"/>
      <c r="U85" s="44">
        <v>215376.66000000003</v>
      </c>
      <c r="V85" s="44"/>
      <c r="W85" s="28"/>
      <c r="X85" s="28"/>
      <c r="Y85" s="28"/>
      <c r="Z85" s="36">
        <f t="shared" si="1"/>
        <v>215376.66000000003</v>
      </c>
      <c r="AA85" s="6"/>
    </row>
    <row r="86" spans="1:28" ht="15" customHeight="1">
      <c r="A86" s="68" t="s">
        <v>113</v>
      </c>
      <c r="B86" s="14" t="s">
        <v>114</v>
      </c>
      <c r="C86" s="14" t="s">
        <v>9</v>
      </c>
      <c r="D86" s="14" t="s">
        <v>724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6"/>
      <c r="U86" s="44">
        <v>160735.52100000004</v>
      </c>
      <c r="V86" s="44"/>
      <c r="W86" s="28"/>
      <c r="X86" s="28"/>
      <c r="Y86" s="28"/>
      <c r="Z86" s="36">
        <f t="shared" si="1"/>
        <v>160735.52100000004</v>
      </c>
      <c r="AA86" s="6"/>
    </row>
    <row r="87" spans="1:28" ht="15" customHeight="1">
      <c r="A87" s="68" t="s">
        <v>115</v>
      </c>
      <c r="B87" s="14" t="s">
        <v>116</v>
      </c>
      <c r="C87" s="1" t="s">
        <v>9</v>
      </c>
      <c r="D87" s="14" t="s">
        <v>724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6"/>
      <c r="U87" s="44">
        <v>8882.7000000000007</v>
      </c>
      <c r="V87" s="44"/>
      <c r="W87" s="28"/>
      <c r="X87" s="28"/>
      <c r="Y87" s="28"/>
      <c r="Z87" s="36">
        <f t="shared" si="1"/>
        <v>8882.7000000000007</v>
      </c>
      <c r="AA87" s="6"/>
    </row>
    <row r="88" spans="1:28" ht="15" customHeight="1">
      <c r="A88" s="68" t="s">
        <v>848</v>
      </c>
      <c r="B88" s="14" t="s">
        <v>956</v>
      </c>
      <c r="C88" s="14" t="s">
        <v>24</v>
      </c>
      <c r="D88" s="14" t="s">
        <v>724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6"/>
      <c r="U88" s="44">
        <v>54705.179999999993</v>
      </c>
      <c r="V88" s="44"/>
      <c r="W88" s="28"/>
      <c r="X88" s="28"/>
      <c r="Y88" s="28"/>
      <c r="Z88" s="36">
        <f t="shared" si="1"/>
        <v>54705.179999999993</v>
      </c>
      <c r="AA88" s="6"/>
    </row>
    <row r="89" spans="1:28" ht="15" customHeight="1">
      <c r="A89" s="68" t="s">
        <v>117</v>
      </c>
      <c r="B89" s="14" t="s">
        <v>118</v>
      </c>
      <c r="C89" s="1" t="s">
        <v>9</v>
      </c>
      <c r="D89" s="14" t="s">
        <v>724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6"/>
      <c r="U89" s="44">
        <v>154473.66800000003</v>
      </c>
      <c r="V89" s="44"/>
      <c r="W89" s="28"/>
      <c r="X89" s="28"/>
      <c r="Y89" s="28">
        <v>21010.610358230897</v>
      </c>
      <c r="Z89" s="36">
        <f t="shared" si="1"/>
        <v>175484.27835823092</v>
      </c>
      <c r="AA89" s="6"/>
    </row>
    <row r="90" spans="1:28" ht="15" customHeight="1">
      <c r="A90" s="68" t="s">
        <v>119</v>
      </c>
      <c r="B90" s="23" t="s">
        <v>120</v>
      </c>
      <c r="C90" s="13" t="s">
        <v>9</v>
      </c>
      <c r="D90" s="14" t="s">
        <v>724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6"/>
      <c r="U90" s="44">
        <v>19577.564100000007</v>
      </c>
      <c r="V90" s="44"/>
      <c r="W90" s="28"/>
      <c r="X90" s="28"/>
      <c r="Y90" s="28"/>
      <c r="Z90" s="36">
        <f t="shared" si="1"/>
        <v>19577.564100000007</v>
      </c>
      <c r="AA90" s="6"/>
    </row>
    <row r="91" spans="1:28" ht="15" customHeight="1">
      <c r="A91" s="68" t="s">
        <v>123</v>
      </c>
      <c r="B91" s="14" t="s">
        <v>124</v>
      </c>
      <c r="C91" s="1" t="s">
        <v>9</v>
      </c>
      <c r="D91" s="14" t="s">
        <v>724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6"/>
      <c r="U91" s="44">
        <v>139932.56</v>
      </c>
      <c r="V91" s="44"/>
      <c r="W91" s="28"/>
      <c r="X91" s="28"/>
      <c r="Y91" s="28"/>
      <c r="Z91" s="36">
        <f t="shared" si="1"/>
        <v>139932.56</v>
      </c>
      <c r="AA91" s="6"/>
    </row>
    <row r="92" spans="1:28" ht="15" customHeight="1">
      <c r="A92" s="68" t="s">
        <v>226</v>
      </c>
      <c r="B92" s="14" t="s">
        <v>227</v>
      </c>
      <c r="C92" s="1" t="s">
        <v>9</v>
      </c>
      <c r="D92" s="14" t="s">
        <v>724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6"/>
      <c r="U92" s="44">
        <v>230184.47000000009</v>
      </c>
      <c r="V92" s="44">
        <v>31153.74469088608</v>
      </c>
      <c r="W92" s="28"/>
      <c r="X92" s="28"/>
      <c r="Y92" s="28"/>
      <c r="Z92" s="36">
        <f t="shared" si="1"/>
        <v>261338.21469088618</v>
      </c>
      <c r="AA92" s="6"/>
    </row>
    <row r="93" spans="1:28" ht="15" customHeight="1">
      <c r="A93" s="68" t="s">
        <v>127</v>
      </c>
      <c r="B93" s="14" t="s">
        <v>128</v>
      </c>
      <c r="C93" s="1" t="s">
        <v>9</v>
      </c>
      <c r="D93" s="14" t="s">
        <v>129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6"/>
      <c r="U93" s="44">
        <v>461516.22200000007</v>
      </c>
      <c r="V93" s="44">
        <v>11022.968066214462</v>
      </c>
      <c r="W93" s="28"/>
      <c r="X93" s="28"/>
      <c r="Y93" s="28">
        <v>22411.31771544629</v>
      </c>
      <c r="Z93" s="36">
        <f t="shared" si="1"/>
        <v>494950.50778166082</v>
      </c>
      <c r="AA93" s="6"/>
    </row>
    <row r="94" spans="1:28" ht="15" customHeight="1">
      <c r="A94" s="68" t="s">
        <v>785</v>
      </c>
      <c r="B94" s="14" t="s">
        <v>786</v>
      </c>
      <c r="C94" s="14" t="s">
        <v>9</v>
      </c>
      <c r="D94" s="14" t="s">
        <v>129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6"/>
      <c r="U94" s="44">
        <v>3491.8199999999997</v>
      </c>
      <c r="V94" s="44"/>
      <c r="W94" s="28"/>
      <c r="X94" s="28"/>
      <c r="Y94" s="28"/>
      <c r="Z94" s="36">
        <f t="shared" si="1"/>
        <v>3491.8199999999997</v>
      </c>
      <c r="AA94" s="6"/>
    </row>
    <row r="95" spans="1:28" ht="15" hidden="1" customHeight="1">
      <c r="A95" s="68">
        <v>640780813</v>
      </c>
      <c r="B95" s="14" t="s">
        <v>989</v>
      </c>
      <c r="C95" s="1" t="s">
        <v>9</v>
      </c>
      <c r="D95" s="14" t="s">
        <v>1144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6"/>
      <c r="U95" s="44"/>
      <c r="V95" s="44"/>
      <c r="W95" s="28"/>
      <c r="X95" s="28"/>
      <c r="Y95" s="28"/>
      <c r="Z95" s="36">
        <f t="shared" si="1"/>
        <v>0</v>
      </c>
      <c r="AA95" s="6"/>
      <c r="AB95" s="11"/>
    </row>
    <row r="96" spans="1:28" ht="15" hidden="1" customHeight="1">
      <c r="A96" s="68" t="s">
        <v>1018</v>
      </c>
      <c r="B96" s="14" t="s">
        <v>1017</v>
      </c>
      <c r="C96" s="1" t="s">
        <v>9</v>
      </c>
      <c r="D96" s="14" t="s">
        <v>1144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6"/>
      <c r="U96" s="44"/>
      <c r="V96" s="44"/>
      <c r="W96" s="28"/>
      <c r="X96" s="28"/>
      <c r="Y96" s="28"/>
      <c r="Z96" s="36">
        <f t="shared" si="1"/>
        <v>0</v>
      </c>
      <c r="AA96" s="6"/>
      <c r="AB96" s="11"/>
    </row>
    <row r="97" spans="1:28" ht="15" customHeight="1">
      <c r="A97" s="68" t="s">
        <v>130</v>
      </c>
      <c r="B97" s="14" t="s">
        <v>131</v>
      </c>
      <c r="C97" s="14" t="s">
        <v>9</v>
      </c>
      <c r="D97" s="14" t="s">
        <v>129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6"/>
      <c r="U97" s="44">
        <v>49911.69999999999</v>
      </c>
      <c r="V97" s="44"/>
      <c r="W97" s="28"/>
      <c r="X97" s="28"/>
      <c r="Y97" s="28"/>
      <c r="Z97" s="36">
        <f t="shared" si="1"/>
        <v>49911.69999999999</v>
      </c>
      <c r="AA97" s="6"/>
    </row>
    <row r="98" spans="1:28" ht="15" customHeight="1">
      <c r="A98" s="68" t="s">
        <v>1075</v>
      </c>
      <c r="B98" s="14" t="s">
        <v>1076</v>
      </c>
      <c r="C98" s="14" t="s">
        <v>24</v>
      </c>
      <c r="D98" s="14" t="s">
        <v>129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6"/>
      <c r="U98" s="44">
        <v>279670</v>
      </c>
      <c r="V98" s="44"/>
      <c r="W98" s="28"/>
      <c r="X98" s="28"/>
      <c r="Y98" s="28"/>
      <c r="Z98" s="36">
        <f t="shared" si="1"/>
        <v>279670</v>
      </c>
      <c r="AA98" s="6"/>
    </row>
    <row r="99" spans="1:28" ht="15" customHeight="1">
      <c r="A99" s="68" t="s">
        <v>134</v>
      </c>
      <c r="B99" s="14" t="s">
        <v>880</v>
      </c>
      <c r="C99" s="14" t="s">
        <v>875</v>
      </c>
      <c r="D99" s="14" t="s">
        <v>129</v>
      </c>
      <c r="E99" s="28"/>
      <c r="F99" s="28"/>
      <c r="G99" s="28"/>
      <c r="H99" s="28"/>
      <c r="I99" s="28"/>
      <c r="J99" s="40"/>
      <c r="K99" s="37"/>
      <c r="L99" s="37"/>
      <c r="M99" s="37"/>
      <c r="N99" s="37"/>
      <c r="O99" s="37"/>
      <c r="P99" s="37"/>
      <c r="Q99" s="37"/>
      <c r="R99" s="37">
        <v>50000</v>
      </c>
      <c r="S99" s="37"/>
      <c r="T99" s="27"/>
      <c r="U99" s="44">
        <v>1544802.5479999995</v>
      </c>
      <c r="V99" s="44">
        <v>160044.27002759793</v>
      </c>
      <c r="W99" s="28"/>
      <c r="X99" s="28">
        <v>39500</v>
      </c>
      <c r="Y99" s="28">
        <v>322162.69215954043</v>
      </c>
      <c r="Z99" s="36">
        <f t="shared" si="1"/>
        <v>2116509.5101871379</v>
      </c>
      <c r="AA99" s="6"/>
    </row>
    <row r="100" spans="1:28" ht="15" customHeight="1">
      <c r="A100" s="68" t="s">
        <v>794</v>
      </c>
      <c r="B100" s="14" t="s">
        <v>795</v>
      </c>
      <c r="C100" s="14" t="s">
        <v>9</v>
      </c>
      <c r="D100" s="14" t="s">
        <v>129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6"/>
      <c r="U100" s="44">
        <v>274.98599999999999</v>
      </c>
      <c r="V100" s="44"/>
      <c r="W100" s="28"/>
      <c r="X100" s="28"/>
      <c r="Y100" s="28"/>
      <c r="Z100" s="36">
        <f t="shared" si="1"/>
        <v>274.98599999999999</v>
      </c>
      <c r="AA100" s="6"/>
    </row>
    <row r="101" spans="1:28" ht="15" customHeight="1">
      <c r="A101" s="68" t="s">
        <v>958</v>
      </c>
      <c r="B101" s="14" t="s">
        <v>957</v>
      </c>
      <c r="C101" s="14" t="s">
        <v>24</v>
      </c>
      <c r="D101" s="14" t="s">
        <v>129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6"/>
      <c r="U101" s="44">
        <v>205145.03</v>
      </c>
      <c r="V101" s="44"/>
      <c r="W101" s="28"/>
      <c r="X101" s="28"/>
      <c r="Y101" s="28"/>
      <c r="Z101" s="36">
        <f t="shared" si="1"/>
        <v>205145.03</v>
      </c>
      <c r="AA101" s="6"/>
    </row>
    <row r="102" spans="1:28" ht="15" customHeight="1">
      <c r="A102" s="68" t="s">
        <v>137</v>
      </c>
      <c r="B102" s="14" t="s">
        <v>1079</v>
      </c>
      <c r="C102" s="1" t="s">
        <v>8</v>
      </c>
      <c r="D102" s="14" t="s">
        <v>129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6"/>
      <c r="U102" s="44"/>
      <c r="V102" s="44"/>
      <c r="W102" s="28"/>
      <c r="X102" s="28"/>
      <c r="Y102" s="28">
        <v>21010.610358230897</v>
      </c>
      <c r="Z102" s="36">
        <f t="shared" si="1"/>
        <v>21010.610358230897</v>
      </c>
      <c r="AA102" s="6"/>
      <c r="AB102" s="11"/>
    </row>
    <row r="103" spans="1:28" ht="15" customHeight="1">
      <c r="A103" s="68" t="s">
        <v>164</v>
      </c>
      <c r="B103" s="14" t="s">
        <v>165</v>
      </c>
      <c r="C103" s="1" t="s">
        <v>24</v>
      </c>
      <c r="D103" s="14" t="s">
        <v>129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6"/>
      <c r="U103" s="44"/>
      <c r="V103" s="44">
        <v>35023.554876957358</v>
      </c>
      <c r="W103" s="28"/>
      <c r="X103" s="28"/>
      <c r="Y103" s="28"/>
      <c r="Z103" s="36">
        <f t="shared" si="1"/>
        <v>35023.554876957358</v>
      </c>
      <c r="AA103" s="6"/>
    </row>
    <row r="104" spans="1:28" ht="15" hidden="1" customHeight="1">
      <c r="A104" s="70" t="s">
        <v>575</v>
      </c>
      <c r="B104" s="4" t="s">
        <v>883</v>
      </c>
      <c r="C104" s="5" t="s">
        <v>882</v>
      </c>
      <c r="D104" s="5" t="s">
        <v>1144</v>
      </c>
      <c r="E104" s="28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43"/>
      <c r="U104" s="33"/>
      <c r="V104" s="33"/>
      <c r="W104" s="34"/>
      <c r="X104" s="34"/>
      <c r="Y104" s="34"/>
      <c r="Z104" s="36">
        <f t="shared" si="1"/>
        <v>0</v>
      </c>
      <c r="AA104" s="6"/>
    </row>
    <row r="105" spans="1:28" ht="15" customHeight="1">
      <c r="A105" s="68" t="s">
        <v>166</v>
      </c>
      <c r="B105" s="14" t="s">
        <v>167</v>
      </c>
      <c r="C105" s="14" t="s">
        <v>24</v>
      </c>
      <c r="D105" s="14" t="s">
        <v>129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6"/>
      <c r="U105" s="44"/>
      <c r="V105" s="44">
        <v>27046.153064386242</v>
      </c>
      <c r="W105" s="28"/>
      <c r="X105" s="28"/>
      <c r="Y105" s="28"/>
      <c r="Z105" s="36">
        <f t="shared" si="1"/>
        <v>27046.153064386242</v>
      </c>
      <c r="AA105" s="6"/>
    </row>
    <row r="106" spans="1:28" ht="15" hidden="1" customHeight="1">
      <c r="A106" s="68" t="s">
        <v>392</v>
      </c>
      <c r="B106" s="14" t="s">
        <v>393</v>
      </c>
      <c r="C106" s="1" t="s">
        <v>9</v>
      </c>
      <c r="D106" s="14" t="s">
        <v>1144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6"/>
      <c r="U106" s="44"/>
      <c r="V106" s="44"/>
      <c r="W106" s="28"/>
      <c r="X106" s="28"/>
      <c r="Y106" s="28"/>
      <c r="Z106" s="36">
        <f t="shared" si="1"/>
        <v>0</v>
      </c>
      <c r="AA106" s="6"/>
      <c r="AB106" s="11"/>
    </row>
    <row r="107" spans="1:28" ht="15" customHeight="1">
      <c r="A107" s="68" t="s">
        <v>138</v>
      </c>
      <c r="B107" s="14" t="s">
        <v>139</v>
      </c>
      <c r="C107" s="14" t="s">
        <v>9</v>
      </c>
      <c r="D107" s="14" t="s">
        <v>129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6"/>
      <c r="U107" s="44">
        <v>593388.55799999996</v>
      </c>
      <c r="V107" s="44">
        <v>17333.563864663196</v>
      </c>
      <c r="W107" s="28"/>
      <c r="X107" s="28"/>
      <c r="Y107" s="28"/>
      <c r="Z107" s="36">
        <f t="shared" si="1"/>
        <v>610722.1218646632</v>
      </c>
      <c r="AA107" s="6"/>
    </row>
    <row r="108" spans="1:28" ht="15" customHeight="1">
      <c r="A108" s="68" t="s">
        <v>140</v>
      </c>
      <c r="B108" s="14" t="s">
        <v>141</v>
      </c>
      <c r="C108" s="14" t="s">
        <v>9</v>
      </c>
      <c r="D108" s="14" t="s">
        <v>129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6"/>
      <c r="U108" s="44">
        <v>295931.7570000001</v>
      </c>
      <c r="V108" s="44"/>
      <c r="W108" s="28"/>
      <c r="X108" s="28"/>
      <c r="Y108" s="28"/>
      <c r="Z108" s="36">
        <f t="shared" si="1"/>
        <v>295931.7570000001</v>
      </c>
      <c r="AA108" s="6"/>
    </row>
    <row r="109" spans="1:28" ht="15" hidden="1" customHeight="1">
      <c r="A109" s="68" t="s">
        <v>101</v>
      </c>
      <c r="B109" s="14" t="s">
        <v>102</v>
      </c>
      <c r="C109" s="1" t="s">
        <v>714</v>
      </c>
      <c r="D109" s="1" t="s">
        <v>724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6"/>
      <c r="U109" s="44"/>
      <c r="V109" s="44"/>
      <c r="W109" s="28"/>
      <c r="X109" s="28"/>
      <c r="Y109" s="28"/>
      <c r="Z109" s="36">
        <f t="shared" si="1"/>
        <v>0</v>
      </c>
      <c r="AA109" s="6"/>
    </row>
    <row r="110" spans="1:28" ht="15" customHeight="1">
      <c r="A110" s="68" t="s">
        <v>798</v>
      </c>
      <c r="B110" s="14" t="s">
        <v>799</v>
      </c>
      <c r="C110" s="14" t="s">
        <v>24</v>
      </c>
      <c r="D110" s="1" t="s">
        <v>129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6"/>
      <c r="U110" s="44">
        <v>42774.899999999994</v>
      </c>
      <c r="V110" s="44"/>
      <c r="W110" s="28"/>
      <c r="X110" s="28"/>
      <c r="Y110" s="28"/>
      <c r="Z110" s="36">
        <f t="shared" si="1"/>
        <v>42774.899999999994</v>
      </c>
      <c r="AA110" s="6"/>
      <c r="AB110" s="11"/>
    </row>
    <row r="111" spans="1:28" ht="15" customHeight="1">
      <c r="A111" s="68" t="s">
        <v>142</v>
      </c>
      <c r="B111" s="14" t="s">
        <v>143</v>
      </c>
      <c r="C111" s="1" t="s">
        <v>9</v>
      </c>
      <c r="D111" s="1" t="s">
        <v>129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6"/>
      <c r="U111" s="44">
        <v>336188.74199999997</v>
      </c>
      <c r="V111" s="44"/>
      <c r="W111" s="28"/>
      <c r="X111" s="28"/>
      <c r="Y111" s="28">
        <v>14007.073572153931</v>
      </c>
      <c r="Z111" s="36">
        <f t="shared" si="1"/>
        <v>350195.81557215389</v>
      </c>
      <c r="AA111" s="6"/>
    </row>
    <row r="112" spans="1:28" ht="15" hidden="1" customHeight="1">
      <c r="A112" s="68" t="s">
        <v>105</v>
      </c>
      <c r="B112" s="14" t="s">
        <v>106</v>
      </c>
      <c r="C112" s="14" t="s">
        <v>9</v>
      </c>
      <c r="D112" s="1" t="s">
        <v>724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6"/>
      <c r="U112" s="44"/>
      <c r="V112" s="44"/>
      <c r="W112" s="28"/>
      <c r="X112" s="28"/>
      <c r="Y112" s="28"/>
      <c r="Z112" s="36">
        <f t="shared" si="1"/>
        <v>0</v>
      </c>
      <c r="AA112" s="6"/>
    </row>
    <row r="113" spans="1:28" ht="15" hidden="1" customHeight="1">
      <c r="A113" s="68" t="s">
        <v>107</v>
      </c>
      <c r="B113" s="14" t="s">
        <v>108</v>
      </c>
      <c r="C113" s="1" t="s">
        <v>9</v>
      </c>
      <c r="D113" s="1" t="s">
        <v>724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6"/>
      <c r="U113" s="44"/>
      <c r="V113" s="44"/>
      <c r="W113" s="28"/>
      <c r="X113" s="28"/>
      <c r="Y113" s="28"/>
      <c r="Z113" s="36">
        <f t="shared" si="1"/>
        <v>0</v>
      </c>
      <c r="AA113" s="6"/>
    </row>
    <row r="114" spans="1:28" ht="15" customHeight="1">
      <c r="A114" s="68" t="s">
        <v>144</v>
      </c>
      <c r="B114" s="14" t="s">
        <v>145</v>
      </c>
      <c r="C114" s="14" t="s">
        <v>9</v>
      </c>
      <c r="D114" s="1" t="s">
        <v>129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6"/>
      <c r="U114" s="44">
        <v>38409.910000000018</v>
      </c>
      <c r="V114" s="44"/>
      <c r="W114" s="28"/>
      <c r="X114" s="28"/>
      <c r="Y114" s="28"/>
      <c r="Z114" s="36">
        <f t="shared" si="1"/>
        <v>38409.910000000018</v>
      </c>
      <c r="AA114" s="6"/>
    </row>
    <row r="115" spans="1:28" ht="15" customHeight="1">
      <c r="A115" s="68" t="s">
        <v>168</v>
      </c>
      <c r="B115" s="14" t="s">
        <v>169</v>
      </c>
      <c r="C115" s="14" t="s">
        <v>24</v>
      </c>
      <c r="D115" s="1" t="s">
        <v>129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6"/>
      <c r="U115" s="44">
        <v>283339.80000000005</v>
      </c>
      <c r="V115" s="44">
        <v>42335.998007521361</v>
      </c>
      <c r="W115" s="28"/>
      <c r="X115" s="28"/>
      <c r="Y115" s="28"/>
      <c r="Z115" s="36">
        <f t="shared" si="1"/>
        <v>325675.79800752143</v>
      </c>
      <c r="AA115" s="6"/>
    </row>
    <row r="116" spans="1:28" ht="15" customHeight="1">
      <c r="A116" s="68" t="s">
        <v>148</v>
      </c>
      <c r="B116" s="14" t="s">
        <v>149</v>
      </c>
      <c r="C116" s="1" t="s">
        <v>8</v>
      </c>
      <c r="D116" s="1" t="s">
        <v>129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6"/>
      <c r="U116" s="44"/>
      <c r="V116" s="44">
        <v>10371.553937354558</v>
      </c>
      <c r="W116" s="28"/>
      <c r="X116" s="28"/>
      <c r="Y116" s="28"/>
      <c r="Z116" s="36">
        <f t="shared" si="1"/>
        <v>10371.553937354558</v>
      </c>
      <c r="AA116" s="6"/>
    </row>
    <row r="117" spans="1:28" ht="15" customHeight="1">
      <c r="A117" s="68" t="s">
        <v>806</v>
      </c>
      <c r="B117" s="14" t="s">
        <v>807</v>
      </c>
      <c r="C117" s="1" t="s">
        <v>24</v>
      </c>
      <c r="D117" s="1" t="s">
        <v>129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6"/>
      <c r="U117" s="44">
        <v>91442.039999999979</v>
      </c>
      <c r="V117" s="44"/>
      <c r="W117" s="28"/>
      <c r="X117" s="28"/>
      <c r="Y117" s="28"/>
      <c r="Z117" s="36">
        <f t="shared" si="1"/>
        <v>91442.039999999979</v>
      </c>
      <c r="AA117" s="6"/>
    </row>
    <row r="118" spans="1:28" ht="15" customHeight="1">
      <c r="A118" s="68" t="s">
        <v>150</v>
      </c>
      <c r="B118" s="14" t="s">
        <v>151</v>
      </c>
      <c r="C118" s="1" t="s">
        <v>8</v>
      </c>
      <c r="D118" s="1" t="s">
        <v>129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6"/>
      <c r="U118" s="44"/>
      <c r="V118" s="44">
        <v>7213.0397286079742</v>
      </c>
      <c r="W118" s="28"/>
      <c r="X118" s="28"/>
      <c r="Y118" s="28"/>
      <c r="Z118" s="36">
        <f t="shared" si="1"/>
        <v>7213.0397286079742</v>
      </c>
      <c r="AA118" s="6"/>
    </row>
    <row r="119" spans="1:28" ht="15" customHeight="1">
      <c r="A119" s="68" t="s">
        <v>152</v>
      </c>
      <c r="B119" s="14" t="s">
        <v>153</v>
      </c>
      <c r="C119" s="1" t="s">
        <v>5</v>
      </c>
      <c r="D119" s="1" t="s">
        <v>129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6"/>
      <c r="U119" s="44">
        <v>614621.52799999993</v>
      </c>
      <c r="V119" s="44">
        <v>106704.34088437288</v>
      </c>
      <c r="W119" s="28"/>
      <c r="X119" s="28"/>
      <c r="Y119" s="28">
        <v>77038.904646846626</v>
      </c>
      <c r="Z119" s="36">
        <f t="shared" si="1"/>
        <v>798364.77353121934</v>
      </c>
      <c r="AA119" s="6"/>
    </row>
    <row r="120" spans="1:28" ht="15" customHeight="1">
      <c r="A120" s="68" t="s">
        <v>1077</v>
      </c>
      <c r="B120" s="14" t="s">
        <v>1078</v>
      </c>
      <c r="C120" s="1" t="s">
        <v>24</v>
      </c>
      <c r="D120" s="1" t="s">
        <v>129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6"/>
      <c r="U120" s="44">
        <v>124690.648</v>
      </c>
      <c r="V120" s="44"/>
      <c r="W120" s="28"/>
      <c r="X120" s="28"/>
      <c r="Y120" s="28"/>
      <c r="Z120" s="36">
        <f t="shared" si="1"/>
        <v>124690.648</v>
      </c>
      <c r="AA120" s="6"/>
    </row>
    <row r="121" spans="1:28" ht="15" customHeight="1">
      <c r="A121" s="68" t="s">
        <v>154</v>
      </c>
      <c r="B121" s="14" t="s">
        <v>155</v>
      </c>
      <c r="C121" s="1" t="s">
        <v>875</v>
      </c>
      <c r="D121" s="1" t="s">
        <v>129</v>
      </c>
      <c r="E121" s="28"/>
      <c r="F121" s="28"/>
      <c r="G121" s="28"/>
      <c r="H121" s="28"/>
      <c r="I121" s="28"/>
      <c r="J121" s="28"/>
      <c r="K121" s="37"/>
      <c r="L121" s="37"/>
      <c r="M121" s="37">
        <f>50000+50000</f>
        <v>100000</v>
      </c>
      <c r="N121" s="37"/>
      <c r="O121" s="37"/>
      <c r="P121" s="37"/>
      <c r="Q121" s="37"/>
      <c r="R121" s="37">
        <v>32522</v>
      </c>
      <c r="S121" s="37">
        <v>20312</v>
      </c>
      <c r="T121" s="27"/>
      <c r="U121" s="44">
        <v>1160786.3460000004</v>
      </c>
      <c r="V121" s="44">
        <v>677735.14960490959</v>
      </c>
      <c r="W121" s="28"/>
      <c r="X121" s="28">
        <v>13000</v>
      </c>
      <c r="Y121" s="28">
        <v>347375.42458941753</v>
      </c>
      <c r="Z121" s="36">
        <f t="shared" si="1"/>
        <v>2351730.9201943274</v>
      </c>
      <c r="AA121" s="6"/>
    </row>
    <row r="122" spans="1:28" ht="15" customHeight="1">
      <c r="A122" s="68" t="s">
        <v>170</v>
      </c>
      <c r="B122" s="14" t="s">
        <v>171</v>
      </c>
      <c r="C122" s="14" t="s">
        <v>24</v>
      </c>
      <c r="D122" s="14" t="s">
        <v>129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6"/>
      <c r="U122" s="44"/>
      <c r="V122" s="44">
        <v>7718.0191672213523</v>
      </c>
      <c r="W122" s="28"/>
      <c r="X122" s="28"/>
      <c r="Y122" s="28"/>
      <c r="Z122" s="36">
        <f t="shared" si="1"/>
        <v>7718.0191672213523</v>
      </c>
      <c r="AA122" s="6"/>
    </row>
    <row r="123" spans="1:28" ht="15" customHeight="1">
      <c r="A123" s="68" t="s">
        <v>156</v>
      </c>
      <c r="B123" s="14" t="s">
        <v>157</v>
      </c>
      <c r="C123" s="1" t="s">
        <v>8</v>
      </c>
      <c r="D123" s="1" t="s">
        <v>129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6"/>
      <c r="U123" s="44"/>
      <c r="V123" s="44">
        <v>1160.8825071388021</v>
      </c>
      <c r="W123" s="28"/>
      <c r="X123" s="28"/>
      <c r="Y123" s="28"/>
      <c r="Z123" s="36">
        <f t="shared" si="1"/>
        <v>1160.8825071388021</v>
      </c>
      <c r="AA123" s="6"/>
    </row>
    <row r="124" spans="1:28" ht="15" customHeight="1">
      <c r="A124" s="68" t="s">
        <v>158</v>
      </c>
      <c r="B124" s="14" t="s">
        <v>159</v>
      </c>
      <c r="C124" s="1" t="s">
        <v>9</v>
      </c>
      <c r="D124" s="1" t="s">
        <v>129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6"/>
      <c r="U124" s="44">
        <v>729419.68000000017</v>
      </c>
      <c r="V124" s="44">
        <v>17471.468302939946</v>
      </c>
      <c r="W124" s="28"/>
      <c r="X124" s="28"/>
      <c r="Y124" s="28">
        <v>28014.147144307863</v>
      </c>
      <c r="Z124" s="36">
        <f t="shared" si="1"/>
        <v>774905.29544724792</v>
      </c>
      <c r="AA124" s="6"/>
    </row>
    <row r="125" spans="1:28" ht="15" customHeight="1">
      <c r="A125" s="68" t="s">
        <v>822</v>
      </c>
      <c r="B125" s="14" t="s">
        <v>823</v>
      </c>
      <c r="C125" s="14" t="s">
        <v>24</v>
      </c>
      <c r="D125" s="1" t="s">
        <v>129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6"/>
      <c r="U125" s="44">
        <v>89638.5</v>
      </c>
      <c r="V125" s="44">
        <v>5940.1987779652382</v>
      </c>
      <c r="W125" s="28"/>
      <c r="X125" s="28"/>
      <c r="Y125" s="28"/>
      <c r="Z125" s="36">
        <f t="shared" si="1"/>
        <v>95578.698777965241</v>
      </c>
      <c r="AA125" s="6"/>
    </row>
    <row r="126" spans="1:28" ht="15" customHeight="1">
      <c r="A126" s="68" t="s">
        <v>162</v>
      </c>
      <c r="B126" s="14" t="s">
        <v>163</v>
      </c>
      <c r="C126" s="1" t="s">
        <v>9</v>
      </c>
      <c r="D126" s="1" t="s">
        <v>129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6"/>
      <c r="U126" s="44">
        <v>184970.84600000002</v>
      </c>
      <c r="V126" s="44">
        <v>37861.151681246643</v>
      </c>
      <c r="W126" s="28"/>
      <c r="X126" s="28"/>
      <c r="Y126" s="28"/>
      <c r="Z126" s="36">
        <f t="shared" si="1"/>
        <v>222831.99768124666</v>
      </c>
      <c r="AA126" s="6"/>
    </row>
    <row r="127" spans="1:28" ht="15" customHeight="1">
      <c r="A127" s="68" t="s">
        <v>172</v>
      </c>
      <c r="B127" s="14" t="s">
        <v>173</v>
      </c>
      <c r="C127" s="1" t="s">
        <v>9</v>
      </c>
      <c r="D127" s="1" t="s">
        <v>720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6"/>
      <c r="U127" s="44">
        <v>150993.21</v>
      </c>
      <c r="V127" s="44">
        <v>5940.1987779652382</v>
      </c>
      <c r="W127" s="28"/>
      <c r="X127" s="28"/>
      <c r="Y127" s="28"/>
      <c r="Z127" s="36">
        <f t="shared" si="1"/>
        <v>156933.40877796523</v>
      </c>
      <c r="AA127" s="6"/>
    </row>
    <row r="128" spans="1:28" ht="15" customHeight="1">
      <c r="A128" s="68" t="s">
        <v>174</v>
      </c>
      <c r="B128" s="14" t="s">
        <v>175</v>
      </c>
      <c r="C128" s="1" t="s">
        <v>9</v>
      </c>
      <c r="D128" s="1" t="s">
        <v>720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6"/>
      <c r="U128" s="44">
        <v>17459.16</v>
      </c>
      <c r="V128" s="44"/>
      <c r="W128" s="28"/>
      <c r="X128" s="28"/>
      <c r="Y128" s="28"/>
      <c r="Z128" s="36">
        <f t="shared" si="1"/>
        <v>17459.16</v>
      </c>
      <c r="AA128" s="6"/>
      <c r="AB128" s="11"/>
    </row>
    <row r="129" spans="1:28" ht="15" hidden="1" customHeight="1">
      <c r="A129" s="68" t="s">
        <v>121</v>
      </c>
      <c r="B129" s="14" t="s">
        <v>122</v>
      </c>
      <c r="C129" s="14" t="s">
        <v>9</v>
      </c>
      <c r="D129" s="14" t="s">
        <v>724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6"/>
      <c r="U129" s="44"/>
      <c r="V129" s="44"/>
      <c r="W129" s="28"/>
      <c r="X129" s="28"/>
      <c r="Y129" s="28"/>
      <c r="Z129" s="36">
        <f t="shared" si="1"/>
        <v>0</v>
      </c>
      <c r="AA129" s="6"/>
    </row>
    <row r="130" spans="1:28" ht="15" customHeight="1">
      <c r="A130" s="68" t="s">
        <v>959</v>
      </c>
      <c r="B130" s="14" t="s">
        <v>960</v>
      </c>
      <c r="C130" s="14" t="s">
        <v>24</v>
      </c>
      <c r="D130" s="14" t="s">
        <v>720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6"/>
      <c r="U130" s="44">
        <v>165570.49400000001</v>
      </c>
      <c r="V130" s="44"/>
      <c r="W130" s="28"/>
      <c r="X130" s="28"/>
      <c r="Y130" s="28"/>
      <c r="Z130" s="36">
        <f t="shared" ref="Z130:Z193" si="2">SUM(E130:Y130)</f>
        <v>165570.49400000001</v>
      </c>
      <c r="AA130" s="6"/>
    </row>
    <row r="131" spans="1:28" ht="15" customHeight="1">
      <c r="A131" s="68" t="s">
        <v>176</v>
      </c>
      <c r="B131" s="14" t="s">
        <v>177</v>
      </c>
      <c r="C131" s="1" t="s">
        <v>9</v>
      </c>
      <c r="D131" s="1" t="s">
        <v>720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6"/>
      <c r="U131" s="44">
        <v>295266.58999999985</v>
      </c>
      <c r="V131" s="44"/>
      <c r="W131" s="28"/>
      <c r="X131" s="28"/>
      <c r="Y131" s="28">
        <v>28014.147144307863</v>
      </c>
      <c r="Z131" s="36">
        <f t="shared" si="2"/>
        <v>323280.7371443077</v>
      </c>
      <c r="AA131" s="6"/>
      <c r="AB131" s="11"/>
    </row>
    <row r="132" spans="1:28" ht="15" hidden="1" customHeight="1">
      <c r="A132" s="68">
        <v>350000071</v>
      </c>
      <c r="B132" s="14" t="s">
        <v>990</v>
      </c>
      <c r="C132" s="14" t="s">
        <v>8</v>
      </c>
      <c r="D132" s="1" t="s">
        <v>129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6"/>
      <c r="U132" s="44"/>
      <c r="V132" s="44"/>
      <c r="W132" s="28"/>
      <c r="X132" s="28"/>
      <c r="Y132" s="28"/>
      <c r="Z132" s="36">
        <f t="shared" si="2"/>
        <v>0</v>
      </c>
      <c r="AA132" s="6"/>
    </row>
    <row r="133" spans="1:28" ht="15" customHeight="1">
      <c r="A133" s="68" t="s">
        <v>1084</v>
      </c>
      <c r="B133" s="14" t="s">
        <v>1085</v>
      </c>
      <c r="C133" s="14" t="s">
        <v>24</v>
      </c>
      <c r="D133" s="14" t="s">
        <v>720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6"/>
      <c r="U133" s="44">
        <v>22405.855</v>
      </c>
      <c r="V133" s="44"/>
      <c r="W133" s="28"/>
      <c r="X133" s="28"/>
      <c r="Y133" s="28"/>
      <c r="Z133" s="36">
        <f t="shared" si="2"/>
        <v>22405.855</v>
      </c>
      <c r="AA133" s="6"/>
      <c r="AB133" s="11"/>
    </row>
    <row r="134" spans="1:28" ht="15" customHeight="1">
      <c r="A134" s="68" t="s">
        <v>178</v>
      </c>
      <c r="B134" s="14" t="s">
        <v>179</v>
      </c>
      <c r="C134" s="14" t="s">
        <v>9</v>
      </c>
      <c r="D134" s="14" t="s">
        <v>720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6"/>
      <c r="U134" s="44">
        <v>99126.889999999985</v>
      </c>
      <c r="V134" s="44"/>
      <c r="W134" s="28"/>
      <c r="X134" s="28"/>
      <c r="Y134" s="28"/>
      <c r="Z134" s="36">
        <f t="shared" si="2"/>
        <v>99126.889999999985</v>
      </c>
      <c r="AA134" s="6"/>
      <c r="AB134" s="12"/>
    </row>
    <row r="135" spans="1:28" ht="15" hidden="1" customHeight="1">
      <c r="A135" s="68" t="s">
        <v>1073</v>
      </c>
      <c r="B135" s="14" t="s">
        <v>1074</v>
      </c>
      <c r="C135" s="14" t="s">
        <v>9</v>
      </c>
      <c r="D135" s="14" t="s">
        <v>129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6"/>
      <c r="U135" s="44"/>
      <c r="V135" s="44"/>
      <c r="W135" s="28"/>
      <c r="X135" s="28"/>
      <c r="Y135" s="28"/>
      <c r="Z135" s="36">
        <f t="shared" si="2"/>
        <v>0</v>
      </c>
      <c r="AA135" s="6"/>
    </row>
    <row r="136" spans="1:28" ht="15" customHeight="1">
      <c r="A136" s="68" t="s">
        <v>182</v>
      </c>
      <c r="B136" s="14" t="s">
        <v>183</v>
      </c>
      <c r="C136" s="1" t="s">
        <v>9</v>
      </c>
      <c r="D136" s="1" t="s">
        <v>720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6"/>
      <c r="U136" s="44">
        <v>61044.059999999983</v>
      </c>
      <c r="V136" s="44"/>
      <c r="W136" s="28"/>
      <c r="X136" s="28"/>
      <c r="Y136" s="28"/>
      <c r="Z136" s="36">
        <f t="shared" si="2"/>
        <v>61044.059999999983</v>
      </c>
      <c r="AA136" s="6"/>
      <c r="AB136" s="11"/>
    </row>
    <row r="137" spans="1:28" ht="15" hidden="1" customHeight="1">
      <c r="A137" s="68" t="s">
        <v>132</v>
      </c>
      <c r="B137" s="14" t="s">
        <v>133</v>
      </c>
      <c r="C137" s="1" t="s">
        <v>9</v>
      </c>
      <c r="D137" s="1" t="s">
        <v>129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6"/>
      <c r="U137" s="44"/>
      <c r="V137" s="44"/>
      <c r="W137" s="28"/>
      <c r="X137" s="28"/>
      <c r="Y137" s="28"/>
      <c r="Z137" s="36">
        <f t="shared" si="2"/>
        <v>0</v>
      </c>
      <c r="AA137" s="6"/>
    </row>
    <row r="138" spans="1:28" ht="15" customHeight="1">
      <c r="A138" s="68" t="s">
        <v>194</v>
      </c>
      <c r="B138" s="14" t="s">
        <v>706</v>
      </c>
      <c r="C138" s="14" t="s">
        <v>24</v>
      </c>
      <c r="D138" s="14" t="s">
        <v>720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6"/>
      <c r="U138" s="44"/>
      <c r="V138" s="44">
        <v>85442.349842954573</v>
      </c>
      <c r="W138" s="28"/>
      <c r="X138" s="28"/>
      <c r="Y138" s="28"/>
      <c r="Z138" s="36">
        <f t="shared" si="2"/>
        <v>85442.349842954573</v>
      </c>
      <c r="AA138" s="6"/>
    </row>
    <row r="139" spans="1:28" ht="15" customHeight="1">
      <c r="A139" s="68">
        <v>370000093</v>
      </c>
      <c r="B139" s="14" t="s">
        <v>1086</v>
      </c>
      <c r="C139" s="1" t="s">
        <v>24</v>
      </c>
      <c r="D139" s="1" t="s">
        <v>720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6"/>
      <c r="U139" s="44">
        <v>8729.5499999999993</v>
      </c>
      <c r="V139" s="44"/>
      <c r="W139" s="28"/>
      <c r="X139" s="28"/>
      <c r="Y139" s="28"/>
      <c r="Z139" s="36">
        <f t="shared" si="2"/>
        <v>8729.5499999999993</v>
      </c>
      <c r="AA139" s="6"/>
    </row>
    <row r="140" spans="1:28" ht="15" customHeight="1">
      <c r="A140" s="68" t="s">
        <v>692</v>
      </c>
      <c r="B140" s="14" t="s">
        <v>881</v>
      </c>
      <c r="C140" s="1" t="s">
        <v>875</v>
      </c>
      <c r="D140" s="1" t="s">
        <v>720</v>
      </c>
      <c r="E140" s="28"/>
      <c r="F140" s="28"/>
      <c r="G140" s="28"/>
      <c r="H140" s="28"/>
      <c r="I140" s="28"/>
      <c r="J140" s="28"/>
      <c r="K140" s="41"/>
      <c r="L140" s="41"/>
      <c r="M140" s="41">
        <v>50000</v>
      </c>
      <c r="N140" s="41"/>
      <c r="O140" s="41"/>
      <c r="P140" s="41">
        <v>50000</v>
      </c>
      <c r="Q140" s="41"/>
      <c r="R140" s="41"/>
      <c r="S140" s="41">
        <v>39745</v>
      </c>
      <c r="T140" s="29"/>
      <c r="U140" s="44">
        <v>1759944.6950000005</v>
      </c>
      <c r="V140" s="44">
        <v>713294.21353074303</v>
      </c>
      <c r="W140" s="28"/>
      <c r="X140" s="28">
        <v>29500</v>
      </c>
      <c r="Y140" s="28">
        <v>313058.09433764039</v>
      </c>
      <c r="Z140" s="36">
        <f t="shared" si="2"/>
        <v>2955542.0028683841</v>
      </c>
      <c r="AA140" s="6"/>
    </row>
    <row r="141" spans="1:28" ht="15" customHeight="1">
      <c r="A141" s="68" t="s">
        <v>195</v>
      </c>
      <c r="B141" s="14" t="s">
        <v>196</v>
      </c>
      <c r="C141" s="14" t="s">
        <v>24</v>
      </c>
      <c r="D141" s="14" t="s">
        <v>720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6"/>
      <c r="U141" s="44">
        <v>460081.02</v>
      </c>
      <c r="V141" s="44">
        <v>18248.961404062451</v>
      </c>
      <c r="W141" s="28"/>
      <c r="X141" s="28"/>
      <c r="Y141" s="28"/>
      <c r="Z141" s="36">
        <f t="shared" si="2"/>
        <v>478329.98140406248</v>
      </c>
      <c r="AA141" s="6"/>
    </row>
    <row r="142" spans="1:28" ht="15" hidden="1" customHeight="1">
      <c r="A142" s="68" t="s">
        <v>796</v>
      </c>
      <c r="B142" s="14" t="s">
        <v>797</v>
      </c>
      <c r="C142" s="14" t="s">
        <v>24</v>
      </c>
      <c r="D142" s="14" t="s">
        <v>129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6"/>
      <c r="U142" s="44"/>
      <c r="V142" s="44"/>
      <c r="W142" s="28"/>
      <c r="X142" s="28"/>
      <c r="Y142" s="28"/>
      <c r="Z142" s="36">
        <f t="shared" si="2"/>
        <v>0</v>
      </c>
      <c r="AA142" s="6"/>
    </row>
    <row r="143" spans="1:28" ht="15" hidden="1" customHeight="1">
      <c r="A143" s="68" t="s">
        <v>135</v>
      </c>
      <c r="B143" s="14" t="s">
        <v>136</v>
      </c>
      <c r="C143" s="14" t="s">
        <v>9</v>
      </c>
      <c r="D143" s="14" t="s">
        <v>129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6"/>
      <c r="U143" s="44"/>
      <c r="V143" s="44"/>
      <c r="W143" s="28"/>
      <c r="X143" s="28"/>
      <c r="Y143" s="28"/>
      <c r="Z143" s="36">
        <f t="shared" si="2"/>
        <v>0</v>
      </c>
      <c r="AA143" s="6"/>
    </row>
    <row r="144" spans="1:28" ht="15" customHeight="1">
      <c r="A144" s="68" t="s">
        <v>186</v>
      </c>
      <c r="B144" s="14" t="s">
        <v>187</v>
      </c>
      <c r="C144" s="14" t="s">
        <v>9</v>
      </c>
      <c r="D144" s="14" t="s">
        <v>720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6"/>
      <c r="U144" s="44">
        <v>115842.43</v>
      </c>
      <c r="V144" s="44"/>
      <c r="W144" s="28"/>
      <c r="X144" s="28">
        <v>1000</v>
      </c>
      <c r="Y144" s="28"/>
      <c r="Z144" s="36">
        <f t="shared" si="2"/>
        <v>116842.43</v>
      </c>
      <c r="AA144" s="6"/>
      <c r="AB144" s="11"/>
    </row>
    <row r="145" spans="1:28" ht="15" customHeight="1">
      <c r="A145" s="68" t="s">
        <v>809</v>
      </c>
      <c r="B145" s="14" t="s">
        <v>961</v>
      </c>
      <c r="C145" s="14" t="s">
        <v>9</v>
      </c>
      <c r="D145" s="14" t="s">
        <v>720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6"/>
      <c r="U145" s="44">
        <v>59575.357999999978</v>
      </c>
      <c r="V145" s="44"/>
      <c r="W145" s="28"/>
      <c r="X145" s="28"/>
      <c r="Y145" s="28"/>
      <c r="Z145" s="36">
        <f t="shared" si="2"/>
        <v>59575.357999999978</v>
      </c>
      <c r="AA145" s="6"/>
      <c r="AB145" s="12"/>
    </row>
    <row r="146" spans="1:28" ht="15" customHeight="1">
      <c r="A146" s="68" t="s">
        <v>810</v>
      </c>
      <c r="B146" s="14" t="s">
        <v>811</v>
      </c>
      <c r="C146" s="14" t="s">
        <v>24</v>
      </c>
      <c r="D146" s="14" t="s">
        <v>720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6"/>
      <c r="U146" s="44">
        <v>7565.6199999999953</v>
      </c>
      <c r="V146" s="44"/>
      <c r="W146" s="28"/>
      <c r="X146" s="28"/>
      <c r="Y146" s="28"/>
      <c r="Z146" s="36">
        <f t="shared" si="2"/>
        <v>7565.6199999999953</v>
      </c>
      <c r="AA146" s="6"/>
    </row>
    <row r="147" spans="1:28" ht="15" customHeight="1">
      <c r="A147" s="68" t="s">
        <v>197</v>
      </c>
      <c r="B147" s="14" t="s">
        <v>198</v>
      </c>
      <c r="C147" s="14" t="s">
        <v>24</v>
      </c>
      <c r="D147" s="14" t="s">
        <v>720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6"/>
      <c r="U147" s="44"/>
      <c r="V147" s="44">
        <v>10100.37695698067</v>
      </c>
      <c r="W147" s="28"/>
      <c r="X147" s="28"/>
      <c r="Y147" s="28"/>
      <c r="Z147" s="36">
        <f t="shared" si="2"/>
        <v>10100.37695698067</v>
      </c>
      <c r="AA147" s="6"/>
    </row>
    <row r="148" spans="1:28" ht="15" customHeight="1">
      <c r="A148" s="68" t="s">
        <v>190</v>
      </c>
      <c r="B148" s="14" t="s">
        <v>191</v>
      </c>
      <c r="C148" s="14" t="s">
        <v>875</v>
      </c>
      <c r="D148" s="14" t="s">
        <v>720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6"/>
      <c r="U148" s="44">
        <v>746602.20099999988</v>
      </c>
      <c r="V148" s="44">
        <v>205062.40843088477</v>
      </c>
      <c r="W148" s="28"/>
      <c r="X148" s="28">
        <v>1000</v>
      </c>
      <c r="Y148" s="28"/>
      <c r="Z148" s="36">
        <f t="shared" si="2"/>
        <v>952664.60943088471</v>
      </c>
      <c r="AA148" s="6"/>
    </row>
    <row r="149" spans="1:28" ht="15" customHeight="1">
      <c r="A149" s="68" t="s">
        <v>192</v>
      </c>
      <c r="B149" s="14" t="s">
        <v>193</v>
      </c>
      <c r="C149" s="14" t="s">
        <v>9</v>
      </c>
      <c r="D149" s="14" t="s">
        <v>720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6"/>
      <c r="U149" s="44">
        <v>252365.12</v>
      </c>
      <c r="V149" s="44"/>
      <c r="W149" s="28"/>
      <c r="X149" s="28"/>
      <c r="Y149" s="28"/>
      <c r="Z149" s="36">
        <f t="shared" si="2"/>
        <v>252365.12</v>
      </c>
      <c r="AA149" s="6"/>
      <c r="AB149" s="11"/>
    </row>
    <row r="150" spans="1:28" ht="15" customHeight="1">
      <c r="A150" s="68" t="s">
        <v>199</v>
      </c>
      <c r="B150" s="14" t="s">
        <v>707</v>
      </c>
      <c r="C150" s="1" t="s">
        <v>24</v>
      </c>
      <c r="D150" s="1" t="s">
        <v>720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6"/>
      <c r="U150" s="44">
        <v>38119.1</v>
      </c>
      <c r="V150" s="44">
        <v>179340.84320942708</v>
      </c>
      <c r="W150" s="28"/>
      <c r="X150" s="28"/>
      <c r="Y150" s="28"/>
      <c r="Z150" s="36">
        <f t="shared" si="2"/>
        <v>217459.94320942709</v>
      </c>
      <c r="AA150" s="6"/>
    </row>
    <row r="151" spans="1:28" ht="15" customHeight="1">
      <c r="A151" s="68" t="s">
        <v>962</v>
      </c>
      <c r="B151" s="14" t="s">
        <v>963</v>
      </c>
      <c r="C151" s="1" t="s">
        <v>9</v>
      </c>
      <c r="D151" s="1" t="s">
        <v>745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6"/>
      <c r="U151" s="44">
        <v>347576.07999999996</v>
      </c>
      <c r="V151" s="44"/>
      <c r="W151" s="28"/>
      <c r="X151" s="28"/>
      <c r="Y151" s="28"/>
      <c r="Z151" s="36">
        <f t="shared" si="2"/>
        <v>347576.07999999996</v>
      </c>
      <c r="AA151" s="6"/>
      <c r="AB151" s="11"/>
    </row>
    <row r="152" spans="1:28" ht="15" hidden="1" customHeight="1">
      <c r="A152" s="68" t="s">
        <v>146</v>
      </c>
      <c r="B152" s="14" t="s">
        <v>147</v>
      </c>
      <c r="C152" s="14" t="s">
        <v>9</v>
      </c>
      <c r="D152" s="14" t="s">
        <v>129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6"/>
      <c r="U152" s="44"/>
      <c r="V152" s="44"/>
      <c r="W152" s="28"/>
      <c r="X152" s="28"/>
      <c r="Y152" s="28"/>
      <c r="Z152" s="36">
        <f t="shared" si="2"/>
        <v>0</v>
      </c>
      <c r="AA152" s="6"/>
    </row>
    <row r="153" spans="1:28" ht="15" customHeight="1">
      <c r="A153" s="68" t="s">
        <v>749</v>
      </c>
      <c r="B153" s="65" t="s">
        <v>886</v>
      </c>
      <c r="C153" s="14" t="s">
        <v>9</v>
      </c>
      <c r="D153" s="14" t="s">
        <v>745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6"/>
      <c r="U153" s="44">
        <v>238534.77399999998</v>
      </c>
      <c r="V153" s="44"/>
      <c r="W153" s="28"/>
      <c r="X153" s="28"/>
      <c r="Y153" s="28"/>
      <c r="Z153" s="36">
        <f t="shared" si="2"/>
        <v>238534.77399999998</v>
      </c>
      <c r="AA153" s="6"/>
    </row>
    <row r="154" spans="1:28" ht="15" customHeight="1">
      <c r="A154" s="68" t="s">
        <v>920</v>
      </c>
      <c r="B154" s="14" t="s">
        <v>921</v>
      </c>
      <c r="C154" s="1" t="s">
        <v>9</v>
      </c>
      <c r="D154" s="1" t="s">
        <v>1046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6"/>
      <c r="U154" s="44">
        <v>32008.35</v>
      </c>
      <c r="V154" s="44"/>
      <c r="W154" s="28"/>
      <c r="X154" s="28"/>
      <c r="Y154" s="28"/>
      <c r="Z154" s="36">
        <f t="shared" si="2"/>
        <v>32008.35</v>
      </c>
      <c r="AA154" s="6"/>
    </row>
    <row r="155" spans="1:28" ht="15" customHeight="1">
      <c r="A155" s="68" t="s">
        <v>200</v>
      </c>
      <c r="B155" s="14" t="s">
        <v>201</v>
      </c>
      <c r="C155" s="14" t="s">
        <v>9</v>
      </c>
      <c r="D155" s="14" t="s">
        <v>1046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6"/>
      <c r="U155" s="44">
        <v>42011.857999999978</v>
      </c>
      <c r="V155" s="44"/>
      <c r="W155" s="28"/>
      <c r="X155" s="28"/>
      <c r="Y155" s="28"/>
      <c r="Z155" s="36">
        <f t="shared" si="2"/>
        <v>42011.857999999978</v>
      </c>
      <c r="AA155" s="6"/>
    </row>
    <row r="156" spans="1:28" ht="15" customHeight="1">
      <c r="A156" s="68" t="s">
        <v>727</v>
      </c>
      <c r="B156" s="14" t="s">
        <v>888</v>
      </c>
      <c r="C156" s="25" t="s">
        <v>714</v>
      </c>
      <c r="D156" s="1" t="s">
        <v>1046</v>
      </c>
      <c r="E156" s="45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9"/>
      <c r="U156" s="44">
        <v>8882.7000000000007</v>
      </c>
      <c r="V156" s="44"/>
      <c r="W156" s="50"/>
      <c r="X156" s="50"/>
      <c r="Y156" s="50"/>
      <c r="Z156" s="36">
        <f t="shared" si="2"/>
        <v>8882.7000000000007</v>
      </c>
      <c r="AA156" s="12"/>
    </row>
    <row r="157" spans="1:28" ht="15" customHeight="1">
      <c r="A157" s="68" t="s">
        <v>202</v>
      </c>
      <c r="B157" s="14" t="s">
        <v>203</v>
      </c>
      <c r="C157" s="14" t="s">
        <v>9</v>
      </c>
      <c r="D157" s="14" t="s">
        <v>1046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6"/>
      <c r="U157" s="44">
        <v>38986.947000000015</v>
      </c>
      <c r="V157" s="44">
        <v>6458.974686696567</v>
      </c>
      <c r="W157" s="28"/>
      <c r="X157" s="28">
        <v>1000</v>
      </c>
      <c r="Y157" s="28">
        <v>7003.5367860769657</v>
      </c>
      <c r="Z157" s="36">
        <f t="shared" si="2"/>
        <v>53449.458472773549</v>
      </c>
      <c r="AA157" s="6"/>
      <c r="AB157" s="11"/>
    </row>
    <row r="158" spans="1:28" ht="15" customHeight="1">
      <c r="A158" s="68" t="s">
        <v>204</v>
      </c>
      <c r="B158" s="14" t="s">
        <v>757</v>
      </c>
      <c r="C158" s="14" t="s">
        <v>875</v>
      </c>
      <c r="D158" s="14" t="s">
        <v>1046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6"/>
      <c r="U158" s="44">
        <v>1277468.7869999998</v>
      </c>
      <c r="V158" s="44">
        <v>384404.26187385409</v>
      </c>
      <c r="W158" s="28"/>
      <c r="X158" s="28">
        <v>5000</v>
      </c>
      <c r="Y158" s="28">
        <v>143922.68095388162</v>
      </c>
      <c r="Z158" s="36">
        <f t="shared" si="2"/>
        <v>1810795.7298277356</v>
      </c>
      <c r="AA158" s="6"/>
      <c r="AB158" s="11"/>
    </row>
    <row r="159" spans="1:28" ht="15" customHeight="1">
      <c r="A159" s="68" t="s">
        <v>205</v>
      </c>
      <c r="B159" s="14" t="s">
        <v>206</v>
      </c>
      <c r="C159" s="14" t="s">
        <v>9</v>
      </c>
      <c r="D159" s="14" t="s">
        <v>1046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6"/>
      <c r="U159" s="44">
        <v>5921.8000000000011</v>
      </c>
      <c r="V159" s="44"/>
      <c r="W159" s="28"/>
      <c r="X159" s="28"/>
      <c r="Y159" s="28"/>
      <c r="Z159" s="36">
        <f t="shared" si="2"/>
        <v>5921.8000000000011</v>
      </c>
      <c r="AA159" s="6"/>
      <c r="AB159" s="11"/>
    </row>
    <row r="160" spans="1:28" ht="15" customHeight="1">
      <c r="A160" s="68" t="s">
        <v>728</v>
      </c>
      <c r="B160" s="14" t="s">
        <v>729</v>
      </c>
      <c r="C160" s="14" t="s">
        <v>9</v>
      </c>
      <c r="D160" s="14" t="s">
        <v>1046</v>
      </c>
      <c r="E160" s="45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9"/>
      <c r="U160" s="44">
        <v>97791.449999999953</v>
      </c>
      <c r="V160" s="44"/>
      <c r="W160" s="50"/>
      <c r="X160" s="50"/>
      <c r="Y160" s="50"/>
      <c r="Z160" s="36">
        <f t="shared" si="2"/>
        <v>97791.449999999953</v>
      </c>
      <c r="AA160" s="12"/>
    </row>
    <row r="161" spans="1:28" ht="15" customHeight="1">
      <c r="A161" s="68" t="s">
        <v>213</v>
      </c>
      <c r="B161" s="14" t="s">
        <v>214</v>
      </c>
      <c r="C161" s="1" t="s">
        <v>24</v>
      </c>
      <c r="D161" s="1" t="s">
        <v>1046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6"/>
      <c r="U161" s="44">
        <v>377882.95999999996</v>
      </c>
      <c r="V161" s="44">
        <v>90578.684630224045</v>
      </c>
      <c r="W161" s="28"/>
      <c r="X161" s="28"/>
      <c r="Y161" s="28"/>
      <c r="Z161" s="36">
        <f t="shared" si="2"/>
        <v>468461.64463022398</v>
      </c>
      <c r="AA161" s="6"/>
    </row>
    <row r="162" spans="1:28" ht="15" customHeight="1">
      <c r="A162" s="68" t="s">
        <v>207</v>
      </c>
      <c r="B162" s="14" t="s">
        <v>208</v>
      </c>
      <c r="C162" s="14" t="s">
        <v>5</v>
      </c>
      <c r="D162" s="14" t="s">
        <v>1046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6"/>
      <c r="U162" s="44">
        <v>27934.47</v>
      </c>
      <c r="V162" s="44">
        <v>19609.424099401913</v>
      </c>
      <c r="W162" s="28"/>
      <c r="X162" s="28"/>
      <c r="Y162" s="28"/>
      <c r="Z162" s="36">
        <f t="shared" si="2"/>
        <v>47543.894099401914</v>
      </c>
      <c r="AA162" s="6"/>
    </row>
    <row r="163" spans="1:28" ht="15" customHeight="1">
      <c r="A163" s="68" t="s">
        <v>730</v>
      </c>
      <c r="B163" s="14" t="s">
        <v>731</v>
      </c>
      <c r="C163" s="1" t="s">
        <v>9</v>
      </c>
      <c r="D163" s="1" t="s">
        <v>1046</v>
      </c>
      <c r="E163" s="45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9"/>
      <c r="U163" s="44">
        <v>44319.055999999982</v>
      </c>
      <c r="V163" s="44"/>
      <c r="W163" s="50"/>
      <c r="X163" s="50"/>
      <c r="Y163" s="50"/>
      <c r="Z163" s="36">
        <f t="shared" si="2"/>
        <v>44319.055999999982</v>
      </c>
      <c r="AA163" s="12"/>
    </row>
    <row r="164" spans="1:28" ht="15" hidden="1" customHeight="1">
      <c r="A164" s="68" t="s">
        <v>160</v>
      </c>
      <c r="B164" s="14" t="s">
        <v>161</v>
      </c>
      <c r="C164" s="1" t="s">
        <v>9</v>
      </c>
      <c r="D164" s="1" t="s">
        <v>129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6"/>
      <c r="U164" s="44"/>
      <c r="V164" s="44"/>
      <c r="W164" s="28"/>
      <c r="X164" s="28"/>
      <c r="Y164" s="28"/>
      <c r="Z164" s="36">
        <f t="shared" si="2"/>
        <v>0</v>
      </c>
      <c r="AA164" s="6"/>
    </row>
    <row r="165" spans="1:28" ht="15" customHeight="1">
      <c r="A165" s="68" t="s">
        <v>964</v>
      </c>
      <c r="B165" s="14" t="s">
        <v>965</v>
      </c>
      <c r="C165" s="14" t="s">
        <v>24</v>
      </c>
      <c r="D165" s="14" t="s">
        <v>1046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6"/>
      <c r="U165" s="44">
        <v>36664.127999999982</v>
      </c>
      <c r="V165" s="44"/>
      <c r="W165" s="28"/>
      <c r="X165" s="28"/>
      <c r="Y165" s="28"/>
      <c r="Z165" s="36">
        <f t="shared" si="2"/>
        <v>36664.127999999982</v>
      </c>
      <c r="AA165" s="6"/>
    </row>
    <row r="166" spans="1:28" ht="15" customHeight="1">
      <c r="A166" s="68" t="s">
        <v>416</v>
      </c>
      <c r="B166" s="14" t="s">
        <v>417</v>
      </c>
      <c r="C166" s="1" t="s">
        <v>24</v>
      </c>
      <c r="D166" s="1" t="s">
        <v>1046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6"/>
      <c r="U166" s="44"/>
      <c r="V166" s="44">
        <v>1988.7325414827103</v>
      </c>
      <c r="W166" s="28"/>
      <c r="X166" s="28"/>
      <c r="Y166" s="28"/>
      <c r="Z166" s="36">
        <f t="shared" si="2"/>
        <v>1988.7325414827103</v>
      </c>
      <c r="AA166" s="6"/>
    </row>
    <row r="167" spans="1:28" ht="15" customHeight="1">
      <c r="A167" s="68" t="s">
        <v>418</v>
      </c>
      <c r="B167" s="14" t="s">
        <v>419</v>
      </c>
      <c r="C167" s="1" t="s">
        <v>24</v>
      </c>
      <c r="D167" s="1" t="s">
        <v>1046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6"/>
      <c r="U167" s="44">
        <v>354958.94999999995</v>
      </c>
      <c r="V167" s="44">
        <v>59329.475810985867</v>
      </c>
      <c r="W167" s="28"/>
      <c r="X167" s="28"/>
      <c r="Y167" s="28"/>
      <c r="Z167" s="36">
        <f t="shared" si="2"/>
        <v>414288.42581098585</v>
      </c>
      <c r="AA167" s="6"/>
    </row>
    <row r="168" spans="1:28" ht="15" customHeight="1">
      <c r="A168" s="68" t="s">
        <v>966</v>
      </c>
      <c r="B168" s="14" t="s">
        <v>967</v>
      </c>
      <c r="C168" s="1" t="s">
        <v>8</v>
      </c>
      <c r="D168" s="1" t="s">
        <v>1046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6"/>
      <c r="U168" s="44">
        <v>120555</v>
      </c>
      <c r="V168" s="44"/>
      <c r="W168" s="28"/>
      <c r="X168" s="28"/>
      <c r="Y168" s="28"/>
      <c r="Z168" s="36">
        <f t="shared" si="2"/>
        <v>120555</v>
      </c>
      <c r="AA168" s="6"/>
    </row>
    <row r="169" spans="1:28" ht="15" customHeight="1">
      <c r="A169" s="68" t="s">
        <v>397</v>
      </c>
      <c r="B169" s="14" t="s">
        <v>698</v>
      </c>
      <c r="C169" s="1" t="s">
        <v>5</v>
      </c>
      <c r="D169" s="1" t="s">
        <v>1046</v>
      </c>
      <c r="E169" s="28"/>
      <c r="F169" s="28"/>
      <c r="G169" s="28"/>
      <c r="H169" s="28"/>
      <c r="I169" s="28"/>
      <c r="J169" s="28"/>
      <c r="K169" s="37"/>
      <c r="L169" s="37"/>
      <c r="M169" s="37"/>
      <c r="N169" s="38"/>
      <c r="O169" s="37"/>
      <c r="P169" s="37"/>
      <c r="Q169" s="37"/>
      <c r="R169" s="37"/>
      <c r="S169" s="37">
        <v>25000</v>
      </c>
      <c r="T169" s="27"/>
      <c r="U169" s="44">
        <v>358009.17000000004</v>
      </c>
      <c r="V169" s="44">
        <v>369338.41993959947</v>
      </c>
      <c r="W169" s="28"/>
      <c r="X169" s="28"/>
      <c r="Y169" s="28">
        <v>64432.538431908084</v>
      </c>
      <c r="Z169" s="36">
        <f t="shared" si="2"/>
        <v>816780.12837150763</v>
      </c>
      <c r="AA169" s="6"/>
    </row>
    <row r="170" spans="1:28" ht="15" customHeight="1">
      <c r="A170" s="68" t="s">
        <v>693</v>
      </c>
      <c r="B170" s="14" t="s">
        <v>398</v>
      </c>
      <c r="C170" s="14" t="s">
        <v>875</v>
      </c>
      <c r="D170" s="14" t="s">
        <v>1046</v>
      </c>
      <c r="E170" s="28"/>
      <c r="F170" s="28"/>
      <c r="G170" s="28"/>
      <c r="H170" s="28"/>
      <c r="I170" s="28"/>
      <c r="J170" s="28"/>
      <c r="K170" s="37"/>
      <c r="L170" s="37"/>
      <c r="M170" s="37">
        <v>50000</v>
      </c>
      <c r="N170" s="37"/>
      <c r="O170" s="37"/>
      <c r="P170" s="37"/>
      <c r="Q170" s="37"/>
      <c r="R170" s="37"/>
      <c r="S170" s="37"/>
      <c r="T170" s="27"/>
      <c r="U170" s="44">
        <v>1318731.4800000004</v>
      </c>
      <c r="V170" s="44">
        <v>863413.66522252047</v>
      </c>
      <c r="W170" s="28"/>
      <c r="X170" s="28">
        <v>43000</v>
      </c>
      <c r="Y170" s="81">
        <v>437020.69545120269</v>
      </c>
      <c r="Z170" s="36">
        <f t="shared" si="2"/>
        <v>2712165.8406737237</v>
      </c>
      <c r="AA170" s="6"/>
    </row>
    <row r="171" spans="1:28" ht="15" customHeight="1">
      <c r="A171" s="68" t="s">
        <v>401</v>
      </c>
      <c r="B171" s="14" t="s">
        <v>402</v>
      </c>
      <c r="C171" s="1" t="s">
        <v>9</v>
      </c>
      <c r="D171" s="1" t="s">
        <v>1046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6"/>
      <c r="U171" s="44">
        <v>278592.98</v>
      </c>
      <c r="V171" s="44"/>
      <c r="W171" s="28"/>
      <c r="X171" s="28">
        <v>1000</v>
      </c>
      <c r="Y171" s="28"/>
      <c r="Z171" s="36">
        <f t="shared" si="2"/>
        <v>279592.98</v>
      </c>
      <c r="AA171" s="6"/>
      <c r="AB171" s="11"/>
    </row>
    <row r="172" spans="1:28" ht="15" hidden="1" customHeight="1">
      <c r="A172" s="68" t="s">
        <v>180</v>
      </c>
      <c r="B172" s="14" t="s">
        <v>181</v>
      </c>
      <c r="C172" s="14" t="s">
        <v>9</v>
      </c>
      <c r="D172" s="1" t="s">
        <v>720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6"/>
      <c r="U172" s="44"/>
      <c r="V172" s="44"/>
      <c r="W172" s="28"/>
      <c r="X172" s="28"/>
      <c r="Y172" s="28"/>
      <c r="Z172" s="36">
        <f t="shared" si="2"/>
        <v>0</v>
      </c>
      <c r="AA172" s="6"/>
      <c r="AB172" s="11"/>
    </row>
    <row r="173" spans="1:28" ht="15" customHeight="1">
      <c r="A173" s="68" t="s">
        <v>694</v>
      </c>
      <c r="B173" s="14" t="s">
        <v>699</v>
      </c>
      <c r="C173" s="14" t="s">
        <v>9</v>
      </c>
      <c r="D173" s="14" t="s">
        <v>1046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6"/>
      <c r="U173" s="44">
        <v>39570.429999999993</v>
      </c>
      <c r="V173" s="44"/>
      <c r="W173" s="28"/>
      <c r="X173" s="28"/>
      <c r="Y173" s="28"/>
      <c r="Z173" s="36">
        <f t="shared" si="2"/>
        <v>39570.429999999993</v>
      </c>
      <c r="AA173" s="6"/>
      <c r="AB173" s="11"/>
    </row>
    <row r="174" spans="1:28" ht="15" customHeight="1">
      <c r="A174" s="68" t="s">
        <v>403</v>
      </c>
      <c r="B174" s="14" t="s">
        <v>732</v>
      </c>
      <c r="C174" s="1" t="s">
        <v>9</v>
      </c>
      <c r="D174" s="1" t="s">
        <v>1046</v>
      </c>
      <c r="E174" s="45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9"/>
      <c r="U174" s="44">
        <v>81707.187999999995</v>
      </c>
      <c r="V174" s="44"/>
      <c r="W174" s="50"/>
      <c r="X174" s="50"/>
      <c r="Y174" s="50"/>
      <c r="Z174" s="36">
        <f t="shared" si="2"/>
        <v>81707.187999999995</v>
      </c>
      <c r="AA174" s="12"/>
    </row>
    <row r="175" spans="1:28" ht="15" customHeight="1">
      <c r="A175" s="68" t="s">
        <v>742</v>
      </c>
      <c r="B175" s="14" t="s">
        <v>406</v>
      </c>
      <c r="C175" s="14" t="s">
        <v>8</v>
      </c>
      <c r="D175" s="14" t="s">
        <v>1046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6"/>
      <c r="U175" s="44">
        <v>23370</v>
      </c>
      <c r="V175" s="44"/>
      <c r="W175" s="28"/>
      <c r="X175" s="28"/>
      <c r="Y175" s="28"/>
      <c r="Z175" s="36">
        <f t="shared" si="2"/>
        <v>23370</v>
      </c>
      <c r="AA175" s="6"/>
    </row>
    <row r="176" spans="1:28" ht="15" customHeight="1">
      <c r="A176" s="68" t="s">
        <v>420</v>
      </c>
      <c r="B176" s="14" t="s">
        <v>421</v>
      </c>
      <c r="C176" s="1" t="s">
        <v>24</v>
      </c>
      <c r="D176" s="1" t="s">
        <v>1046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6"/>
      <c r="U176" s="44"/>
      <c r="V176" s="44">
        <v>21647.39804010732</v>
      </c>
      <c r="W176" s="28"/>
      <c r="X176" s="28"/>
      <c r="Y176" s="28"/>
      <c r="Z176" s="36">
        <f t="shared" si="2"/>
        <v>21647.39804010732</v>
      </c>
      <c r="AA176" s="6"/>
    </row>
    <row r="177" spans="1:28" ht="15" hidden="1" customHeight="1">
      <c r="A177" s="68" t="s">
        <v>184</v>
      </c>
      <c r="B177" s="14" t="s">
        <v>185</v>
      </c>
      <c r="C177" s="1" t="s">
        <v>9</v>
      </c>
      <c r="D177" s="1" t="s">
        <v>720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6"/>
      <c r="U177" s="44"/>
      <c r="V177" s="44"/>
      <c r="W177" s="28"/>
      <c r="X177" s="28"/>
      <c r="Y177" s="28"/>
      <c r="Z177" s="36">
        <f t="shared" si="2"/>
        <v>0</v>
      </c>
      <c r="AA177" s="6"/>
      <c r="AB177" s="11"/>
    </row>
    <row r="178" spans="1:28" ht="15" customHeight="1">
      <c r="A178" s="68" t="s">
        <v>733</v>
      </c>
      <c r="B178" s="14" t="s">
        <v>889</v>
      </c>
      <c r="C178" s="25" t="s">
        <v>8</v>
      </c>
      <c r="D178" s="1" t="s">
        <v>1046</v>
      </c>
      <c r="E178" s="45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9"/>
      <c r="U178" s="44">
        <v>93450.1</v>
      </c>
      <c r="V178" s="44"/>
      <c r="W178" s="50"/>
      <c r="X178" s="50"/>
      <c r="Y178" s="50"/>
      <c r="Z178" s="36">
        <f t="shared" si="2"/>
        <v>93450.1</v>
      </c>
      <c r="AA178" s="12"/>
    </row>
    <row r="179" spans="1:28" ht="15" customHeight="1">
      <c r="A179" s="68" t="s">
        <v>405</v>
      </c>
      <c r="B179" s="14" t="s">
        <v>878</v>
      </c>
      <c r="C179" s="14" t="s">
        <v>875</v>
      </c>
      <c r="D179" s="14" t="s">
        <v>1046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6"/>
      <c r="U179" s="44">
        <v>519553.63</v>
      </c>
      <c r="V179" s="44">
        <v>28803.214000665896</v>
      </c>
      <c r="W179" s="28"/>
      <c r="X179" s="28"/>
      <c r="Y179" s="28">
        <v>35017.683930384832</v>
      </c>
      <c r="Z179" s="36">
        <f t="shared" si="2"/>
        <v>583374.52793105075</v>
      </c>
      <c r="AA179" s="6"/>
    </row>
    <row r="180" spans="1:28" ht="15" customHeight="1">
      <c r="A180" s="68" t="s">
        <v>734</v>
      </c>
      <c r="B180" s="14" t="s">
        <v>735</v>
      </c>
      <c r="C180" s="14" t="s">
        <v>9</v>
      </c>
      <c r="D180" s="14" t="s">
        <v>1046</v>
      </c>
      <c r="E180" s="45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9"/>
      <c r="U180" s="44">
        <v>23278.850000000006</v>
      </c>
      <c r="V180" s="44"/>
      <c r="W180" s="50"/>
      <c r="X180" s="50"/>
      <c r="Y180" s="50"/>
      <c r="Z180" s="36">
        <f t="shared" si="2"/>
        <v>23278.850000000006</v>
      </c>
      <c r="AA180" s="12"/>
    </row>
    <row r="181" spans="1:28" ht="15" hidden="1" customHeight="1">
      <c r="A181" s="68" t="s">
        <v>188</v>
      </c>
      <c r="B181" s="14" t="s">
        <v>189</v>
      </c>
      <c r="C181" s="1" t="s">
        <v>9</v>
      </c>
      <c r="D181" s="1" t="s">
        <v>720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6"/>
      <c r="U181" s="44"/>
      <c r="V181" s="44"/>
      <c r="W181" s="28"/>
      <c r="X181" s="28"/>
      <c r="Y181" s="28"/>
      <c r="Z181" s="36">
        <f t="shared" si="2"/>
        <v>0</v>
      </c>
      <c r="AA181" s="6"/>
    </row>
    <row r="182" spans="1:28" ht="15" customHeight="1">
      <c r="A182" s="68" t="s">
        <v>407</v>
      </c>
      <c r="B182" s="14" t="s">
        <v>900</v>
      </c>
      <c r="C182" s="14" t="s">
        <v>8</v>
      </c>
      <c r="D182" s="14" t="s">
        <v>1046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6"/>
      <c r="U182" s="44"/>
      <c r="V182" s="44">
        <v>1743</v>
      </c>
      <c r="W182" s="28"/>
      <c r="X182" s="28"/>
      <c r="Y182" s="28"/>
      <c r="Z182" s="36">
        <f t="shared" si="2"/>
        <v>1743</v>
      </c>
      <c r="AA182" s="6"/>
      <c r="AB182" s="11"/>
    </row>
    <row r="183" spans="1:28" ht="15" customHeight="1">
      <c r="A183" s="68" t="s">
        <v>736</v>
      </c>
      <c r="B183" s="14" t="s">
        <v>737</v>
      </c>
      <c r="C183" s="14" t="s">
        <v>9</v>
      </c>
      <c r="D183" s="14" t="s">
        <v>1046</v>
      </c>
      <c r="E183" s="45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9"/>
      <c r="U183" s="44">
        <v>43650</v>
      </c>
      <c r="V183" s="44"/>
      <c r="W183" s="50"/>
      <c r="X183" s="50"/>
      <c r="Y183" s="50"/>
      <c r="Z183" s="36">
        <f t="shared" si="2"/>
        <v>43650</v>
      </c>
      <c r="AA183" s="12"/>
    </row>
    <row r="184" spans="1:28" ht="15" customHeight="1">
      <c r="A184" s="68" t="s">
        <v>738</v>
      </c>
      <c r="B184" s="14" t="s">
        <v>890</v>
      </c>
      <c r="C184" s="25" t="s">
        <v>8</v>
      </c>
      <c r="D184" s="14" t="s">
        <v>1046</v>
      </c>
      <c r="E184" s="45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9"/>
      <c r="U184" s="44">
        <v>583009.65</v>
      </c>
      <c r="V184" s="67">
        <v>10096.418441127651</v>
      </c>
      <c r="W184" s="50"/>
      <c r="X184" s="50"/>
      <c r="Y184" s="50"/>
      <c r="Z184" s="36">
        <f t="shared" si="2"/>
        <v>593106.06844112766</v>
      </c>
      <c r="AA184" s="12"/>
    </row>
    <row r="185" spans="1:28" ht="15" customHeight="1">
      <c r="A185" s="68" t="s">
        <v>3</v>
      </c>
      <c r="B185" s="14" t="s">
        <v>4</v>
      </c>
      <c r="C185" s="14" t="s">
        <v>5</v>
      </c>
      <c r="D185" s="14" t="s">
        <v>1046</v>
      </c>
      <c r="E185" s="28"/>
      <c r="F185" s="28"/>
      <c r="G185" s="28"/>
      <c r="H185" s="28"/>
      <c r="I185" s="28"/>
      <c r="J185" s="40"/>
      <c r="K185" s="28"/>
      <c r="L185" s="28"/>
      <c r="M185" s="28"/>
      <c r="N185" s="28"/>
      <c r="O185" s="28"/>
      <c r="P185" s="28"/>
      <c r="Q185" s="28"/>
      <c r="R185" s="28"/>
      <c r="S185" s="28"/>
      <c r="T185" s="26"/>
      <c r="U185" s="44">
        <v>253156.94999999995</v>
      </c>
      <c r="V185" s="44">
        <v>47475.774911686167</v>
      </c>
      <c r="W185" s="28"/>
      <c r="X185" s="28"/>
      <c r="Y185" s="28">
        <v>74237.489932415832</v>
      </c>
      <c r="Z185" s="36">
        <f t="shared" si="2"/>
        <v>374870.21484410198</v>
      </c>
      <c r="AA185" s="6"/>
    </row>
    <row r="186" spans="1:28" ht="15" customHeight="1">
      <c r="A186" s="68" t="s">
        <v>6</v>
      </c>
      <c r="B186" s="14" t="s">
        <v>7</v>
      </c>
      <c r="C186" s="1" t="s">
        <v>8</v>
      </c>
      <c r="D186" s="1" t="s">
        <v>1046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6"/>
      <c r="U186" s="44">
        <v>25867.035</v>
      </c>
      <c r="V186" s="44">
        <v>2384.0745964340576</v>
      </c>
      <c r="W186" s="28"/>
      <c r="X186" s="28"/>
      <c r="Y186" s="28"/>
      <c r="Z186" s="36">
        <f t="shared" si="2"/>
        <v>28251.109596434057</v>
      </c>
      <c r="AA186" s="6"/>
    </row>
    <row r="187" spans="1:28" ht="15" hidden="1" customHeight="1">
      <c r="A187" s="68" t="s">
        <v>215</v>
      </c>
      <c r="B187" s="14" t="s">
        <v>216</v>
      </c>
      <c r="C187" s="1" t="s">
        <v>9</v>
      </c>
      <c r="D187" s="1" t="s">
        <v>745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6"/>
      <c r="U187" s="44"/>
      <c r="V187" s="44"/>
      <c r="W187" s="28"/>
      <c r="X187" s="28"/>
      <c r="Y187" s="28"/>
      <c r="Z187" s="36">
        <f t="shared" si="2"/>
        <v>0</v>
      </c>
      <c r="AA187" s="6"/>
      <c r="AB187" s="11"/>
    </row>
    <row r="188" spans="1:28" ht="15" customHeight="1">
      <c r="A188" s="68" t="s">
        <v>25</v>
      </c>
      <c r="B188" s="14" t="s">
        <v>26</v>
      </c>
      <c r="C188" s="14" t="s">
        <v>24</v>
      </c>
      <c r="D188" s="14" t="s">
        <v>1046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6"/>
      <c r="U188" s="44"/>
      <c r="V188" s="44">
        <v>121225.71812882535</v>
      </c>
      <c r="W188" s="28"/>
      <c r="X188" s="28"/>
      <c r="Y188" s="28"/>
      <c r="Z188" s="36">
        <f t="shared" si="2"/>
        <v>121225.71812882535</v>
      </c>
      <c r="AA188" s="6"/>
    </row>
    <row r="189" spans="1:28" ht="15" customHeight="1">
      <c r="A189" s="68" t="s">
        <v>968</v>
      </c>
      <c r="B189" s="14" t="s">
        <v>969</v>
      </c>
      <c r="C189" s="14" t="s">
        <v>9</v>
      </c>
      <c r="D189" s="14" t="s">
        <v>1046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6"/>
      <c r="U189" s="44">
        <v>5921.8000000000011</v>
      </c>
      <c r="V189" s="44"/>
      <c r="W189" s="28"/>
      <c r="X189" s="28"/>
      <c r="Y189" s="28"/>
      <c r="Z189" s="36">
        <f t="shared" si="2"/>
        <v>5921.8000000000011</v>
      </c>
      <c r="AA189" s="6"/>
    </row>
    <row r="190" spans="1:28" ht="15" hidden="1" customHeight="1">
      <c r="A190" s="68">
        <v>750050999</v>
      </c>
      <c r="B190" s="14" t="s">
        <v>716</v>
      </c>
      <c r="C190" s="14" t="s">
        <v>714</v>
      </c>
      <c r="D190" s="14" t="s">
        <v>259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6"/>
      <c r="U190" s="44"/>
      <c r="V190" s="44"/>
      <c r="W190" s="28"/>
      <c r="X190" s="28"/>
      <c r="Y190" s="28"/>
      <c r="Z190" s="36">
        <f t="shared" si="2"/>
        <v>0</v>
      </c>
      <c r="AA190" s="6"/>
    </row>
    <row r="191" spans="1:28" ht="15" customHeight="1">
      <c r="A191" s="68" t="s">
        <v>10</v>
      </c>
      <c r="B191" s="14" t="s">
        <v>11</v>
      </c>
      <c r="C191" s="1" t="s">
        <v>875</v>
      </c>
      <c r="D191" s="1" t="s">
        <v>1046</v>
      </c>
      <c r="E191" s="28"/>
      <c r="F191" s="28"/>
      <c r="G191" s="28"/>
      <c r="H191" s="28"/>
      <c r="I191" s="28"/>
      <c r="J191" s="39"/>
      <c r="K191" s="37"/>
      <c r="L191" s="37"/>
      <c r="M191" s="37">
        <f>50000+50000</f>
        <v>100000</v>
      </c>
      <c r="N191" s="37"/>
      <c r="O191" s="41"/>
      <c r="P191" s="37"/>
      <c r="Q191" s="37"/>
      <c r="R191" s="37"/>
      <c r="S191" s="37"/>
      <c r="T191" s="27"/>
      <c r="U191" s="44">
        <v>1860175.3199999998</v>
      </c>
      <c r="V191" s="44">
        <v>1360937.7834503658</v>
      </c>
      <c r="W191" s="28"/>
      <c r="X191" s="28">
        <v>10000</v>
      </c>
      <c r="Y191" s="28">
        <v>560282.94288615731</v>
      </c>
      <c r="Z191" s="36">
        <f t="shared" si="2"/>
        <v>3891396.0463365228</v>
      </c>
      <c r="AA191" s="6"/>
    </row>
    <row r="192" spans="1:28" ht="15" hidden="1" customHeight="1">
      <c r="A192" s="68">
        <v>750150013</v>
      </c>
      <c r="B192" s="14" t="s">
        <v>1051</v>
      </c>
      <c r="C192" s="14" t="s">
        <v>8</v>
      </c>
      <c r="D192" s="14" t="s">
        <v>259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6"/>
      <c r="U192" s="44"/>
      <c r="V192" s="44"/>
      <c r="W192" s="28"/>
      <c r="X192" s="28"/>
      <c r="Y192" s="28"/>
      <c r="Z192" s="36">
        <f t="shared" si="2"/>
        <v>0</v>
      </c>
      <c r="AA192" s="6"/>
    </row>
    <row r="193" spans="1:28" ht="15" customHeight="1">
      <c r="A193" s="68" t="s">
        <v>27</v>
      </c>
      <c r="B193" s="14" t="s">
        <v>28</v>
      </c>
      <c r="C193" s="14" t="s">
        <v>24</v>
      </c>
      <c r="D193" s="14" t="s">
        <v>1046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6"/>
      <c r="U193" s="44">
        <v>66344.77</v>
      </c>
      <c r="V193" s="44">
        <v>1245.9143755823659</v>
      </c>
      <c r="W193" s="28"/>
      <c r="X193" s="28"/>
      <c r="Y193" s="28"/>
      <c r="Z193" s="36">
        <f t="shared" si="2"/>
        <v>67590.684375582365</v>
      </c>
      <c r="AA193" s="6"/>
    </row>
    <row r="194" spans="1:28" ht="14.25" hidden="1" customHeight="1">
      <c r="A194" s="68">
        <v>770020030</v>
      </c>
      <c r="B194" s="14" t="s">
        <v>718</v>
      </c>
      <c r="C194" s="14" t="s">
        <v>714</v>
      </c>
      <c r="D194" s="1" t="s">
        <v>259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6"/>
      <c r="U194" s="44"/>
      <c r="V194" s="44"/>
      <c r="W194" s="28"/>
      <c r="X194" s="28"/>
      <c r="Y194" s="28"/>
      <c r="Z194" s="36">
        <f t="shared" ref="Z194:Z260" si="3">SUM(E194:Y194)</f>
        <v>0</v>
      </c>
      <c r="AA194" s="6"/>
    </row>
    <row r="195" spans="1:28" ht="15" hidden="1" customHeight="1">
      <c r="A195" s="68">
        <v>920300597</v>
      </c>
      <c r="B195" s="14" t="s">
        <v>997</v>
      </c>
      <c r="C195" s="1" t="s">
        <v>24</v>
      </c>
      <c r="D195" s="1" t="s">
        <v>259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6"/>
      <c r="U195" s="44"/>
      <c r="V195" s="44"/>
      <c r="W195" s="28"/>
      <c r="X195" s="28"/>
      <c r="Y195" s="28"/>
      <c r="Z195" s="36">
        <f t="shared" si="3"/>
        <v>0</v>
      </c>
      <c r="AA195" s="6"/>
    </row>
    <row r="196" spans="1:28" ht="15" hidden="1" customHeight="1">
      <c r="A196" s="68">
        <v>940813033</v>
      </c>
      <c r="B196" s="14" t="s">
        <v>1003</v>
      </c>
      <c r="C196" s="1" t="s">
        <v>24</v>
      </c>
      <c r="D196" s="1" t="s">
        <v>259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6"/>
      <c r="U196" s="44"/>
      <c r="V196" s="44"/>
      <c r="W196" s="28"/>
      <c r="X196" s="28"/>
      <c r="Y196" s="28"/>
      <c r="Z196" s="36">
        <f t="shared" si="3"/>
        <v>0</v>
      </c>
      <c r="AA196" s="6"/>
    </row>
    <row r="197" spans="1:28" ht="15" customHeight="1">
      <c r="A197" s="68" t="s">
        <v>12</v>
      </c>
      <c r="B197" s="14" t="s">
        <v>1087</v>
      </c>
      <c r="C197" s="1" t="s">
        <v>8</v>
      </c>
      <c r="D197" s="1" t="s">
        <v>1046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6"/>
      <c r="U197" s="44"/>
      <c r="V197" s="44">
        <v>111999.60703810345</v>
      </c>
      <c r="W197" s="28"/>
      <c r="X197" s="28"/>
      <c r="Y197" s="28"/>
      <c r="Z197" s="36">
        <f t="shared" si="3"/>
        <v>111999.60703810345</v>
      </c>
      <c r="AA197" s="6"/>
    </row>
    <row r="198" spans="1:28" ht="15" customHeight="1">
      <c r="A198" s="68" t="s">
        <v>739</v>
      </c>
      <c r="B198" s="14" t="s">
        <v>887</v>
      </c>
      <c r="C198" s="25" t="s">
        <v>8</v>
      </c>
      <c r="D198" s="14" t="s">
        <v>1046</v>
      </c>
      <c r="E198" s="45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9"/>
      <c r="U198" s="44">
        <v>345967.47900000011</v>
      </c>
      <c r="V198" s="44"/>
      <c r="W198" s="50"/>
      <c r="X198" s="50"/>
      <c r="Y198" s="50"/>
      <c r="Z198" s="36">
        <f t="shared" si="3"/>
        <v>345967.47900000011</v>
      </c>
      <c r="AA198" s="12"/>
    </row>
    <row r="199" spans="1:28" ht="15" customHeight="1">
      <c r="A199" s="68" t="s">
        <v>15</v>
      </c>
      <c r="B199" s="14" t="s">
        <v>16</v>
      </c>
      <c r="C199" s="1" t="s">
        <v>9</v>
      </c>
      <c r="D199" s="1" t="s">
        <v>1046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6"/>
      <c r="U199" s="44">
        <v>161309.533</v>
      </c>
      <c r="V199" s="44"/>
      <c r="W199" s="28"/>
      <c r="X199" s="28"/>
      <c r="Y199" s="28"/>
      <c r="Z199" s="36">
        <f t="shared" si="3"/>
        <v>161309.533</v>
      </c>
      <c r="AA199" s="6"/>
    </row>
    <row r="200" spans="1:28" ht="15" hidden="1" customHeight="1">
      <c r="A200" s="68" t="s">
        <v>266</v>
      </c>
      <c r="B200" s="14" t="s">
        <v>267</v>
      </c>
      <c r="C200" s="1" t="s">
        <v>5</v>
      </c>
      <c r="D200" s="1" t="s">
        <v>259</v>
      </c>
      <c r="E200" s="28"/>
      <c r="F200" s="28"/>
      <c r="G200" s="28"/>
      <c r="H200" s="28"/>
      <c r="I200" s="28"/>
      <c r="J200" s="28"/>
      <c r="K200" s="37"/>
      <c r="L200" s="37"/>
      <c r="M200" s="37"/>
      <c r="N200" s="37"/>
      <c r="O200" s="37"/>
      <c r="P200" s="37"/>
      <c r="Q200" s="37"/>
      <c r="R200" s="37"/>
      <c r="S200" s="37"/>
      <c r="T200" s="27"/>
      <c r="U200" s="44"/>
      <c r="V200" s="44"/>
      <c r="W200" s="28"/>
      <c r="X200" s="28"/>
      <c r="Y200" s="28"/>
      <c r="Z200" s="36">
        <f t="shared" si="3"/>
        <v>0</v>
      </c>
      <c r="AA200" s="6"/>
    </row>
    <row r="201" spans="1:28" ht="15" customHeight="1">
      <c r="A201" s="68" t="s">
        <v>970</v>
      </c>
      <c r="B201" s="14" t="s">
        <v>971</v>
      </c>
      <c r="C201" s="14" t="s">
        <v>24</v>
      </c>
      <c r="D201" s="14" t="s">
        <v>1046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6"/>
      <c r="U201" s="44">
        <v>962.5</v>
      </c>
      <c r="V201" s="44"/>
      <c r="W201" s="28"/>
      <c r="X201" s="28"/>
      <c r="Y201" s="28"/>
      <c r="Z201" s="36">
        <f t="shared" si="3"/>
        <v>962.5</v>
      </c>
      <c r="AA201" s="6"/>
    </row>
    <row r="202" spans="1:28" ht="15" customHeight="1">
      <c r="A202" s="68" t="s">
        <v>22</v>
      </c>
      <c r="B202" s="14" t="s">
        <v>23</v>
      </c>
      <c r="C202" s="1" t="s">
        <v>9</v>
      </c>
      <c r="D202" s="1" t="s">
        <v>1046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6"/>
      <c r="U202" s="44">
        <v>727306.82999999984</v>
      </c>
      <c r="V202" s="44">
        <v>101099.42666811959</v>
      </c>
      <c r="W202" s="28"/>
      <c r="X202" s="28"/>
      <c r="Y202" s="28"/>
      <c r="Z202" s="36">
        <f t="shared" si="3"/>
        <v>828406.25666811946</v>
      </c>
      <c r="AA202" s="6"/>
      <c r="AB202" s="12"/>
    </row>
    <row r="203" spans="1:28" ht="15" customHeight="1">
      <c r="A203" s="68" t="s">
        <v>740</v>
      </c>
      <c r="B203" s="14" t="s">
        <v>741</v>
      </c>
      <c r="C203" s="14" t="s">
        <v>9</v>
      </c>
      <c r="D203" s="14" t="s">
        <v>1046</v>
      </c>
      <c r="E203" s="45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9"/>
      <c r="U203" s="44">
        <v>321054.25100000005</v>
      </c>
      <c r="V203" s="44">
        <v>63058.827827010522</v>
      </c>
      <c r="W203" s="50"/>
      <c r="X203" s="50"/>
      <c r="Y203" s="50">
        <v>56028.294288615725</v>
      </c>
      <c r="Z203" s="36">
        <f t="shared" si="3"/>
        <v>440141.37311562628</v>
      </c>
      <c r="AA203" s="12"/>
    </row>
    <row r="204" spans="1:28" ht="15" customHeight="1">
      <c r="A204" s="68" t="s">
        <v>408</v>
      </c>
      <c r="B204" s="14" t="s">
        <v>409</v>
      </c>
      <c r="C204" s="14" t="s">
        <v>9</v>
      </c>
      <c r="D204" s="14" t="s">
        <v>1046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6"/>
      <c r="U204" s="44">
        <v>399414.58299999998</v>
      </c>
      <c r="V204" s="44"/>
      <c r="W204" s="28"/>
      <c r="X204" s="28"/>
      <c r="Y204" s="28"/>
      <c r="Z204" s="36">
        <f t="shared" si="3"/>
        <v>399414.58299999998</v>
      </c>
      <c r="AA204" s="6"/>
    </row>
    <row r="205" spans="1:28" ht="15" customHeight="1">
      <c r="A205" s="68" t="s">
        <v>414</v>
      </c>
      <c r="B205" s="14" t="s">
        <v>415</v>
      </c>
      <c r="C205" s="1" t="s">
        <v>9</v>
      </c>
      <c r="D205" s="1" t="s">
        <v>1046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6"/>
      <c r="U205" s="44">
        <v>75088.551999999996</v>
      </c>
      <c r="V205" s="44"/>
      <c r="W205" s="28"/>
      <c r="X205" s="28"/>
      <c r="Y205" s="28"/>
      <c r="Z205" s="36">
        <f t="shared" si="3"/>
        <v>75088.551999999996</v>
      </c>
      <c r="AA205" s="6"/>
      <c r="AB205" s="11"/>
    </row>
    <row r="206" spans="1:28" ht="15" hidden="1" customHeight="1">
      <c r="A206" s="68" t="s">
        <v>274</v>
      </c>
      <c r="B206" s="14" t="s">
        <v>275</v>
      </c>
      <c r="C206" s="1" t="s">
        <v>8</v>
      </c>
      <c r="D206" s="1" t="s">
        <v>259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6"/>
      <c r="U206" s="44"/>
      <c r="V206" s="44"/>
      <c r="W206" s="28"/>
      <c r="X206" s="28"/>
      <c r="Y206" s="28"/>
      <c r="Z206" s="36">
        <f t="shared" si="3"/>
        <v>0</v>
      </c>
      <c r="AA206" s="6"/>
    </row>
    <row r="207" spans="1:28" ht="15" customHeight="1">
      <c r="A207" s="68" t="s">
        <v>1088</v>
      </c>
      <c r="B207" s="14" t="s">
        <v>1089</v>
      </c>
      <c r="C207" s="14" t="s">
        <v>24</v>
      </c>
      <c r="D207" s="1" t="s">
        <v>1046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6"/>
      <c r="U207" s="44">
        <v>5921.8</v>
      </c>
      <c r="V207" s="44"/>
      <c r="W207" s="28"/>
      <c r="X207" s="28"/>
      <c r="Y207" s="28"/>
      <c r="Z207" s="36">
        <f t="shared" si="3"/>
        <v>5921.8</v>
      </c>
      <c r="AA207" s="6"/>
      <c r="AB207" s="11"/>
    </row>
    <row r="208" spans="1:28" ht="15" customHeight="1">
      <c r="A208" s="68" t="s">
        <v>546</v>
      </c>
      <c r="B208" s="14" t="s">
        <v>547</v>
      </c>
      <c r="C208" s="14" t="s">
        <v>9</v>
      </c>
      <c r="D208" s="14" t="s">
        <v>1146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6"/>
      <c r="U208" s="44">
        <v>499830.07</v>
      </c>
      <c r="V208" s="44"/>
      <c r="W208" s="28"/>
      <c r="X208" s="28">
        <v>26000</v>
      </c>
      <c r="Y208" s="28">
        <v>15407.780929369324</v>
      </c>
      <c r="Z208" s="36">
        <f t="shared" si="3"/>
        <v>541237.85092936934</v>
      </c>
      <c r="AA208" s="6"/>
      <c r="AB208" s="11"/>
    </row>
    <row r="209" spans="1:28" ht="15" customHeight="1">
      <c r="A209" s="68" t="s">
        <v>1094</v>
      </c>
      <c r="B209" s="14" t="s">
        <v>1095</v>
      </c>
      <c r="C209" s="1" t="s">
        <v>9</v>
      </c>
      <c r="D209" s="1" t="s">
        <v>1146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6"/>
      <c r="U209" s="44">
        <v>133030.76799999998</v>
      </c>
      <c r="V209" s="44"/>
      <c r="W209" s="28"/>
      <c r="X209" s="28"/>
      <c r="Y209" s="28"/>
      <c r="Z209" s="36">
        <f t="shared" si="3"/>
        <v>133030.76799999998</v>
      </c>
      <c r="AA209" s="6"/>
      <c r="AB209" s="12"/>
    </row>
    <row r="210" spans="1:28" ht="15" customHeight="1">
      <c r="A210" s="68" t="s">
        <v>760</v>
      </c>
      <c r="B210" s="14" t="s">
        <v>915</v>
      </c>
      <c r="C210" s="14" t="s">
        <v>9</v>
      </c>
      <c r="D210" s="14" t="s">
        <v>1146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6"/>
      <c r="U210" s="44">
        <v>113009.79999999999</v>
      </c>
      <c r="V210" s="44"/>
      <c r="W210" s="28"/>
      <c r="X210" s="28"/>
      <c r="Y210" s="28"/>
      <c r="Z210" s="36">
        <f t="shared" si="3"/>
        <v>113009.79999999999</v>
      </c>
      <c r="AA210" s="6"/>
      <c r="AB210" s="11"/>
    </row>
    <row r="211" spans="1:28" ht="15" customHeight="1">
      <c r="A211" s="68" t="s">
        <v>464</v>
      </c>
      <c r="B211" s="14" t="s">
        <v>465</v>
      </c>
      <c r="C211" s="14" t="s">
        <v>5</v>
      </c>
      <c r="D211" s="14" t="s">
        <v>1146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6"/>
      <c r="U211" s="44">
        <v>448603.65199999989</v>
      </c>
      <c r="V211" s="44">
        <v>354808.73375171883</v>
      </c>
      <c r="W211" s="28"/>
      <c r="X211" s="28">
        <v>1000</v>
      </c>
      <c r="Y211" s="28">
        <v>145673.56515040089</v>
      </c>
      <c r="Z211" s="36">
        <f t="shared" si="3"/>
        <v>950085.95090211951</v>
      </c>
      <c r="AA211" s="6"/>
    </row>
    <row r="212" spans="1:28" ht="15" customHeight="1">
      <c r="A212" s="68" t="s">
        <v>501</v>
      </c>
      <c r="B212" s="14" t="s">
        <v>355</v>
      </c>
      <c r="C212" s="1" t="s">
        <v>24</v>
      </c>
      <c r="D212" s="1" t="s">
        <v>1146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6"/>
      <c r="U212" s="44"/>
      <c r="V212" s="44">
        <v>7401.4545483719394</v>
      </c>
      <c r="W212" s="28"/>
      <c r="X212" s="28"/>
      <c r="Y212" s="28"/>
      <c r="Z212" s="36">
        <f t="shared" si="3"/>
        <v>7401.4545483719394</v>
      </c>
      <c r="AA212" s="6"/>
    </row>
    <row r="213" spans="1:28" ht="15" customHeight="1">
      <c r="A213" s="68" t="s">
        <v>466</v>
      </c>
      <c r="B213" s="14" t="s">
        <v>467</v>
      </c>
      <c r="C213" s="14" t="s">
        <v>8</v>
      </c>
      <c r="D213" s="14" t="s">
        <v>1146</v>
      </c>
      <c r="E213" s="28"/>
      <c r="F213" s="28"/>
      <c r="G213" s="28"/>
      <c r="H213" s="28"/>
      <c r="I213" s="28"/>
      <c r="J213" s="28"/>
      <c r="K213" s="28"/>
      <c r="L213" s="28"/>
      <c r="M213" s="78">
        <v>50000</v>
      </c>
      <c r="N213" s="28"/>
      <c r="O213" s="28"/>
      <c r="P213" s="28"/>
      <c r="Q213" s="28"/>
      <c r="R213" s="28"/>
      <c r="S213" s="28"/>
      <c r="T213" s="26"/>
      <c r="U213" s="67"/>
      <c r="V213" s="67"/>
      <c r="W213" s="28"/>
      <c r="X213" s="28"/>
      <c r="Y213" s="79">
        <v>57429.001645831122</v>
      </c>
      <c r="Z213" s="36">
        <f t="shared" si="3"/>
        <v>107429.00164583113</v>
      </c>
      <c r="AA213" s="6"/>
    </row>
    <row r="214" spans="1:28" ht="15" customHeight="1">
      <c r="A214" s="68" t="s">
        <v>1096</v>
      </c>
      <c r="B214" s="14" t="s">
        <v>1097</v>
      </c>
      <c r="C214" s="14" t="s">
        <v>8</v>
      </c>
      <c r="D214" s="14" t="s">
        <v>1146</v>
      </c>
      <c r="E214" s="28"/>
      <c r="F214" s="28"/>
      <c r="G214" s="28"/>
      <c r="H214" s="28"/>
      <c r="I214" s="28"/>
      <c r="J214" s="28"/>
      <c r="K214" s="28"/>
      <c r="L214" s="28"/>
      <c r="M214" s="78"/>
      <c r="N214" s="28"/>
      <c r="O214" s="28"/>
      <c r="P214" s="28"/>
      <c r="Q214" s="28"/>
      <c r="R214" s="28"/>
      <c r="S214" s="28"/>
      <c r="T214" s="26"/>
      <c r="U214" s="67">
        <v>11843.6</v>
      </c>
      <c r="V214" s="67"/>
      <c r="W214" s="28"/>
      <c r="X214" s="28"/>
      <c r="Y214" s="28"/>
      <c r="Z214" s="36">
        <f t="shared" si="3"/>
        <v>11843.6</v>
      </c>
      <c r="AA214" s="6"/>
    </row>
    <row r="215" spans="1:28" ht="15" customHeight="1">
      <c r="A215" s="68" t="s">
        <v>468</v>
      </c>
      <c r="B215" s="14" t="s">
        <v>877</v>
      </c>
      <c r="C215" s="14" t="s">
        <v>875</v>
      </c>
      <c r="D215" s="14" t="s">
        <v>1146</v>
      </c>
      <c r="E215" s="28"/>
      <c r="F215" s="28"/>
      <c r="G215" s="28"/>
      <c r="H215" s="28"/>
      <c r="I215" s="28"/>
      <c r="J215" s="28"/>
      <c r="K215" s="37"/>
      <c r="L215" s="37"/>
      <c r="M215" s="41">
        <f>50000+50000+50000+50000+50000+88000</f>
        <v>338000</v>
      </c>
      <c r="N215" s="37"/>
      <c r="O215" s="37"/>
      <c r="P215" s="37"/>
      <c r="Q215" s="37"/>
      <c r="R215" s="37">
        <v>50000</v>
      </c>
      <c r="S215" s="37">
        <v>28446</v>
      </c>
      <c r="T215" s="27"/>
      <c r="U215" s="44">
        <v>3654413.9727000031</v>
      </c>
      <c r="V215" s="44">
        <v>1291912.9221674439</v>
      </c>
      <c r="W215" s="28"/>
      <c r="X215" s="28">
        <v>64500</v>
      </c>
      <c r="Y215" s="28">
        <v>1036523.444339391</v>
      </c>
      <c r="Z215" s="36">
        <f t="shared" si="3"/>
        <v>6463796.339206838</v>
      </c>
      <c r="AA215" s="6"/>
    </row>
    <row r="216" spans="1:28" ht="15" customHeight="1">
      <c r="A216" s="68" t="s">
        <v>502</v>
      </c>
      <c r="B216" s="14" t="s">
        <v>503</v>
      </c>
      <c r="C216" s="1" t="s">
        <v>24</v>
      </c>
      <c r="D216" s="1" t="s">
        <v>1146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6"/>
      <c r="U216" s="44"/>
      <c r="V216" s="44">
        <v>61944.586270763131</v>
      </c>
      <c r="W216" s="28"/>
      <c r="X216" s="28"/>
      <c r="Y216" s="28"/>
      <c r="Z216" s="36">
        <f t="shared" si="3"/>
        <v>61944.586270763131</v>
      </c>
      <c r="AA216" s="6"/>
    </row>
    <row r="217" spans="1:28" ht="15" hidden="1" customHeight="1">
      <c r="A217" s="68" t="s">
        <v>288</v>
      </c>
      <c r="B217" s="14" t="s">
        <v>289</v>
      </c>
      <c r="C217" s="1" t="s">
        <v>9</v>
      </c>
      <c r="D217" s="1" t="s">
        <v>259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6"/>
      <c r="U217" s="44"/>
      <c r="V217" s="44"/>
      <c r="W217" s="28"/>
      <c r="X217" s="28"/>
      <c r="Y217" s="28"/>
      <c r="Z217" s="36">
        <f t="shared" si="3"/>
        <v>0</v>
      </c>
      <c r="AA217" s="6"/>
    </row>
    <row r="218" spans="1:28" ht="15" customHeight="1">
      <c r="A218" s="68" t="s">
        <v>504</v>
      </c>
      <c r="B218" s="14" t="s">
        <v>505</v>
      </c>
      <c r="C218" s="1" t="s">
        <v>24</v>
      </c>
      <c r="D218" s="1" t="s">
        <v>1146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6"/>
      <c r="U218" s="44"/>
      <c r="V218" s="44">
        <v>66745.125187357306</v>
      </c>
      <c r="W218" s="28"/>
      <c r="X218" s="28"/>
      <c r="Y218" s="28"/>
      <c r="Z218" s="36">
        <f t="shared" si="3"/>
        <v>66745.125187357306</v>
      </c>
      <c r="AA218" s="6"/>
    </row>
    <row r="219" spans="1:28" ht="15" customHeight="1">
      <c r="A219" s="68" t="s">
        <v>824</v>
      </c>
      <c r="B219" s="14" t="s">
        <v>825</v>
      </c>
      <c r="C219" s="14" t="s">
        <v>8</v>
      </c>
      <c r="D219" s="14" t="s">
        <v>1146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6"/>
      <c r="U219" s="44">
        <v>8882.8870000000024</v>
      </c>
      <c r="V219" s="44"/>
      <c r="W219" s="28"/>
      <c r="X219" s="28"/>
      <c r="Y219" s="28"/>
      <c r="Z219" s="36">
        <f t="shared" si="3"/>
        <v>8882.8870000000024</v>
      </c>
      <c r="AA219" s="6"/>
    </row>
    <row r="220" spans="1:28" ht="15" customHeight="1">
      <c r="A220" s="68" t="s">
        <v>506</v>
      </c>
      <c r="B220" s="14" t="s">
        <v>507</v>
      </c>
      <c r="C220" s="1" t="s">
        <v>24</v>
      </c>
      <c r="D220" s="1" t="s">
        <v>1146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6"/>
      <c r="U220" s="44">
        <v>15493.574000000001</v>
      </c>
      <c r="V220" s="44">
        <v>15829.817439997134</v>
      </c>
      <c r="W220" s="28"/>
      <c r="X220" s="28"/>
      <c r="Y220" s="28"/>
      <c r="Z220" s="36">
        <f t="shared" si="3"/>
        <v>31323.391439997133</v>
      </c>
      <c r="AA220" s="6"/>
    </row>
    <row r="221" spans="1:28" ht="15" customHeight="1">
      <c r="A221" s="68" t="s">
        <v>469</v>
      </c>
      <c r="B221" s="14" t="s">
        <v>470</v>
      </c>
      <c r="C221" s="1" t="s">
        <v>9</v>
      </c>
      <c r="D221" s="1" t="s">
        <v>1146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6"/>
      <c r="U221" s="44">
        <v>55210.030000000006</v>
      </c>
      <c r="V221" s="44">
        <v>11026.385019797515</v>
      </c>
      <c r="W221" s="28"/>
      <c r="X221" s="28"/>
      <c r="Y221" s="28"/>
      <c r="Z221" s="36">
        <f t="shared" si="3"/>
        <v>66236.415019797525</v>
      </c>
      <c r="AA221" s="6"/>
    </row>
    <row r="222" spans="1:28" ht="15" customHeight="1">
      <c r="A222" s="68" t="s">
        <v>471</v>
      </c>
      <c r="B222" s="14" t="s">
        <v>472</v>
      </c>
      <c r="C222" s="1" t="s">
        <v>9</v>
      </c>
      <c r="D222" s="1" t="s">
        <v>1146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6"/>
      <c r="U222" s="44">
        <v>11843.599999999999</v>
      </c>
      <c r="V222" s="44"/>
      <c r="W222" s="28"/>
      <c r="X222" s="28"/>
      <c r="Y222" s="28"/>
      <c r="Z222" s="36">
        <f t="shared" si="3"/>
        <v>11843.599999999999</v>
      </c>
      <c r="AA222" s="6"/>
    </row>
    <row r="223" spans="1:28" ht="15" customHeight="1">
      <c r="A223" s="68" t="s">
        <v>475</v>
      </c>
      <c r="B223" s="14" t="s">
        <v>476</v>
      </c>
      <c r="C223" s="14" t="s">
        <v>9</v>
      </c>
      <c r="D223" s="14" t="s">
        <v>1146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6"/>
      <c r="U223" s="44">
        <v>169541.39</v>
      </c>
      <c r="V223" s="44"/>
      <c r="W223" s="28"/>
      <c r="X223" s="28"/>
      <c r="Y223" s="28"/>
      <c r="Z223" s="36">
        <f t="shared" si="3"/>
        <v>169541.39</v>
      </c>
      <c r="AA223" s="6"/>
    </row>
    <row r="224" spans="1:28" ht="15.75" customHeight="1">
      <c r="A224" s="68" t="s">
        <v>826</v>
      </c>
      <c r="B224" s="14" t="s">
        <v>972</v>
      </c>
      <c r="C224" s="1" t="s">
        <v>9</v>
      </c>
      <c r="D224" s="1" t="s">
        <v>1146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6"/>
      <c r="U224" s="44">
        <v>25607.112000000001</v>
      </c>
      <c r="V224" s="44"/>
      <c r="W224" s="28"/>
      <c r="X224" s="28"/>
      <c r="Y224" s="28"/>
      <c r="Z224" s="36">
        <f t="shared" si="3"/>
        <v>25607.112000000001</v>
      </c>
      <c r="AA224" s="6"/>
    </row>
    <row r="225" spans="1:28" ht="15" hidden="1" customHeight="1">
      <c r="A225" s="68" t="s">
        <v>296</v>
      </c>
      <c r="B225" s="14" t="s">
        <v>297</v>
      </c>
      <c r="C225" s="1" t="s">
        <v>9</v>
      </c>
      <c r="D225" s="1" t="s">
        <v>259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6"/>
      <c r="U225" s="44"/>
      <c r="V225" s="44"/>
      <c r="W225" s="28"/>
      <c r="X225" s="28"/>
      <c r="Y225" s="28"/>
      <c r="Z225" s="36">
        <f t="shared" si="3"/>
        <v>0</v>
      </c>
      <c r="AA225" s="6"/>
    </row>
    <row r="226" spans="1:28" ht="15" customHeight="1">
      <c r="A226" s="68" t="s">
        <v>477</v>
      </c>
      <c r="B226" s="14" t="s">
        <v>478</v>
      </c>
      <c r="C226" s="1" t="s">
        <v>9</v>
      </c>
      <c r="D226" s="1" t="s">
        <v>1146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6"/>
      <c r="U226" s="44">
        <v>385569.76600000012</v>
      </c>
      <c r="V226" s="44">
        <v>25259.164397677392</v>
      </c>
      <c r="W226" s="28"/>
      <c r="X226" s="28"/>
      <c r="Y226" s="28"/>
      <c r="Z226" s="36">
        <f t="shared" si="3"/>
        <v>410828.93039767753</v>
      </c>
      <c r="AA226" s="6"/>
    </row>
    <row r="227" spans="1:28" ht="15" customHeight="1">
      <c r="A227" s="68" t="s">
        <v>479</v>
      </c>
      <c r="B227" s="14" t="s">
        <v>480</v>
      </c>
      <c r="C227" s="14" t="s">
        <v>9</v>
      </c>
      <c r="D227" s="14" t="s">
        <v>1146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6"/>
      <c r="U227" s="44">
        <v>269939.65399999998</v>
      </c>
      <c r="V227" s="44"/>
      <c r="W227" s="28"/>
      <c r="X227" s="28"/>
      <c r="Y227" s="28"/>
      <c r="Z227" s="36">
        <f t="shared" si="3"/>
        <v>269939.65399999998</v>
      </c>
      <c r="AA227" s="6"/>
    </row>
    <row r="228" spans="1:28" ht="15" customHeight="1">
      <c r="A228" s="68" t="s">
        <v>827</v>
      </c>
      <c r="B228" s="14" t="s">
        <v>828</v>
      </c>
      <c r="C228" s="1" t="s">
        <v>9</v>
      </c>
      <c r="D228" s="1" t="s">
        <v>1146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6"/>
      <c r="U228" s="44">
        <v>20659.945</v>
      </c>
      <c r="V228" s="44"/>
      <c r="W228" s="28"/>
      <c r="X228" s="28"/>
      <c r="Y228" s="28"/>
      <c r="Z228" s="36">
        <f t="shared" si="3"/>
        <v>20659.945</v>
      </c>
      <c r="AA228" s="6"/>
    </row>
    <row r="229" spans="1:28" ht="15" customHeight="1">
      <c r="A229" s="68" t="s">
        <v>481</v>
      </c>
      <c r="B229" s="14" t="s">
        <v>482</v>
      </c>
      <c r="C229" s="14" t="s">
        <v>9</v>
      </c>
      <c r="D229" s="14" t="s">
        <v>1146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6"/>
      <c r="U229" s="44">
        <v>140888.16</v>
      </c>
      <c r="V229" s="44"/>
      <c r="W229" s="28"/>
      <c r="X229" s="28"/>
      <c r="Y229" s="28"/>
      <c r="Z229" s="36">
        <f t="shared" si="3"/>
        <v>140888.16</v>
      </c>
      <c r="AA229" s="6"/>
    </row>
    <row r="230" spans="1:28" ht="15" customHeight="1">
      <c r="A230" s="68" t="s">
        <v>483</v>
      </c>
      <c r="B230" s="14" t="s">
        <v>484</v>
      </c>
      <c r="C230" s="14" t="s">
        <v>9</v>
      </c>
      <c r="D230" s="14" t="s">
        <v>1146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6"/>
      <c r="U230" s="44">
        <v>37759.87999999999</v>
      </c>
      <c r="V230" s="44"/>
      <c r="W230" s="28"/>
      <c r="X230" s="28"/>
      <c r="Y230" s="28"/>
      <c r="Z230" s="36">
        <f t="shared" si="3"/>
        <v>37759.87999999999</v>
      </c>
      <c r="AA230" s="6"/>
    </row>
    <row r="231" spans="1:28" ht="15" customHeight="1">
      <c r="A231" s="68" t="s">
        <v>973</v>
      </c>
      <c r="B231" s="14" t="s">
        <v>974</v>
      </c>
      <c r="C231" s="14" t="s">
        <v>24</v>
      </c>
      <c r="D231" s="14" t="s">
        <v>1146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6"/>
      <c r="U231" s="44">
        <v>245672</v>
      </c>
      <c r="V231" s="44"/>
      <c r="W231" s="28"/>
      <c r="X231" s="28"/>
      <c r="Y231" s="28"/>
      <c r="Z231" s="36">
        <f t="shared" si="3"/>
        <v>245672</v>
      </c>
      <c r="AA231" s="6"/>
    </row>
    <row r="232" spans="1:28" ht="15" customHeight="1">
      <c r="A232" s="68" t="s">
        <v>829</v>
      </c>
      <c r="B232" s="14" t="s">
        <v>830</v>
      </c>
      <c r="C232" s="14" t="s">
        <v>8</v>
      </c>
      <c r="D232" s="14" t="s">
        <v>1146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6"/>
      <c r="U232" s="44">
        <v>302726.60699999996</v>
      </c>
      <c r="V232" s="44">
        <v>1461</v>
      </c>
      <c r="W232" s="28"/>
      <c r="X232" s="28"/>
      <c r="Y232" s="28"/>
      <c r="Z232" s="36">
        <f t="shared" si="3"/>
        <v>304187.60699999996</v>
      </c>
      <c r="AA232" s="6"/>
    </row>
    <row r="233" spans="1:28" ht="15" customHeight="1">
      <c r="A233" s="68" t="s">
        <v>831</v>
      </c>
      <c r="B233" s="14" t="s">
        <v>832</v>
      </c>
      <c r="C233" s="1" t="s">
        <v>24</v>
      </c>
      <c r="D233" s="1" t="s">
        <v>1146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6"/>
      <c r="U233" s="44">
        <v>98644.12</v>
      </c>
      <c r="V233" s="44"/>
      <c r="W233" s="28"/>
      <c r="X233" s="28"/>
      <c r="Y233" s="28"/>
      <c r="Z233" s="36">
        <f t="shared" si="3"/>
        <v>98644.12</v>
      </c>
      <c r="AA233" s="6"/>
    </row>
    <row r="234" spans="1:28" ht="15" hidden="1" customHeight="1">
      <c r="A234" s="68" t="s">
        <v>304</v>
      </c>
      <c r="B234" s="14" t="s">
        <v>305</v>
      </c>
      <c r="C234" s="14" t="s">
        <v>9</v>
      </c>
      <c r="D234" s="14" t="s">
        <v>259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6"/>
      <c r="U234" s="44"/>
      <c r="V234" s="44"/>
      <c r="W234" s="28"/>
      <c r="X234" s="28"/>
      <c r="Y234" s="28"/>
      <c r="Z234" s="36">
        <f t="shared" si="3"/>
        <v>0</v>
      </c>
      <c r="AA234" s="6"/>
    </row>
    <row r="235" spans="1:28" ht="15" customHeight="1">
      <c r="A235" s="68" t="s">
        <v>975</v>
      </c>
      <c r="B235" s="14" t="s">
        <v>976</v>
      </c>
      <c r="C235" s="14" t="s">
        <v>8</v>
      </c>
      <c r="D235" s="14" t="s">
        <v>1146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6"/>
      <c r="U235" s="44">
        <v>100489.96</v>
      </c>
      <c r="V235" s="44"/>
      <c r="W235" s="28"/>
      <c r="X235" s="28"/>
      <c r="Y235" s="28"/>
      <c r="Z235" s="36">
        <f t="shared" si="3"/>
        <v>100489.96</v>
      </c>
      <c r="AA235" s="6"/>
    </row>
    <row r="236" spans="1:28" ht="15" hidden="1" customHeight="1">
      <c r="A236" s="68" t="s">
        <v>308</v>
      </c>
      <c r="B236" s="14" t="s">
        <v>309</v>
      </c>
      <c r="C236" s="14" t="s">
        <v>9</v>
      </c>
      <c r="D236" s="14" t="s">
        <v>259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6"/>
      <c r="U236" s="44"/>
      <c r="V236" s="44"/>
      <c r="W236" s="28"/>
      <c r="X236" s="28"/>
      <c r="Y236" s="28"/>
      <c r="Z236" s="36">
        <f t="shared" si="3"/>
        <v>0</v>
      </c>
      <c r="AA236" s="6"/>
    </row>
    <row r="237" spans="1:28" ht="15" customHeight="1">
      <c r="A237" s="68">
        <v>600100648</v>
      </c>
      <c r="B237" s="14" t="s">
        <v>1056</v>
      </c>
      <c r="C237" s="14" t="s">
        <v>9</v>
      </c>
      <c r="D237" s="14" t="s">
        <v>1146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6"/>
      <c r="U237" s="44"/>
      <c r="V237" s="44"/>
      <c r="W237" s="28"/>
      <c r="X237" s="28">
        <v>1000</v>
      </c>
      <c r="Y237" s="28"/>
      <c r="Z237" s="36">
        <f t="shared" si="3"/>
        <v>1000</v>
      </c>
      <c r="AA237" s="6"/>
    </row>
    <row r="238" spans="1:28" ht="15" customHeight="1">
      <c r="A238" s="68" t="s">
        <v>552</v>
      </c>
      <c r="B238" s="14" t="s">
        <v>553</v>
      </c>
      <c r="C238" s="14" t="s">
        <v>9</v>
      </c>
      <c r="D238" s="14" t="s">
        <v>1146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6"/>
      <c r="U238" s="44">
        <v>153356.36900000001</v>
      </c>
      <c r="V238" s="44"/>
      <c r="W238" s="28"/>
      <c r="X238" s="28"/>
      <c r="Y238" s="28"/>
      <c r="Z238" s="36">
        <f t="shared" si="3"/>
        <v>153356.36900000001</v>
      </c>
      <c r="AA238" s="6"/>
      <c r="AB238" s="11"/>
    </row>
    <row r="239" spans="1:28" ht="15" customHeight="1">
      <c r="A239" s="68" t="s">
        <v>554</v>
      </c>
      <c r="B239" s="14" t="s">
        <v>555</v>
      </c>
      <c r="C239" s="14" t="s">
        <v>9</v>
      </c>
      <c r="D239" s="14" t="s">
        <v>1146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6"/>
      <c r="U239" s="44">
        <v>129950.95999999999</v>
      </c>
      <c r="V239" s="44"/>
      <c r="W239" s="28"/>
      <c r="X239" s="28"/>
      <c r="Y239" s="28"/>
      <c r="Z239" s="36">
        <f t="shared" si="3"/>
        <v>129950.95999999999</v>
      </c>
      <c r="AA239" s="6"/>
    </row>
    <row r="240" spans="1:28" ht="15" customHeight="1">
      <c r="A240" s="68" t="s">
        <v>977</v>
      </c>
      <c r="B240" s="14" t="s">
        <v>978</v>
      </c>
      <c r="C240" s="14" t="s">
        <v>24</v>
      </c>
      <c r="D240" s="1" t="s">
        <v>1146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6"/>
      <c r="U240" s="44">
        <v>83593.344999999972</v>
      </c>
      <c r="V240" s="44"/>
      <c r="W240" s="28"/>
      <c r="X240" s="28"/>
      <c r="Y240" s="28"/>
      <c r="Z240" s="36">
        <f t="shared" si="3"/>
        <v>83593.344999999972</v>
      </c>
      <c r="AA240" s="6"/>
    </row>
    <row r="241" spans="1:28" ht="15" customHeight="1">
      <c r="A241" s="68" t="s">
        <v>556</v>
      </c>
      <c r="B241" s="14" t="s">
        <v>557</v>
      </c>
      <c r="C241" s="14" t="s">
        <v>9</v>
      </c>
      <c r="D241" s="1" t="s">
        <v>1146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6"/>
      <c r="U241" s="44">
        <v>231547.42100000006</v>
      </c>
      <c r="V241" s="44"/>
      <c r="W241" s="28"/>
      <c r="X241" s="28"/>
      <c r="Y241" s="28"/>
      <c r="Z241" s="36">
        <f t="shared" si="3"/>
        <v>231547.42100000006</v>
      </c>
      <c r="AA241" s="6"/>
    </row>
    <row r="242" spans="1:28" ht="15" customHeight="1">
      <c r="A242" s="68" t="s">
        <v>928</v>
      </c>
      <c r="B242" s="14" t="s">
        <v>929</v>
      </c>
      <c r="C242" s="1" t="s">
        <v>24</v>
      </c>
      <c r="D242" s="1" t="s">
        <v>1146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6"/>
      <c r="U242" s="44">
        <v>130500</v>
      </c>
      <c r="V242" s="44">
        <v>2384.0745964340576</v>
      </c>
      <c r="W242" s="28"/>
      <c r="X242" s="28"/>
      <c r="Y242" s="28"/>
      <c r="Z242" s="36">
        <f t="shared" si="3"/>
        <v>132884.07459643405</v>
      </c>
      <c r="AA242" s="6"/>
    </row>
    <row r="243" spans="1:28" ht="15" customHeight="1">
      <c r="A243" s="68" t="s">
        <v>489</v>
      </c>
      <c r="B243" s="14" t="s">
        <v>490</v>
      </c>
      <c r="C243" s="14" t="s">
        <v>9</v>
      </c>
      <c r="D243" s="1" t="s">
        <v>1146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6"/>
      <c r="U243" s="44">
        <v>243450.81799999991</v>
      </c>
      <c r="V243" s="44">
        <v>11162.849790256632</v>
      </c>
      <c r="W243" s="28"/>
      <c r="X243" s="28"/>
      <c r="Y243" s="28"/>
      <c r="Z243" s="36">
        <f t="shared" si="3"/>
        <v>254613.66779025656</v>
      </c>
      <c r="AA243" s="6"/>
    </row>
    <row r="244" spans="1:28" ht="15" customHeight="1">
      <c r="A244" s="68" t="s">
        <v>1098</v>
      </c>
      <c r="B244" s="14" t="s">
        <v>1099</v>
      </c>
      <c r="C244" s="14" t="s">
        <v>24</v>
      </c>
      <c r="D244" s="1" t="s">
        <v>1146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6"/>
      <c r="U244" s="44">
        <v>44229.72</v>
      </c>
      <c r="V244" s="44"/>
      <c r="W244" s="28"/>
      <c r="X244" s="28"/>
      <c r="Y244" s="28"/>
      <c r="Z244" s="36">
        <f t="shared" si="3"/>
        <v>44229.72</v>
      </c>
      <c r="AA244" s="6"/>
    </row>
    <row r="245" spans="1:28" ht="15" hidden="1" customHeight="1">
      <c r="A245" s="68" t="s">
        <v>316</v>
      </c>
      <c r="B245" s="14" t="s">
        <v>317</v>
      </c>
      <c r="C245" s="1" t="s">
        <v>9</v>
      </c>
      <c r="D245" s="1" t="s">
        <v>259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6"/>
      <c r="U245" s="44"/>
      <c r="V245" s="44"/>
      <c r="W245" s="28"/>
      <c r="X245" s="28"/>
      <c r="Y245" s="28"/>
      <c r="Z245" s="36">
        <f t="shared" si="3"/>
        <v>0</v>
      </c>
      <c r="AA245" s="6"/>
    </row>
    <row r="246" spans="1:28" ht="15" hidden="1" customHeight="1">
      <c r="A246" s="68" t="s">
        <v>318</v>
      </c>
      <c r="B246" s="14" t="s">
        <v>901</v>
      </c>
      <c r="C246" s="14" t="s">
        <v>9</v>
      </c>
      <c r="D246" s="1" t="s">
        <v>259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6"/>
      <c r="U246" s="44"/>
      <c r="V246" s="44"/>
      <c r="W246" s="28"/>
      <c r="X246" s="28"/>
      <c r="Y246" s="28"/>
      <c r="Z246" s="36">
        <f t="shared" si="3"/>
        <v>0</v>
      </c>
      <c r="AA246" s="6"/>
      <c r="AB246" s="11"/>
    </row>
    <row r="247" spans="1:28" ht="15" customHeight="1">
      <c r="A247" s="68" t="s">
        <v>491</v>
      </c>
      <c r="B247" s="14" t="s">
        <v>492</v>
      </c>
      <c r="C247" s="1" t="s">
        <v>9</v>
      </c>
      <c r="D247" s="1" t="s">
        <v>1146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6"/>
      <c r="U247" s="44">
        <v>167295.51999999996</v>
      </c>
      <c r="V247" s="44"/>
      <c r="W247" s="28"/>
      <c r="X247" s="28"/>
      <c r="Y247" s="28"/>
      <c r="Z247" s="36">
        <f t="shared" si="3"/>
        <v>167295.51999999996</v>
      </c>
      <c r="AA247" s="6"/>
    </row>
    <row r="248" spans="1:28" ht="15" customHeight="1">
      <c r="A248" s="68" t="s">
        <v>493</v>
      </c>
      <c r="B248" s="14" t="s">
        <v>494</v>
      </c>
      <c r="C248" s="14" t="s">
        <v>9</v>
      </c>
      <c r="D248" s="14" t="s">
        <v>1146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6"/>
      <c r="U248" s="44">
        <v>123184.70800000004</v>
      </c>
      <c r="V248" s="44">
        <v>40779.951368930429</v>
      </c>
      <c r="W248" s="28"/>
      <c r="X248" s="28">
        <v>1000</v>
      </c>
      <c r="Y248" s="28">
        <v>14007.073572153931</v>
      </c>
      <c r="Z248" s="36">
        <f t="shared" si="3"/>
        <v>178971.7329410844</v>
      </c>
      <c r="AA248" s="6"/>
    </row>
    <row r="249" spans="1:28" ht="15" customHeight="1">
      <c r="A249" s="68" t="s">
        <v>508</v>
      </c>
      <c r="B249" s="14" t="s">
        <v>352</v>
      </c>
      <c r="C249" s="1" t="s">
        <v>24</v>
      </c>
      <c r="D249" s="1" t="s">
        <v>1146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6"/>
      <c r="U249" s="44"/>
      <c r="V249" s="44">
        <v>33824.586018980728</v>
      </c>
      <c r="W249" s="28"/>
      <c r="X249" s="28"/>
      <c r="Y249" s="28"/>
      <c r="Z249" s="36">
        <f t="shared" si="3"/>
        <v>33824.586018980728</v>
      </c>
      <c r="AA249" s="6"/>
    </row>
    <row r="250" spans="1:28" ht="15" customHeight="1">
      <c r="A250" s="68" t="s">
        <v>495</v>
      </c>
      <c r="B250" s="14" t="s">
        <v>496</v>
      </c>
      <c r="C250" s="1" t="s">
        <v>9</v>
      </c>
      <c r="D250" s="1" t="s">
        <v>1146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6"/>
      <c r="U250" s="44">
        <v>45300.883999999998</v>
      </c>
      <c r="V250" s="44"/>
      <c r="W250" s="28"/>
      <c r="X250" s="28"/>
      <c r="Y250" s="28"/>
      <c r="Z250" s="36">
        <f t="shared" si="3"/>
        <v>45300.883999999998</v>
      </c>
      <c r="AA250" s="6"/>
    </row>
    <row r="251" spans="1:28" ht="15" customHeight="1">
      <c r="A251" s="68" t="s">
        <v>979</v>
      </c>
      <c r="B251" s="14" t="s">
        <v>980</v>
      </c>
      <c r="C251" s="14" t="s">
        <v>9</v>
      </c>
      <c r="D251" s="14" t="s">
        <v>1146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6"/>
      <c r="U251" s="44">
        <v>98061.73000000001</v>
      </c>
      <c r="V251" s="44"/>
      <c r="W251" s="28"/>
      <c r="X251" s="28"/>
      <c r="Y251" s="28"/>
      <c r="Z251" s="36">
        <f t="shared" si="3"/>
        <v>98061.73000000001</v>
      </c>
      <c r="AA251" s="6"/>
    </row>
    <row r="252" spans="1:28" ht="15" hidden="1" customHeight="1">
      <c r="A252" s="69" t="s">
        <v>747</v>
      </c>
      <c r="B252" s="21" t="s">
        <v>352</v>
      </c>
      <c r="C252" s="1" t="s">
        <v>24</v>
      </c>
      <c r="D252" s="1" t="s">
        <v>259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6"/>
      <c r="U252" s="44"/>
      <c r="V252" s="44"/>
      <c r="W252" s="28"/>
      <c r="X252" s="28"/>
      <c r="Y252" s="28"/>
      <c r="Z252" s="36">
        <f t="shared" si="3"/>
        <v>0</v>
      </c>
      <c r="AA252" s="6"/>
    </row>
    <row r="253" spans="1:28" ht="15" customHeight="1">
      <c r="A253" s="68" t="s">
        <v>497</v>
      </c>
      <c r="B253" s="14" t="s">
        <v>498</v>
      </c>
      <c r="C253" s="1" t="s">
        <v>9</v>
      </c>
      <c r="D253" s="1" t="s">
        <v>1146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6"/>
      <c r="U253" s="44">
        <v>172.38</v>
      </c>
      <c r="V253" s="44"/>
      <c r="W253" s="28"/>
      <c r="X253" s="28"/>
      <c r="Y253" s="28"/>
      <c r="Z253" s="36">
        <f t="shared" si="3"/>
        <v>172.38</v>
      </c>
      <c r="AA253" s="6"/>
    </row>
    <row r="254" spans="1:28" ht="15" customHeight="1">
      <c r="A254" s="68" t="s">
        <v>499</v>
      </c>
      <c r="B254" s="14" t="s">
        <v>500</v>
      </c>
      <c r="C254" s="14" t="s">
        <v>9</v>
      </c>
      <c r="D254" s="14" t="s">
        <v>1146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6"/>
      <c r="U254" s="44">
        <v>251229.12099999993</v>
      </c>
      <c r="V254" s="44">
        <v>10340.881142320226</v>
      </c>
      <c r="W254" s="28"/>
      <c r="X254" s="28"/>
      <c r="Y254" s="28">
        <v>35017.683930384832</v>
      </c>
      <c r="Z254" s="36">
        <f t="shared" si="3"/>
        <v>296587.68607270496</v>
      </c>
      <c r="AA254" s="6"/>
    </row>
    <row r="255" spans="1:28" ht="15" customHeight="1">
      <c r="A255" s="68" t="s">
        <v>509</v>
      </c>
      <c r="B255" s="14" t="s">
        <v>510</v>
      </c>
      <c r="C255" s="1" t="s">
        <v>24</v>
      </c>
      <c r="D255" s="1" t="s">
        <v>1146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6"/>
      <c r="U255" s="44"/>
      <c r="V255" s="44">
        <v>7077.2873610194329</v>
      </c>
      <c r="W255" s="28"/>
      <c r="X255" s="28"/>
      <c r="Y255" s="28"/>
      <c r="Z255" s="36">
        <f t="shared" si="3"/>
        <v>7077.2873610194329</v>
      </c>
      <c r="AA255" s="6"/>
    </row>
    <row r="256" spans="1:28" ht="15" customHeight="1">
      <c r="A256" s="68" t="s">
        <v>558</v>
      </c>
      <c r="B256" s="14" t="s">
        <v>559</v>
      </c>
      <c r="C256" s="14" t="s">
        <v>9</v>
      </c>
      <c r="D256" s="14" t="s">
        <v>1146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6"/>
      <c r="U256" s="44">
        <v>183062.96000000002</v>
      </c>
      <c r="V256" s="44"/>
      <c r="W256" s="28"/>
      <c r="X256" s="28"/>
      <c r="Y256" s="28"/>
      <c r="Z256" s="36">
        <f t="shared" si="3"/>
        <v>183062.96000000002</v>
      </c>
      <c r="AA256" s="6"/>
      <c r="AB256" s="11"/>
    </row>
    <row r="257" spans="1:28" ht="15" customHeight="1">
      <c r="A257" s="68" t="s">
        <v>560</v>
      </c>
      <c r="B257" s="14" t="s">
        <v>561</v>
      </c>
      <c r="C257" s="14" t="s">
        <v>875</v>
      </c>
      <c r="D257" s="14" t="s">
        <v>1146</v>
      </c>
      <c r="E257" s="28"/>
      <c r="F257" s="28"/>
      <c r="G257" s="28"/>
      <c r="H257" s="28"/>
      <c r="I257" s="28"/>
      <c r="J257" s="28"/>
      <c r="K257" s="28"/>
      <c r="L257" s="28"/>
      <c r="M257" s="28">
        <f>50000+50000+50000</f>
        <v>150000</v>
      </c>
      <c r="N257" s="28"/>
      <c r="O257" s="28"/>
      <c r="P257" s="28"/>
      <c r="Q257" s="28"/>
      <c r="R257" s="28"/>
      <c r="S257" s="28"/>
      <c r="T257" s="26"/>
      <c r="U257" s="44">
        <v>1179962.142</v>
      </c>
      <c r="V257" s="44">
        <v>558662.61493964389</v>
      </c>
      <c r="W257" s="28"/>
      <c r="X257" s="28">
        <v>2000</v>
      </c>
      <c r="Y257" s="28">
        <v>172287.00493749336</v>
      </c>
      <c r="Z257" s="36">
        <f t="shared" si="3"/>
        <v>2062911.7618771372</v>
      </c>
      <c r="AA257" s="6"/>
    </row>
    <row r="258" spans="1:28" ht="15" customHeight="1">
      <c r="A258" s="68" t="s">
        <v>860</v>
      </c>
      <c r="B258" s="14" t="s">
        <v>861</v>
      </c>
      <c r="C258" s="14" t="s">
        <v>24</v>
      </c>
      <c r="D258" s="14" t="s">
        <v>1146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6"/>
      <c r="U258" s="44">
        <v>68100.7</v>
      </c>
      <c r="V258" s="44"/>
      <c r="W258" s="28"/>
      <c r="X258" s="28"/>
      <c r="Y258" s="28"/>
      <c r="Z258" s="36">
        <f t="shared" si="3"/>
        <v>68100.7</v>
      </c>
      <c r="AA258" s="6"/>
    </row>
    <row r="259" spans="1:28" ht="15" customHeight="1">
      <c r="A259" s="68" t="s">
        <v>562</v>
      </c>
      <c r="B259" s="14" t="s">
        <v>563</v>
      </c>
      <c r="C259" s="14" t="s">
        <v>24</v>
      </c>
      <c r="D259" s="14" t="s">
        <v>1146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6"/>
      <c r="U259" s="44"/>
      <c r="V259" s="44">
        <v>9366.2383056870131</v>
      </c>
      <c r="W259" s="28"/>
      <c r="X259" s="28"/>
      <c r="Y259" s="28"/>
      <c r="Z259" s="36">
        <f t="shared" si="3"/>
        <v>9366.2383056870131</v>
      </c>
      <c r="AA259" s="6"/>
    </row>
    <row r="260" spans="1:28" ht="15" customHeight="1">
      <c r="A260" s="68" t="s">
        <v>751</v>
      </c>
      <c r="B260" s="14" t="s">
        <v>891</v>
      </c>
      <c r="C260" s="14" t="s">
        <v>24</v>
      </c>
      <c r="D260" s="14" t="s">
        <v>1146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6"/>
      <c r="U260" s="44">
        <v>376856.35000000015</v>
      </c>
      <c r="V260" s="44"/>
      <c r="W260" s="28"/>
      <c r="X260" s="28"/>
      <c r="Y260" s="28"/>
      <c r="Z260" s="36">
        <f t="shared" si="3"/>
        <v>376856.35000000015</v>
      </c>
      <c r="AA260" s="6"/>
    </row>
    <row r="261" spans="1:28" ht="15" customHeight="1">
      <c r="A261" s="68">
        <v>750056277</v>
      </c>
      <c r="B261" s="14" t="s">
        <v>717</v>
      </c>
      <c r="C261" s="1" t="s">
        <v>714</v>
      </c>
      <c r="D261" s="1" t="s">
        <v>259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6"/>
      <c r="U261" s="44"/>
      <c r="V261" s="44"/>
      <c r="W261" s="28"/>
      <c r="X261" s="28"/>
      <c r="Y261" s="28">
        <v>42021.220716461794</v>
      </c>
      <c r="Z261" s="36">
        <f t="shared" ref="Z261:Z324" si="4">SUM(E261:Y261)</f>
        <v>42021.220716461794</v>
      </c>
      <c r="AA261" s="6"/>
    </row>
    <row r="262" spans="1:28" ht="15" hidden="1" customHeight="1">
      <c r="A262" s="68" t="s">
        <v>1000</v>
      </c>
      <c r="B262" s="14" t="s">
        <v>999</v>
      </c>
      <c r="C262" s="14" t="s">
        <v>8</v>
      </c>
      <c r="D262" s="14" t="s">
        <v>259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6"/>
      <c r="U262" s="44"/>
      <c r="V262" s="44"/>
      <c r="W262" s="28"/>
      <c r="X262" s="28"/>
      <c r="Y262" s="28"/>
      <c r="Z262" s="36">
        <f t="shared" si="4"/>
        <v>0</v>
      </c>
      <c r="AA262" s="6"/>
    </row>
    <row r="263" spans="1:28" ht="15" customHeight="1">
      <c r="A263" s="71">
        <v>750712184</v>
      </c>
      <c r="B263" s="14" t="s">
        <v>277</v>
      </c>
      <c r="C263" s="51" t="s">
        <v>875</v>
      </c>
      <c r="D263" s="15" t="s">
        <v>259</v>
      </c>
      <c r="E263" s="28"/>
      <c r="F263" s="28"/>
      <c r="G263" s="28"/>
      <c r="H263" s="28"/>
      <c r="I263" s="45"/>
      <c r="J263" s="28"/>
      <c r="K263" s="37"/>
      <c r="L263" s="37"/>
      <c r="M263" s="37">
        <f>50000+39593+50000+50000+50000+50000+50000+50000+50000+50000+50000+50000+50000+48429+50000+50000+50000+39998+50000+50000+50000+50000+50000+50000+50000+50000+50000+50000+50000+50000+50000+50000+50000+50000+50000+50000+50000+50000+206417+70967+249005+117000+80000+35200+76320</f>
        <v>2712929</v>
      </c>
      <c r="N263" s="37">
        <v>158363</v>
      </c>
      <c r="O263" s="37">
        <f>68250+75000+32400</f>
        <v>175650</v>
      </c>
      <c r="P263" s="37"/>
      <c r="Q263" s="37"/>
      <c r="R263" s="37">
        <f>50000+45000+33599+50000+38794+42703+40065+24896+193841+49207+20119+80955</f>
        <v>669179</v>
      </c>
      <c r="S263" s="37">
        <f>14950+17406+16814+42905+12315+31879+66318+53306+67079+92844+4776</f>
        <v>420592</v>
      </c>
      <c r="T263" s="27"/>
      <c r="U263" s="44">
        <v>16921775.504000004</v>
      </c>
      <c r="V263" s="44">
        <v>12391227.351139162</v>
      </c>
      <c r="W263" s="28"/>
      <c r="X263" s="28">
        <v>614000</v>
      </c>
      <c r="Y263" s="28">
        <v>4707777.427600937</v>
      </c>
      <c r="Z263" s="36">
        <f t="shared" si="4"/>
        <v>38771493.282740101</v>
      </c>
      <c r="AA263" s="6"/>
      <c r="AB263" s="11"/>
    </row>
    <row r="264" spans="1:28" ht="15" hidden="1" customHeight="1">
      <c r="A264" s="68" t="s">
        <v>330</v>
      </c>
      <c r="B264" s="14" t="s">
        <v>331</v>
      </c>
      <c r="C264" s="14" t="s">
        <v>9</v>
      </c>
      <c r="D264" s="14" t="s">
        <v>259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6"/>
      <c r="U264" s="44"/>
      <c r="V264" s="44"/>
      <c r="W264" s="28"/>
      <c r="X264" s="28"/>
      <c r="Y264" s="28"/>
      <c r="Z264" s="36">
        <f t="shared" si="4"/>
        <v>0</v>
      </c>
      <c r="AA264" s="6"/>
    </row>
    <row r="265" spans="1:28" ht="15" customHeight="1">
      <c r="A265" s="68" t="s">
        <v>260</v>
      </c>
      <c r="B265" s="14" t="s">
        <v>261</v>
      </c>
      <c r="C265" s="1" t="s">
        <v>8</v>
      </c>
      <c r="D265" s="1" t="s">
        <v>259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6"/>
      <c r="U265" s="44">
        <v>423252.12999999989</v>
      </c>
      <c r="V265" s="44">
        <v>58175.737715746312</v>
      </c>
      <c r="W265" s="28"/>
      <c r="X265" s="28">
        <v>1000</v>
      </c>
      <c r="Y265" s="28">
        <v>14007.073572153931</v>
      </c>
      <c r="Z265" s="36">
        <f t="shared" si="4"/>
        <v>496434.94128790015</v>
      </c>
      <c r="AA265" s="6"/>
    </row>
    <row r="266" spans="1:28" ht="15" customHeight="1">
      <c r="A266" s="68" t="s">
        <v>262</v>
      </c>
      <c r="B266" s="14" t="s">
        <v>263</v>
      </c>
      <c r="C266" s="1" t="s">
        <v>8</v>
      </c>
      <c r="D266" s="1" t="s">
        <v>259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>
        <v>53750</v>
      </c>
      <c r="P266" s="28">
        <v>19920</v>
      </c>
      <c r="Q266" s="28"/>
      <c r="R266" s="28"/>
      <c r="S266" s="28"/>
      <c r="T266" s="26"/>
      <c r="U266" s="44"/>
      <c r="V266" s="44">
        <v>62124.776312527982</v>
      </c>
      <c r="W266" s="28"/>
      <c r="X266" s="28">
        <v>38000</v>
      </c>
      <c r="Y266" s="28">
        <v>28014.147144307863</v>
      </c>
      <c r="Z266" s="36">
        <f t="shared" si="4"/>
        <v>201808.92345683585</v>
      </c>
      <c r="AA266" s="6"/>
    </row>
    <row r="267" spans="1:28" ht="15" customHeight="1">
      <c r="A267" s="68" t="s">
        <v>264</v>
      </c>
      <c r="B267" s="14" t="s">
        <v>265</v>
      </c>
      <c r="C267" s="14" t="s">
        <v>8</v>
      </c>
      <c r="D267" s="14" t="s">
        <v>259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6"/>
      <c r="U267" s="44">
        <v>8956.2200000000012</v>
      </c>
      <c r="V267" s="44">
        <v>9315.3008340279976</v>
      </c>
      <c r="W267" s="28"/>
      <c r="X267" s="28">
        <v>1000</v>
      </c>
      <c r="Y267" s="28">
        <v>21010.610358230897</v>
      </c>
      <c r="Z267" s="36">
        <f t="shared" si="4"/>
        <v>40282.131192258894</v>
      </c>
      <c r="AA267" s="6"/>
    </row>
    <row r="268" spans="1:28" ht="15" customHeight="1">
      <c r="A268" s="68">
        <v>750058448</v>
      </c>
      <c r="B268" s="14" t="s">
        <v>1055</v>
      </c>
      <c r="C268" s="14" t="s">
        <v>714</v>
      </c>
      <c r="D268" s="14" t="s">
        <v>259</v>
      </c>
      <c r="E268" s="28"/>
      <c r="F268" s="28"/>
      <c r="G268" s="28"/>
      <c r="H268" s="28"/>
      <c r="I268" s="28"/>
      <c r="J268" s="28"/>
      <c r="K268" s="37"/>
      <c r="L268" s="37"/>
      <c r="M268" s="37"/>
      <c r="N268" s="37"/>
      <c r="O268" s="37"/>
      <c r="P268" s="37"/>
      <c r="Q268" s="37"/>
      <c r="R268" s="37"/>
      <c r="S268" s="37"/>
      <c r="T268" s="27"/>
      <c r="U268" s="44"/>
      <c r="V268" s="44"/>
      <c r="W268" s="28"/>
      <c r="X268" s="28"/>
      <c r="Y268" s="28">
        <v>42021.220716461794</v>
      </c>
      <c r="Z268" s="36">
        <f t="shared" si="4"/>
        <v>42021.220716461794</v>
      </c>
      <c r="AA268" s="6"/>
    </row>
    <row r="269" spans="1:28" ht="15" customHeight="1">
      <c r="A269" s="68" t="s">
        <v>268</v>
      </c>
      <c r="B269" s="14" t="s">
        <v>269</v>
      </c>
      <c r="C269" s="1" t="s">
        <v>9</v>
      </c>
      <c r="D269" s="1" t="s">
        <v>259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6"/>
      <c r="U269" s="44"/>
      <c r="V269" s="44"/>
      <c r="W269" s="28"/>
      <c r="X269" s="28"/>
      <c r="Y269" s="28">
        <v>53226.879574184939</v>
      </c>
      <c r="Z269" s="36">
        <f t="shared" si="4"/>
        <v>53226.879574184939</v>
      </c>
      <c r="AA269" s="6"/>
    </row>
    <row r="270" spans="1:28" ht="15" customHeight="1">
      <c r="A270" s="68" t="s">
        <v>270</v>
      </c>
      <c r="B270" s="14" t="s">
        <v>271</v>
      </c>
      <c r="C270" s="14" t="s">
        <v>9</v>
      </c>
      <c r="D270" s="1" t="s">
        <v>259</v>
      </c>
      <c r="E270" s="28"/>
      <c r="F270" s="28"/>
      <c r="G270" s="28"/>
      <c r="H270" s="28"/>
      <c r="I270" s="28"/>
      <c r="J270" s="28"/>
      <c r="K270" s="28"/>
      <c r="L270" s="28"/>
      <c r="M270" s="28">
        <v>64200</v>
      </c>
      <c r="N270" s="28"/>
      <c r="O270" s="28"/>
      <c r="P270" s="28"/>
      <c r="Q270" s="28"/>
      <c r="R270" s="28"/>
      <c r="S270" s="28"/>
      <c r="T270" s="26"/>
      <c r="U270" s="44"/>
      <c r="V270" s="44"/>
      <c r="W270" s="28"/>
      <c r="X270" s="28">
        <v>1000</v>
      </c>
      <c r="Y270" s="28"/>
      <c r="Z270" s="36">
        <f t="shared" si="4"/>
        <v>65200</v>
      </c>
      <c r="AA270" s="6"/>
    </row>
    <row r="271" spans="1:28" ht="15" customHeight="1">
      <c r="A271" s="68">
        <v>750140030</v>
      </c>
      <c r="B271" s="14" t="s">
        <v>1058</v>
      </c>
      <c r="C271" s="1" t="s">
        <v>8</v>
      </c>
      <c r="D271" s="1" t="s">
        <v>259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6"/>
      <c r="U271" s="44"/>
      <c r="V271" s="44"/>
      <c r="W271" s="28"/>
      <c r="X271" s="28">
        <v>1000</v>
      </c>
      <c r="Y271" s="28"/>
      <c r="Z271" s="36">
        <f t="shared" si="4"/>
        <v>1000</v>
      </c>
      <c r="AA271" s="6"/>
    </row>
    <row r="272" spans="1:28" ht="15" customHeight="1">
      <c r="A272" s="68" t="s">
        <v>272</v>
      </c>
      <c r="B272" s="14" t="s">
        <v>273</v>
      </c>
      <c r="C272" s="1" t="s">
        <v>8</v>
      </c>
      <c r="D272" s="1" t="s">
        <v>259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6"/>
      <c r="U272" s="44"/>
      <c r="V272" s="44">
        <v>103313.12692635515</v>
      </c>
      <c r="W272" s="28"/>
      <c r="X272" s="28"/>
      <c r="Y272" s="28">
        <v>7003.5367860769657</v>
      </c>
      <c r="Z272" s="36">
        <f t="shared" si="4"/>
        <v>110316.66371243211</v>
      </c>
      <c r="AA272" s="6"/>
    </row>
    <row r="273" spans="1:27" ht="15" customHeight="1">
      <c r="A273" s="68" t="s">
        <v>276</v>
      </c>
      <c r="B273" s="14" t="s">
        <v>1149</v>
      </c>
      <c r="C273" s="1" t="s">
        <v>5</v>
      </c>
      <c r="D273" s="1" t="s">
        <v>259</v>
      </c>
      <c r="E273" s="28"/>
      <c r="F273" s="28"/>
      <c r="G273" s="28"/>
      <c r="H273" s="28"/>
      <c r="I273" s="28"/>
      <c r="J273" s="28"/>
      <c r="K273" s="37"/>
      <c r="L273" s="37"/>
      <c r="M273" s="37"/>
      <c r="N273" s="41"/>
      <c r="O273" s="37"/>
      <c r="P273" s="37"/>
      <c r="Q273" s="37"/>
      <c r="R273" s="37"/>
      <c r="S273" s="37"/>
      <c r="T273" s="27"/>
      <c r="U273" s="44">
        <v>627938.71299999999</v>
      </c>
      <c r="V273" s="44">
        <v>302224.59248923825</v>
      </c>
      <c r="W273" s="28"/>
      <c r="X273" s="28">
        <v>27500</v>
      </c>
      <c r="Y273" s="28">
        <v>29414.854501523256</v>
      </c>
      <c r="Z273" s="36">
        <f t="shared" si="4"/>
        <v>987078.15999076155</v>
      </c>
      <c r="AA273" s="6"/>
    </row>
    <row r="274" spans="1:27" ht="15" customHeight="1">
      <c r="A274" s="68" t="s">
        <v>344</v>
      </c>
      <c r="B274" s="14" t="s">
        <v>345</v>
      </c>
      <c r="C274" s="1" t="s">
        <v>24</v>
      </c>
      <c r="D274" s="1" t="s">
        <v>259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6"/>
      <c r="U274" s="44"/>
      <c r="V274" s="44">
        <v>8727.8294760600438</v>
      </c>
      <c r="W274" s="28"/>
      <c r="X274" s="28">
        <v>10500</v>
      </c>
      <c r="Y274" s="28"/>
      <c r="Z274" s="36">
        <f t="shared" si="4"/>
        <v>19227.829476060044</v>
      </c>
      <c r="AA274" s="6"/>
    </row>
    <row r="275" spans="1:27" ht="15" customHeight="1">
      <c r="A275" s="68" t="s">
        <v>983</v>
      </c>
      <c r="B275" s="14" t="s">
        <v>982</v>
      </c>
      <c r="C275" s="14" t="s">
        <v>24</v>
      </c>
      <c r="D275" s="14" t="s">
        <v>259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6"/>
      <c r="U275" s="44">
        <v>27352.519999999997</v>
      </c>
      <c r="V275" s="44"/>
      <c r="W275" s="28"/>
      <c r="X275" s="28"/>
      <c r="Y275" s="28"/>
      <c r="Z275" s="36">
        <f t="shared" si="4"/>
        <v>27352.519999999997</v>
      </c>
      <c r="AA275" s="6"/>
    </row>
    <row r="276" spans="1:27" ht="15" customHeight="1">
      <c r="A276" s="69" t="s">
        <v>853</v>
      </c>
      <c r="B276" s="21" t="s">
        <v>854</v>
      </c>
      <c r="C276" s="14" t="s">
        <v>24</v>
      </c>
      <c r="D276" s="14" t="s">
        <v>259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6"/>
      <c r="U276" s="44">
        <v>25606.68</v>
      </c>
      <c r="V276" s="44"/>
      <c r="W276" s="28"/>
      <c r="X276" s="28"/>
      <c r="Y276" s="28"/>
      <c r="Z276" s="36">
        <f t="shared" si="4"/>
        <v>25606.68</v>
      </c>
      <c r="AA276" s="6"/>
    </row>
    <row r="277" spans="1:27" ht="15" customHeight="1">
      <c r="A277" s="68" t="s">
        <v>278</v>
      </c>
      <c r="B277" s="14" t="s">
        <v>279</v>
      </c>
      <c r="C277" s="1" t="s">
        <v>9</v>
      </c>
      <c r="D277" s="14" t="s">
        <v>259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6"/>
      <c r="U277" s="44">
        <v>8601.9600000000009</v>
      </c>
      <c r="V277" s="44"/>
      <c r="W277" s="28"/>
      <c r="X277" s="28"/>
      <c r="Y277" s="28"/>
      <c r="Z277" s="36">
        <f t="shared" si="4"/>
        <v>8601.9600000000009</v>
      </c>
      <c r="AA277" s="6"/>
    </row>
    <row r="278" spans="1:27" ht="15" customHeight="1">
      <c r="A278" s="68" t="s">
        <v>280</v>
      </c>
      <c r="B278" s="14" t="s">
        <v>281</v>
      </c>
      <c r="C278" s="14" t="s">
        <v>9</v>
      </c>
      <c r="D278" s="14" t="s">
        <v>259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6"/>
      <c r="U278" s="44">
        <v>344841.1</v>
      </c>
      <c r="V278" s="44"/>
      <c r="W278" s="28"/>
      <c r="X278" s="28"/>
      <c r="Y278" s="28"/>
      <c r="Z278" s="36">
        <f t="shared" si="4"/>
        <v>344841.1</v>
      </c>
      <c r="AA278" s="6"/>
    </row>
    <row r="279" spans="1:27" ht="15" customHeight="1">
      <c r="A279" s="68" t="s">
        <v>282</v>
      </c>
      <c r="B279" s="14" t="s">
        <v>283</v>
      </c>
      <c r="C279" s="14" t="s">
        <v>9</v>
      </c>
      <c r="D279" s="14" t="s">
        <v>259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6"/>
      <c r="U279" s="44">
        <v>35830.615999999995</v>
      </c>
      <c r="V279" s="44"/>
      <c r="W279" s="28"/>
      <c r="X279" s="28">
        <v>1000</v>
      </c>
      <c r="Y279" s="28"/>
      <c r="Z279" s="36">
        <f t="shared" si="4"/>
        <v>36830.615999999995</v>
      </c>
      <c r="AA279" s="6"/>
    </row>
    <row r="280" spans="1:27" ht="15" hidden="1" customHeight="1">
      <c r="A280" s="68" t="s">
        <v>426</v>
      </c>
      <c r="B280" s="14" t="s">
        <v>427</v>
      </c>
      <c r="C280" s="14" t="s">
        <v>9</v>
      </c>
      <c r="D280" s="14" t="s">
        <v>1049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6"/>
      <c r="U280" s="44"/>
      <c r="V280" s="44"/>
      <c r="W280" s="28"/>
      <c r="X280" s="28"/>
      <c r="Y280" s="28"/>
      <c r="Z280" s="36">
        <f t="shared" si="4"/>
        <v>0</v>
      </c>
      <c r="AA280" s="6"/>
    </row>
    <row r="281" spans="1:27" ht="15" hidden="1" customHeight="1">
      <c r="A281" s="68" t="s">
        <v>428</v>
      </c>
      <c r="B281" s="14" t="s">
        <v>429</v>
      </c>
      <c r="C281" s="1" t="s">
        <v>9</v>
      </c>
      <c r="D281" s="14" t="s">
        <v>1049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6"/>
      <c r="U281" s="44"/>
      <c r="V281" s="44"/>
      <c r="W281" s="28"/>
      <c r="X281" s="28"/>
      <c r="Y281" s="28"/>
      <c r="Z281" s="36">
        <f t="shared" si="4"/>
        <v>0</v>
      </c>
      <c r="AA281" s="6"/>
    </row>
    <row r="282" spans="1:27" ht="15" customHeight="1">
      <c r="A282" s="68" t="s">
        <v>284</v>
      </c>
      <c r="B282" s="14" t="s">
        <v>285</v>
      </c>
      <c r="C282" s="14" t="s">
        <v>9</v>
      </c>
      <c r="D282" s="14" t="s">
        <v>259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6"/>
      <c r="U282" s="44">
        <v>60448.305</v>
      </c>
      <c r="V282" s="44"/>
      <c r="W282" s="28"/>
      <c r="X282" s="28"/>
      <c r="Y282" s="28"/>
      <c r="Z282" s="36">
        <f t="shared" si="4"/>
        <v>60448.305</v>
      </c>
      <c r="AA282" s="6"/>
    </row>
    <row r="283" spans="1:27" ht="15" customHeight="1">
      <c r="A283" s="68" t="s">
        <v>286</v>
      </c>
      <c r="B283" s="14" t="s">
        <v>287</v>
      </c>
      <c r="C283" s="14" t="s">
        <v>9</v>
      </c>
      <c r="D283" s="14" t="s">
        <v>259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6"/>
      <c r="U283" s="44">
        <v>24442.73000000001</v>
      </c>
      <c r="V283" s="44"/>
      <c r="W283" s="28"/>
      <c r="X283" s="28"/>
      <c r="Y283" s="28"/>
      <c r="Z283" s="36">
        <f t="shared" si="4"/>
        <v>24442.73000000001</v>
      </c>
      <c r="AA283" s="6"/>
    </row>
    <row r="284" spans="1:27" ht="15" customHeight="1">
      <c r="A284" s="68" t="s">
        <v>290</v>
      </c>
      <c r="B284" s="14" t="s">
        <v>291</v>
      </c>
      <c r="C284" s="14" t="s">
        <v>9</v>
      </c>
      <c r="D284" s="14" t="s">
        <v>259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6"/>
      <c r="U284" s="44">
        <v>22192.159999999996</v>
      </c>
      <c r="V284" s="44"/>
      <c r="W284" s="28"/>
      <c r="X284" s="28"/>
      <c r="Y284" s="28"/>
      <c r="Z284" s="36">
        <f t="shared" si="4"/>
        <v>22192.159999999996</v>
      </c>
      <c r="AA284" s="6"/>
    </row>
    <row r="285" spans="1:27" ht="15" customHeight="1">
      <c r="A285" s="69" t="s">
        <v>933</v>
      </c>
      <c r="B285" s="21" t="s">
        <v>934</v>
      </c>
      <c r="C285" s="14" t="s">
        <v>24</v>
      </c>
      <c r="D285" s="14" t="s">
        <v>259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6"/>
      <c r="U285" s="44"/>
      <c r="V285" s="44">
        <v>5940.1987779652382</v>
      </c>
      <c r="W285" s="28"/>
      <c r="X285" s="28"/>
      <c r="Y285" s="28"/>
      <c r="Z285" s="36">
        <f t="shared" si="4"/>
        <v>5940.1987779652382</v>
      </c>
      <c r="AA285" s="6"/>
    </row>
    <row r="286" spans="1:27" ht="15" customHeight="1">
      <c r="A286" s="68" t="s">
        <v>346</v>
      </c>
      <c r="B286" s="14" t="s">
        <v>347</v>
      </c>
      <c r="C286" s="14" t="s">
        <v>24</v>
      </c>
      <c r="D286" s="14" t="s">
        <v>259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6"/>
      <c r="U286" s="44"/>
      <c r="V286" s="44">
        <v>1461.2557704067015</v>
      </c>
      <c r="W286" s="28"/>
      <c r="X286" s="28"/>
      <c r="Y286" s="28"/>
      <c r="Z286" s="36">
        <f t="shared" si="4"/>
        <v>1461.2557704067015</v>
      </c>
      <c r="AA286" s="6"/>
    </row>
    <row r="287" spans="1:27" ht="15" customHeight="1">
      <c r="A287" s="68" t="s">
        <v>292</v>
      </c>
      <c r="B287" s="14" t="s">
        <v>293</v>
      </c>
      <c r="C287" s="14" t="s">
        <v>9</v>
      </c>
      <c r="D287" s="14" t="s">
        <v>259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6"/>
      <c r="U287" s="44">
        <v>107050.94</v>
      </c>
      <c r="V287" s="44"/>
      <c r="W287" s="28"/>
      <c r="X287" s="28"/>
      <c r="Y287" s="28"/>
      <c r="Z287" s="36">
        <f t="shared" si="4"/>
        <v>107050.94</v>
      </c>
      <c r="AA287" s="6"/>
    </row>
    <row r="288" spans="1:27" ht="15" customHeight="1">
      <c r="A288" s="68" t="s">
        <v>1100</v>
      </c>
      <c r="B288" s="14" t="s">
        <v>1101</v>
      </c>
      <c r="C288" s="1" t="s">
        <v>24</v>
      </c>
      <c r="D288" s="14" t="s">
        <v>259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6"/>
      <c r="U288" s="44">
        <v>8882.7000000000007</v>
      </c>
      <c r="V288" s="44"/>
      <c r="W288" s="28"/>
      <c r="X288" s="28"/>
      <c r="Y288" s="28"/>
      <c r="Z288" s="36">
        <f t="shared" si="4"/>
        <v>8882.7000000000007</v>
      </c>
      <c r="AA288" s="6"/>
    </row>
    <row r="289" spans="1:28" ht="15" customHeight="1">
      <c r="A289" s="68" t="s">
        <v>294</v>
      </c>
      <c r="B289" s="14" t="s">
        <v>295</v>
      </c>
      <c r="C289" s="14" t="s">
        <v>9</v>
      </c>
      <c r="D289" s="14" t="s">
        <v>259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6"/>
      <c r="U289" s="44">
        <v>224253.837</v>
      </c>
      <c r="V289" s="44">
        <v>6461.6354267093166</v>
      </c>
      <c r="W289" s="28"/>
      <c r="X289" s="28">
        <v>1000</v>
      </c>
      <c r="Y289" s="28"/>
      <c r="Z289" s="36">
        <f t="shared" si="4"/>
        <v>231715.47242670931</v>
      </c>
      <c r="AA289" s="6"/>
    </row>
    <row r="290" spans="1:28" ht="15" customHeight="1">
      <c r="A290" s="68" t="s">
        <v>855</v>
      </c>
      <c r="B290" s="14" t="s">
        <v>856</v>
      </c>
      <c r="C290" s="1" t="s">
        <v>9</v>
      </c>
      <c r="D290" s="14" t="s">
        <v>259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6"/>
      <c r="U290" s="44">
        <v>472862.125</v>
      </c>
      <c r="V290" s="44"/>
      <c r="W290" s="28"/>
      <c r="X290" s="28"/>
      <c r="Y290" s="28"/>
      <c r="Z290" s="36">
        <f t="shared" si="4"/>
        <v>472862.125</v>
      </c>
      <c r="AA290" s="6"/>
    </row>
    <row r="291" spans="1:28" ht="15" customHeight="1">
      <c r="A291" s="68" t="s">
        <v>298</v>
      </c>
      <c r="B291" s="14" t="s">
        <v>299</v>
      </c>
      <c r="C291" s="1" t="s">
        <v>9</v>
      </c>
      <c r="D291" s="14" t="s">
        <v>259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6"/>
      <c r="U291" s="44">
        <v>66872.593999999983</v>
      </c>
      <c r="V291" s="44"/>
      <c r="W291" s="28"/>
      <c r="X291" s="28">
        <v>2000</v>
      </c>
      <c r="Y291" s="28"/>
      <c r="Z291" s="36">
        <f t="shared" si="4"/>
        <v>68872.593999999983</v>
      </c>
      <c r="AA291" s="6"/>
    </row>
    <row r="292" spans="1:28" ht="15" customHeight="1">
      <c r="A292" s="68" t="s">
        <v>300</v>
      </c>
      <c r="B292" s="14" t="s">
        <v>301</v>
      </c>
      <c r="C292" s="1" t="s">
        <v>9</v>
      </c>
      <c r="D292" s="14" t="s">
        <v>259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6"/>
      <c r="U292" s="44">
        <v>545496.30499999993</v>
      </c>
      <c r="V292" s="44"/>
      <c r="W292" s="28"/>
      <c r="X292" s="28">
        <v>29500</v>
      </c>
      <c r="Y292" s="28">
        <v>50425.464859754153</v>
      </c>
      <c r="Z292" s="36">
        <f t="shared" si="4"/>
        <v>625421.76985975413</v>
      </c>
      <c r="AA292" s="6"/>
    </row>
    <row r="293" spans="1:28" ht="15" customHeight="1">
      <c r="A293" s="68">
        <v>780150066</v>
      </c>
      <c r="B293" s="14" t="s">
        <v>1059</v>
      </c>
      <c r="C293" s="14" t="s">
        <v>8</v>
      </c>
      <c r="D293" s="14" t="s">
        <v>259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6"/>
      <c r="U293" s="44">
        <v>7856.5959999999995</v>
      </c>
      <c r="V293" s="44"/>
      <c r="W293" s="28"/>
      <c r="X293" s="28">
        <v>1000</v>
      </c>
      <c r="Y293" s="28"/>
      <c r="Z293" s="36">
        <f t="shared" si="4"/>
        <v>8856.5959999999995</v>
      </c>
      <c r="AA293" s="6"/>
    </row>
    <row r="294" spans="1:28" ht="15" customHeight="1">
      <c r="A294" s="68" t="s">
        <v>857</v>
      </c>
      <c r="B294" s="14" t="s">
        <v>858</v>
      </c>
      <c r="C294" s="14" t="s">
        <v>24</v>
      </c>
      <c r="D294" s="14" t="s">
        <v>259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6"/>
      <c r="U294" s="44">
        <v>2960.9000000000005</v>
      </c>
      <c r="V294" s="44"/>
      <c r="W294" s="28"/>
      <c r="X294" s="28"/>
      <c r="Y294" s="28"/>
      <c r="Z294" s="36">
        <f t="shared" si="4"/>
        <v>2960.9000000000005</v>
      </c>
      <c r="AA294" s="6"/>
    </row>
    <row r="295" spans="1:28" ht="15" customHeight="1">
      <c r="A295" s="68" t="s">
        <v>984</v>
      </c>
      <c r="B295" s="14" t="s">
        <v>985</v>
      </c>
      <c r="C295" s="14" t="s">
        <v>24</v>
      </c>
      <c r="D295" s="14" t="s">
        <v>259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6"/>
      <c r="U295" s="44">
        <v>112902.33</v>
      </c>
      <c r="V295" s="44"/>
      <c r="W295" s="28"/>
      <c r="X295" s="28"/>
      <c r="Y295" s="28"/>
      <c r="Z295" s="36">
        <f t="shared" si="4"/>
        <v>112902.33</v>
      </c>
      <c r="AA295" s="6"/>
    </row>
    <row r="296" spans="1:28" ht="15" customHeight="1">
      <c r="A296" s="68" t="s">
        <v>302</v>
      </c>
      <c r="B296" s="14" t="s">
        <v>303</v>
      </c>
      <c r="C296" s="14" t="s">
        <v>9</v>
      </c>
      <c r="D296" s="14" t="s">
        <v>259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>
        <v>16083</v>
      </c>
      <c r="S296" s="28"/>
      <c r="T296" s="26"/>
      <c r="U296" s="44">
        <v>327754.33000000007</v>
      </c>
      <c r="V296" s="44">
        <v>68556.004674112482</v>
      </c>
      <c r="W296" s="28"/>
      <c r="X296" s="28"/>
      <c r="Y296" s="28"/>
      <c r="Z296" s="36">
        <f t="shared" si="4"/>
        <v>412393.33467411256</v>
      </c>
      <c r="AA296" s="6"/>
    </row>
    <row r="297" spans="1:28" ht="15" customHeight="1">
      <c r="A297" s="68" t="s">
        <v>306</v>
      </c>
      <c r="B297" s="14" t="s">
        <v>307</v>
      </c>
      <c r="C297" s="14" t="s">
        <v>9</v>
      </c>
      <c r="D297" s="14" t="s">
        <v>259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6"/>
      <c r="U297" s="44">
        <v>137446.58000000002</v>
      </c>
      <c r="V297" s="44"/>
      <c r="W297" s="28"/>
      <c r="X297" s="28"/>
      <c r="Y297" s="28"/>
      <c r="Z297" s="36">
        <f t="shared" si="4"/>
        <v>137446.58000000002</v>
      </c>
      <c r="AA297" s="6"/>
    </row>
    <row r="298" spans="1:28" ht="15" customHeight="1">
      <c r="A298" s="68" t="s">
        <v>310</v>
      </c>
      <c r="B298" s="14" t="s">
        <v>311</v>
      </c>
      <c r="C298" s="14" t="s">
        <v>8</v>
      </c>
      <c r="D298" s="14" t="s">
        <v>259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6"/>
      <c r="U298" s="44">
        <v>162782.84399999995</v>
      </c>
      <c r="V298" s="44"/>
      <c r="W298" s="28"/>
      <c r="X298" s="28"/>
      <c r="Y298" s="28"/>
      <c r="Z298" s="36">
        <f t="shared" si="4"/>
        <v>162782.84399999995</v>
      </c>
      <c r="AA298" s="6"/>
    </row>
    <row r="299" spans="1:28" ht="15" customHeight="1">
      <c r="A299" s="68" t="s">
        <v>348</v>
      </c>
      <c r="B299" s="14" t="s">
        <v>349</v>
      </c>
      <c r="C299" s="14" t="s">
        <v>24</v>
      </c>
      <c r="D299" s="14" t="s">
        <v>259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6"/>
      <c r="U299" s="44">
        <v>58356.833999999995</v>
      </c>
      <c r="V299" s="44">
        <v>1182668.5480855708</v>
      </c>
      <c r="W299" s="28"/>
      <c r="X299" s="28"/>
      <c r="Y299" s="28"/>
      <c r="Z299" s="36">
        <f t="shared" si="4"/>
        <v>1241025.3820855708</v>
      </c>
      <c r="AA299" s="6"/>
    </row>
    <row r="300" spans="1:28" ht="15" customHeight="1">
      <c r="A300" s="68" t="s">
        <v>1102</v>
      </c>
      <c r="B300" s="14" t="s">
        <v>1138</v>
      </c>
      <c r="C300" s="14" t="s">
        <v>24</v>
      </c>
      <c r="D300" s="14" t="s">
        <v>259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6"/>
      <c r="U300" s="44">
        <v>2960.9</v>
      </c>
      <c r="V300" s="44"/>
      <c r="W300" s="28"/>
      <c r="X300" s="28"/>
      <c r="Y300" s="28"/>
      <c r="Z300" s="36">
        <f t="shared" si="4"/>
        <v>2960.9</v>
      </c>
      <c r="AA300" s="6"/>
    </row>
    <row r="301" spans="1:28" ht="15" customHeight="1">
      <c r="A301" s="68" t="s">
        <v>991</v>
      </c>
      <c r="B301" s="14" t="s">
        <v>992</v>
      </c>
      <c r="C301" s="14" t="s">
        <v>5</v>
      </c>
      <c r="D301" s="14" t="s">
        <v>259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6"/>
      <c r="U301" s="44">
        <v>248161.071</v>
      </c>
      <c r="V301" s="44"/>
      <c r="W301" s="28"/>
      <c r="X301" s="28"/>
      <c r="Y301" s="28"/>
      <c r="Z301" s="36">
        <f t="shared" si="4"/>
        <v>248161.071</v>
      </c>
      <c r="AA301" s="6"/>
    </row>
    <row r="302" spans="1:28" ht="15" customHeight="1">
      <c r="A302" s="68" t="s">
        <v>993</v>
      </c>
      <c r="B302" s="14" t="s">
        <v>994</v>
      </c>
      <c r="C302" s="14" t="s">
        <v>8</v>
      </c>
      <c r="D302" s="14" t="s">
        <v>259</v>
      </c>
      <c r="E302" s="28"/>
      <c r="F302" s="28"/>
      <c r="G302" s="28"/>
      <c r="H302" s="28"/>
      <c r="I302" s="28"/>
      <c r="J302" s="28"/>
      <c r="K302" s="37"/>
      <c r="L302" s="37"/>
      <c r="M302" s="37"/>
      <c r="N302" s="41"/>
      <c r="O302" s="37"/>
      <c r="P302" s="37"/>
      <c r="Q302" s="37"/>
      <c r="R302" s="37"/>
      <c r="S302" s="37"/>
      <c r="T302" s="27"/>
      <c r="U302" s="44">
        <v>29787.674999999999</v>
      </c>
      <c r="V302" s="44"/>
      <c r="W302" s="28"/>
      <c r="X302" s="28"/>
      <c r="Y302" s="79">
        <v>7003.5367860769657</v>
      </c>
      <c r="Z302" s="36">
        <f t="shared" si="4"/>
        <v>36791.211786076965</v>
      </c>
      <c r="AA302" s="6"/>
    </row>
    <row r="303" spans="1:28" ht="15" customHeight="1">
      <c r="A303" s="68" t="s">
        <v>312</v>
      </c>
      <c r="B303" s="14" t="s">
        <v>313</v>
      </c>
      <c r="C303" s="14" t="s">
        <v>8</v>
      </c>
      <c r="D303" s="14" t="s">
        <v>259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6"/>
      <c r="U303" s="44">
        <v>668258.93900000001</v>
      </c>
      <c r="V303" s="44">
        <v>246014.28153805318</v>
      </c>
      <c r="W303" s="28"/>
      <c r="X303" s="28">
        <v>10000</v>
      </c>
      <c r="Y303" s="28">
        <v>86843.856147354381</v>
      </c>
      <c r="Z303" s="36">
        <f t="shared" si="4"/>
        <v>1011117.0766854075</v>
      </c>
      <c r="AA303" s="6"/>
    </row>
    <row r="304" spans="1:28" ht="15" customHeight="1">
      <c r="A304" s="68" t="s">
        <v>314</v>
      </c>
      <c r="B304" s="14" t="s">
        <v>315</v>
      </c>
      <c r="C304" s="1" t="s">
        <v>8</v>
      </c>
      <c r="D304" s="14" t="s">
        <v>259</v>
      </c>
      <c r="E304" s="28"/>
      <c r="F304" s="28"/>
      <c r="G304" s="28"/>
      <c r="H304" s="28"/>
      <c r="I304" s="28"/>
      <c r="J304" s="39"/>
      <c r="K304" s="28"/>
      <c r="L304" s="28"/>
      <c r="M304" s="28"/>
      <c r="N304" s="28"/>
      <c r="O304" s="28"/>
      <c r="P304" s="28"/>
      <c r="Q304" s="28"/>
      <c r="R304" s="28"/>
      <c r="S304" s="28"/>
      <c r="T304" s="26"/>
      <c r="U304" s="44">
        <v>485.5510000000013</v>
      </c>
      <c r="V304" s="44">
        <v>2530064.5926545663</v>
      </c>
      <c r="W304" s="28"/>
      <c r="X304" s="28"/>
      <c r="Y304" s="28">
        <v>14007.073572153931</v>
      </c>
      <c r="Z304" s="36">
        <f t="shared" si="4"/>
        <v>2544557.2172267204</v>
      </c>
      <c r="AA304" s="6"/>
      <c r="AB304" s="11"/>
    </row>
    <row r="305" spans="1:28" ht="15" hidden="1" customHeight="1">
      <c r="A305" s="68" t="s">
        <v>369</v>
      </c>
      <c r="B305" s="14" t="s">
        <v>370</v>
      </c>
      <c r="C305" s="14" t="s">
        <v>9</v>
      </c>
      <c r="D305" s="14" t="s">
        <v>1049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6"/>
      <c r="U305" s="44"/>
      <c r="V305" s="44"/>
      <c r="W305" s="28"/>
      <c r="X305" s="28"/>
      <c r="Y305" s="28"/>
      <c r="Z305" s="36">
        <f t="shared" si="4"/>
        <v>0</v>
      </c>
      <c r="AA305" s="6"/>
    </row>
    <row r="306" spans="1:28" ht="15" customHeight="1">
      <c r="A306" s="68" t="s">
        <v>995</v>
      </c>
      <c r="B306" s="14" t="s">
        <v>996</v>
      </c>
      <c r="C306" s="14" t="s">
        <v>8</v>
      </c>
      <c r="D306" s="14" t="s">
        <v>259</v>
      </c>
      <c r="E306" s="28"/>
      <c r="F306" s="28"/>
      <c r="G306" s="28"/>
      <c r="H306" s="28"/>
      <c r="I306" s="28"/>
      <c r="J306" s="28"/>
      <c r="K306" s="37"/>
      <c r="L306" s="37"/>
      <c r="M306" s="37"/>
      <c r="N306" s="37"/>
      <c r="O306" s="37"/>
      <c r="P306" s="37"/>
      <c r="Q306" s="37"/>
      <c r="R306" s="37"/>
      <c r="S306" s="37"/>
      <c r="T306" s="27"/>
      <c r="U306" s="44">
        <v>25170.300000000003</v>
      </c>
      <c r="V306" s="44"/>
      <c r="W306" s="28"/>
      <c r="X306" s="28"/>
      <c r="Y306" s="28"/>
      <c r="Z306" s="36">
        <f t="shared" si="4"/>
        <v>25170.300000000003</v>
      </c>
      <c r="AA306" s="6"/>
    </row>
    <row r="307" spans="1:28" ht="15" customHeight="1">
      <c r="A307" s="68" t="s">
        <v>350</v>
      </c>
      <c r="B307" s="14" t="s">
        <v>351</v>
      </c>
      <c r="C307" s="14" t="s">
        <v>24</v>
      </c>
      <c r="D307" s="14" t="s">
        <v>259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6"/>
      <c r="U307" s="44">
        <v>685818.73600000003</v>
      </c>
      <c r="V307" s="44">
        <v>16978.470421407299</v>
      </c>
      <c r="W307" s="28"/>
      <c r="X307" s="28"/>
      <c r="Y307" s="28"/>
      <c r="Z307" s="36">
        <f t="shared" si="4"/>
        <v>702797.20642140729</v>
      </c>
      <c r="AA307" s="6"/>
    </row>
    <row r="308" spans="1:28" ht="15" customHeight="1">
      <c r="A308" s="68" t="s">
        <v>1047</v>
      </c>
      <c r="B308" s="14" t="s">
        <v>997</v>
      </c>
      <c r="C308" s="14" t="s">
        <v>24</v>
      </c>
      <c r="D308" s="14" t="s">
        <v>259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6"/>
      <c r="U308" s="44">
        <v>11057.400000000001</v>
      </c>
      <c r="V308" s="44"/>
      <c r="W308" s="28"/>
      <c r="X308" s="28"/>
      <c r="Y308" s="28"/>
      <c r="Z308" s="36">
        <f t="shared" si="4"/>
        <v>11057.400000000001</v>
      </c>
      <c r="AA308" s="6"/>
    </row>
    <row r="309" spans="1:28" ht="15" customHeight="1">
      <c r="A309" s="68" t="s">
        <v>873</v>
      </c>
      <c r="B309" s="14" t="s">
        <v>874</v>
      </c>
      <c r="C309" s="14" t="s">
        <v>24</v>
      </c>
      <c r="D309" s="14" t="s">
        <v>259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6"/>
      <c r="U309" s="44">
        <v>188849.26999999996</v>
      </c>
      <c r="V309" s="44"/>
      <c r="W309" s="28"/>
      <c r="X309" s="28"/>
      <c r="Y309" s="28"/>
      <c r="Z309" s="36">
        <f t="shared" si="4"/>
        <v>188849.26999999996</v>
      </c>
      <c r="AA309" s="6"/>
    </row>
    <row r="310" spans="1:28" ht="15" customHeight="1">
      <c r="A310" s="68" t="s">
        <v>353</v>
      </c>
      <c r="B310" s="14" t="s">
        <v>354</v>
      </c>
      <c r="C310" s="14" t="s">
        <v>24</v>
      </c>
      <c r="D310" s="14" t="s">
        <v>259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6"/>
      <c r="U310" s="44"/>
      <c r="V310" s="44">
        <v>92520.631587600568</v>
      </c>
      <c r="W310" s="28"/>
      <c r="X310" s="28"/>
      <c r="Y310" s="28"/>
      <c r="Z310" s="36">
        <f t="shared" si="4"/>
        <v>92520.631587600568</v>
      </c>
      <c r="AA310" s="6"/>
      <c r="AB310" s="11"/>
    </row>
    <row r="311" spans="1:28" ht="15" customHeight="1">
      <c r="A311" s="68" t="s">
        <v>1103</v>
      </c>
      <c r="B311" s="14" t="s">
        <v>1104</v>
      </c>
      <c r="C311" s="14" t="s">
        <v>24</v>
      </c>
      <c r="D311" s="14" t="s">
        <v>259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6"/>
      <c r="U311" s="44">
        <v>286619.53000000003</v>
      </c>
      <c r="V311" s="44"/>
      <c r="W311" s="28"/>
      <c r="X311" s="28"/>
      <c r="Y311" s="28"/>
      <c r="Z311" s="36">
        <f t="shared" si="4"/>
        <v>286619.53000000003</v>
      </c>
      <c r="AA311" s="6"/>
      <c r="AB311" s="11"/>
    </row>
    <row r="312" spans="1:28" ht="15" customHeight="1">
      <c r="A312" s="68" t="s">
        <v>319</v>
      </c>
      <c r="B312" s="14" t="s">
        <v>320</v>
      </c>
      <c r="C312" s="14" t="s">
        <v>8</v>
      </c>
      <c r="D312" s="14" t="s">
        <v>259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6"/>
      <c r="U312" s="44">
        <v>140281.52899999998</v>
      </c>
      <c r="V312" s="44"/>
      <c r="W312" s="28"/>
      <c r="X312" s="28"/>
      <c r="Y312" s="28"/>
      <c r="Z312" s="36">
        <f t="shared" si="4"/>
        <v>140281.52899999998</v>
      </c>
      <c r="AA312" s="6"/>
    </row>
    <row r="313" spans="1:28" ht="15" customHeight="1">
      <c r="A313" s="68" t="s">
        <v>321</v>
      </c>
      <c r="B313" s="14" t="s">
        <v>696</v>
      </c>
      <c r="C313" s="14" t="s">
        <v>9</v>
      </c>
      <c r="D313" s="14" t="s">
        <v>259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6"/>
      <c r="U313" s="44">
        <v>459275.60000000009</v>
      </c>
      <c r="V313" s="44"/>
      <c r="W313" s="28"/>
      <c r="X313" s="28"/>
      <c r="Y313" s="28"/>
      <c r="Z313" s="36">
        <f t="shared" si="4"/>
        <v>459275.60000000009</v>
      </c>
      <c r="AA313" s="6"/>
    </row>
    <row r="314" spans="1:28" ht="15" customHeight="1">
      <c r="A314" s="68" t="s">
        <v>322</v>
      </c>
      <c r="B314" s="14" t="s">
        <v>998</v>
      </c>
      <c r="C314" s="14" t="s">
        <v>9</v>
      </c>
      <c r="D314" s="14" t="s">
        <v>259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6"/>
      <c r="U314" s="44">
        <v>2235.9799999999996</v>
      </c>
      <c r="V314" s="44">
        <v>23732.408667502466</v>
      </c>
      <c r="W314" s="28"/>
      <c r="X314" s="28"/>
      <c r="Y314" s="28"/>
      <c r="Z314" s="36">
        <f t="shared" si="4"/>
        <v>25968.388667502466</v>
      </c>
      <c r="AA314" s="6"/>
    </row>
    <row r="315" spans="1:28" ht="15" hidden="1" customHeight="1">
      <c r="A315" s="68" t="s">
        <v>439</v>
      </c>
      <c r="B315" s="14" t="s">
        <v>440</v>
      </c>
      <c r="C315" s="14" t="s">
        <v>9</v>
      </c>
      <c r="D315" s="14" t="s">
        <v>1049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6"/>
      <c r="U315" s="44"/>
      <c r="V315" s="44"/>
      <c r="W315" s="28"/>
      <c r="X315" s="28"/>
      <c r="Y315" s="28"/>
      <c r="Z315" s="36">
        <f t="shared" si="4"/>
        <v>0</v>
      </c>
      <c r="AA315" s="6"/>
    </row>
    <row r="316" spans="1:28" ht="15" hidden="1" customHeight="1">
      <c r="A316" s="68" t="s">
        <v>441</v>
      </c>
      <c r="B316" s="14" t="s">
        <v>442</v>
      </c>
      <c r="C316" s="14" t="s">
        <v>9</v>
      </c>
      <c r="D316" s="14" t="s">
        <v>1049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6"/>
      <c r="V316" s="44"/>
      <c r="W316" s="28"/>
      <c r="X316" s="28"/>
      <c r="Y316" s="28"/>
      <c r="Z316" s="36">
        <f t="shared" si="4"/>
        <v>0</v>
      </c>
      <c r="AA316" s="6"/>
      <c r="AB316" s="11"/>
    </row>
    <row r="317" spans="1:28" ht="15" customHeight="1">
      <c r="A317" s="68" t="s">
        <v>323</v>
      </c>
      <c r="B317" s="14" t="s">
        <v>324</v>
      </c>
      <c r="C317" s="14" t="s">
        <v>9</v>
      </c>
      <c r="D317" s="14" t="s">
        <v>259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6"/>
      <c r="U317" s="44">
        <v>83512.899999999994</v>
      </c>
      <c r="V317" s="44">
        <v>53324.227379071614</v>
      </c>
      <c r="W317" s="28"/>
      <c r="X317" s="28"/>
      <c r="Y317" s="28"/>
      <c r="Z317" s="36">
        <f t="shared" si="4"/>
        <v>136837.12737907161</v>
      </c>
      <c r="AA317" s="6"/>
    </row>
    <row r="318" spans="1:28" ht="15" customHeight="1">
      <c r="A318" s="68" t="s">
        <v>325</v>
      </c>
      <c r="B318" s="14" t="s">
        <v>326</v>
      </c>
      <c r="C318" s="14" t="s">
        <v>9</v>
      </c>
      <c r="D318" s="14" t="s">
        <v>259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6"/>
      <c r="U318" s="44">
        <v>223417.20900000009</v>
      </c>
      <c r="V318" s="44"/>
      <c r="W318" s="28"/>
      <c r="X318" s="28"/>
      <c r="Y318" s="28"/>
      <c r="Z318" s="36">
        <f t="shared" si="4"/>
        <v>223417.20900000009</v>
      </c>
      <c r="AA318" s="6"/>
    </row>
    <row r="319" spans="1:28" ht="15" customHeight="1">
      <c r="A319" s="68">
        <v>930140025</v>
      </c>
      <c r="B319" s="14" t="s">
        <v>1057</v>
      </c>
      <c r="C319" s="14" t="s">
        <v>882</v>
      </c>
      <c r="D319" s="14" t="s">
        <v>259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6"/>
      <c r="U319" s="44"/>
      <c r="V319" s="44"/>
      <c r="W319" s="28"/>
      <c r="X319" s="28">
        <v>1000</v>
      </c>
      <c r="Y319" s="28"/>
      <c r="Z319" s="36">
        <f t="shared" si="4"/>
        <v>1000</v>
      </c>
      <c r="AA319" s="6"/>
    </row>
    <row r="320" spans="1:28" ht="15" customHeight="1">
      <c r="A320" s="68" t="s">
        <v>1105</v>
      </c>
      <c r="B320" s="14" t="s">
        <v>1139</v>
      </c>
      <c r="C320" s="14" t="s">
        <v>24</v>
      </c>
      <c r="D320" s="14" t="s">
        <v>259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6"/>
      <c r="U320" s="44">
        <v>95683.68</v>
      </c>
      <c r="V320" s="44"/>
      <c r="W320" s="28"/>
      <c r="X320" s="28"/>
      <c r="Y320" s="28"/>
      <c r="Z320" s="36">
        <f t="shared" si="4"/>
        <v>95683.68</v>
      </c>
      <c r="AA320" s="6"/>
    </row>
    <row r="321" spans="1:28" ht="15" customHeight="1">
      <c r="A321" s="68" t="s">
        <v>1106</v>
      </c>
      <c r="B321" s="14" t="s">
        <v>1107</v>
      </c>
      <c r="C321" s="14" t="s">
        <v>24</v>
      </c>
      <c r="D321" s="14" t="s">
        <v>259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6"/>
      <c r="U321" s="44">
        <v>833.25</v>
      </c>
      <c r="V321" s="44"/>
      <c r="W321" s="28"/>
      <c r="X321" s="28"/>
      <c r="Y321" s="28"/>
      <c r="Z321" s="36">
        <f t="shared" si="4"/>
        <v>833.25</v>
      </c>
      <c r="AA321" s="6"/>
    </row>
    <row r="322" spans="1:28" ht="15" customHeight="1">
      <c r="A322" s="68" t="s">
        <v>327</v>
      </c>
      <c r="B322" s="14" t="s">
        <v>328</v>
      </c>
      <c r="C322" s="14" t="s">
        <v>8</v>
      </c>
      <c r="D322" s="14" t="s">
        <v>259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6"/>
      <c r="U322" s="44"/>
      <c r="V322" s="44"/>
      <c r="W322" s="28"/>
      <c r="X322" s="25">
        <v>4000</v>
      </c>
      <c r="Y322" s="28"/>
      <c r="Z322" s="36">
        <f t="shared" si="4"/>
        <v>4000</v>
      </c>
      <c r="AA322" s="6"/>
    </row>
    <row r="323" spans="1:28" ht="15" customHeight="1">
      <c r="A323" s="68" t="s">
        <v>329</v>
      </c>
      <c r="B323" s="14" t="s">
        <v>726</v>
      </c>
      <c r="C323" s="14" t="s">
        <v>5</v>
      </c>
      <c r="D323" s="14" t="s">
        <v>259</v>
      </c>
      <c r="E323" s="28"/>
      <c r="F323" s="28"/>
      <c r="G323" s="28"/>
      <c r="H323" s="28"/>
      <c r="I323" s="28"/>
      <c r="J323" s="28"/>
      <c r="K323" s="37"/>
      <c r="L323" s="37"/>
      <c r="M323" s="37"/>
      <c r="N323" s="37"/>
      <c r="O323" s="37"/>
      <c r="P323" s="37"/>
      <c r="Q323" s="37"/>
      <c r="R323" s="37"/>
      <c r="S323" s="37"/>
      <c r="T323" s="27"/>
      <c r="U323" s="44">
        <v>2047841.0000000005</v>
      </c>
      <c r="V323" s="44">
        <v>1362945.0079806023</v>
      </c>
      <c r="W323" s="28"/>
      <c r="X323" s="28">
        <v>9000</v>
      </c>
      <c r="Y323" s="28"/>
      <c r="Z323" s="36">
        <f t="shared" si="4"/>
        <v>3419786.0079806028</v>
      </c>
      <c r="AA323" s="6"/>
    </row>
    <row r="324" spans="1:28" ht="15" customHeight="1">
      <c r="A324" s="68" t="s">
        <v>332</v>
      </c>
      <c r="B324" s="14" t="s">
        <v>333</v>
      </c>
      <c r="C324" s="14" t="s">
        <v>9</v>
      </c>
      <c r="D324" s="14" t="s">
        <v>259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6"/>
      <c r="U324" s="44">
        <v>508333.94000000006</v>
      </c>
      <c r="V324" s="44">
        <v>88712.90906334907</v>
      </c>
      <c r="W324" s="28"/>
      <c r="X324" s="28">
        <v>6000</v>
      </c>
      <c r="Y324" s="28">
        <v>85443.148790138992</v>
      </c>
      <c r="Z324" s="36">
        <f t="shared" si="4"/>
        <v>688489.9978534882</v>
      </c>
      <c r="AA324" s="6"/>
    </row>
    <row r="325" spans="1:28" ht="15" customHeight="1">
      <c r="A325" s="68" t="s">
        <v>334</v>
      </c>
      <c r="B325" s="14" t="s">
        <v>335</v>
      </c>
      <c r="C325" s="1" t="s">
        <v>9</v>
      </c>
      <c r="D325" s="14" t="s">
        <v>259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6"/>
      <c r="U325" s="44">
        <v>31297.802000000007</v>
      </c>
      <c r="V325" s="44">
        <v>1344.5434915090534</v>
      </c>
      <c r="W325" s="28"/>
      <c r="X325" s="28"/>
      <c r="Y325" s="28"/>
      <c r="Z325" s="36">
        <f t="shared" ref="Z325:Z388" si="5">SUM(E325:Y325)</f>
        <v>32642.345491509059</v>
      </c>
      <c r="AA325" s="6"/>
    </row>
    <row r="326" spans="1:28" ht="15" hidden="1" customHeight="1">
      <c r="A326" s="68" t="s">
        <v>445</v>
      </c>
      <c r="B326" s="14" t="s">
        <v>446</v>
      </c>
      <c r="C326" s="14" t="s">
        <v>9</v>
      </c>
      <c r="D326" s="14" t="s">
        <v>1049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6"/>
      <c r="U326" s="44"/>
      <c r="V326" s="44"/>
      <c r="W326" s="28"/>
      <c r="X326" s="28"/>
      <c r="Y326" s="28"/>
      <c r="Z326" s="36">
        <f t="shared" si="5"/>
        <v>0</v>
      </c>
      <c r="AA326" s="6"/>
      <c r="AB326" s="12"/>
    </row>
    <row r="327" spans="1:28" ht="15" customHeight="1">
      <c r="A327" s="68" t="s">
        <v>1001</v>
      </c>
      <c r="B327" s="14" t="s">
        <v>1002</v>
      </c>
      <c r="C327" s="14" t="s">
        <v>24</v>
      </c>
      <c r="D327" s="14" t="s">
        <v>259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6"/>
      <c r="U327" s="44">
        <v>27061.67</v>
      </c>
      <c r="V327" s="44"/>
      <c r="W327" s="28"/>
      <c r="X327" s="28"/>
      <c r="Y327" s="28"/>
      <c r="Z327" s="36">
        <f t="shared" si="5"/>
        <v>27061.67</v>
      </c>
      <c r="AA327" s="6"/>
    </row>
    <row r="328" spans="1:28" ht="15" hidden="1" customHeight="1">
      <c r="A328" s="68">
        <v>820000057</v>
      </c>
      <c r="B328" s="65" t="s">
        <v>750</v>
      </c>
      <c r="C328" s="14" t="s">
        <v>24</v>
      </c>
      <c r="D328" s="14" t="s">
        <v>1049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6"/>
      <c r="U328" s="44"/>
      <c r="V328" s="44"/>
      <c r="W328" s="28"/>
      <c r="X328" s="28"/>
      <c r="Y328" s="28"/>
      <c r="Z328" s="36">
        <f t="shared" si="5"/>
        <v>0</v>
      </c>
      <c r="AA328" s="6"/>
    </row>
    <row r="329" spans="1:28" ht="15" hidden="1" customHeight="1">
      <c r="A329" s="68">
        <v>590782637</v>
      </c>
      <c r="B329" s="14" t="s">
        <v>947</v>
      </c>
      <c r="C329" s="14" t="s">
        <v>9</v>
      </c>
      <c r="D329" s="14" t="s">
        <v>1145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6"/>
      <c r="U329" s="44"/>
      <c r="V329" s="44"/>
      <c r="W329" s="28"/>
      <c r="X329" s="28"/>
      <c r="Y329" s="28"/>
      <c r="Z329" s="36">
        <f t="shared" si="5"/>
        <v>0</v>
      </c>
      <c r="AA329" s="6"/>
      <c r="AB329" s="11"/>
    </row>
    <row r="330" spans="1:28" ht="15" customHeight="1">
      <c r="A330" s="68" t="s">
        <v>1108</v>
      </c>
      <c r="B330" s="14" t="s">
        <v>1109</v>
      </c>
      <c r="C330" s="14" t="s">
        <v>24</v>
      </c>
      <c r="D330" s="14" t="s">
        <v>259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6"/>
      <c r="U330" s="44">
        <v>3491.8199999999997</v>
      </c>
      <c r="V330" s="44"/>
      <c r="W330" s="28"/>
      <c r="X330" s="28"/>
      <c r="Y330" s="28"/>
      <c r="Z330" s="36">
        <f t="shared" si="5"/>
        <v>3491.8199999999997</v>
      </c>
      <c r="AA330" s="6"/>
    </row>
    <row r="331" spans="1:28" ht="15" hidden="1" customHeight="1">
      <c r="A331" s="68" t="s">
        <v>548</v>
      </c>
      <c r="B331" s="14" t="s">
        <v>549</v>
      </c>
      <c r="C331" s="14" t="s">
        <v>9</v>
      </c>
      <c r="D331" s="14" t="s">
        <v>1146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6"/>
      <c r="U331" s="44"/>
      <c r="V331" s="44"/>
      <c r="W331" s="28"/>
      <c r="X331" s="28"/>
      <c r="Y331" s="28"/>
      <c r="Z331" s="36">
        <f t="shared" si="5"/>
        <v>0</v>
      </c>
      <c r="AA331" s="6"/>
      <c r="AB331" s="12"/>
    </row>
    <row r="332" spans="1:28" ht="15" customHeight="1">
      <c r="A332" s="68" t="s">
        <v>336</v>
      </c>
      <c r="B332" s="14" t="s">
        <v>337</v>
      </c>
      <c r="C332" s="14" t="s">
        <v>9</v>
      </c>
      <c r="D332" s="14" t="s">
        <v>259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6"/>
      <c r="U332" s="44">
        <v>201186.74899999995</v>
      </c>
      <c r="V332" s="44">
        <v>863.89133179940575</v>
      </c>
      <c r="W332" s="28"/>
      <c r="X332" s="28"/>
      <c r="Y332" s="28"/>
      <c r="Z332" s="36">
        <f t="shared" si="5"/>
        <v>202050.64033179937</v>
      </c>
      <c r="AA332" s="6"/>
    </row>
    <row r="333" spans="1:28" ht="15" customHeight="1">
      <c r="A333" s="68" t="s">
        <v>338</v>
      </c>
      <c r="B333" s="14" t="s">
        <v>339</v>
      </c>
      <c r="C333" s="14" t="s">
        <v>9</v>
      </c>
      <c r="D333" s="14" t="s">
        <v>259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6"/>
      <c r="U333" s="44">
        <v>1268923.9350000001</v>
      </c>
      <c r="V333" s="44">
        <v>15930.454315888952</v>
      </c>
      <c r="W333" s="28"/>
      <c r="X333" s="28">
        <v>1000</v>
      </c>
      <c r="Y333" s="28">
        <v>47273.873306019523</v>
      </c>
      <c r="Z333" s="36">
        <f t="shared" si="5"/>
        <v>1333128.2626219084</v>
      </c>
      <c r="AA333" s="6"/>
    </row>
    <row r="334" spans="1:28" ht="15" hidden="1" customHeight="1">
      <c r="A334" s="68" t="s">
        <v>550</v>
      </c>
      <c r="B334" s="14" t="s">
        <v>551</v>
      </c>
      <c r="C334" s="14" t="s">
        <v>9</v>
      </c>
      <c r="D334" s="14" t="s">
        <v>1146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6"/>
      <c r="U334" s="44"/>
      <c r="V334" s="44"/>
      <c r="W334" s="28"/>
      <c r="X334" s="28"/>
      <c r="Y334" s="28"/>
      <c r="Z334" s="36">
        <f t="shared" si="5"/>
        <v>0</v>
      </c>
      <c r="AA334" s="6"/>
      <c r="AB334" s="11"/>
    </row>
    <row r="335" spans="1:28" ht="15" customHeight="1">
      <c r="A335" s="68" t="s">
        <v>340</v>
      </c>
      <c r="B335" s="14" t="s">
        <v>341</v>
      </c>
      <c r="C335" s="14" t="s">
        <v>9</v>
      </c>
      <c r="D335" s="14" t="s">
        <v>259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6"/>
      <c r="U335" s="44">
        <v>15339.850999999995</v>
      </c>
      <c r="V335" s="44"/>
      <c r="W335" s="28"/>
      <c r="X335" s="28"/>
      <c r="Y335" s="28"/>
      <c r="Z335" s="36">
        <f t="shared" si="5"/>
        <v>15339.850999999995</v>
      </c>
      <c r="AA335" s="6"/>
    </row>
    <row r="336" spans="1:28" ht="15" customHeight="1">
      <c r="A336" s="68" t="s">
        <v>342</v>
      </c>
      <c r="B336" s="14" t="s">
        <v>343</v>
      </c>
      <c r="C336" s="14" t="s">
        <v>9</v>
      </c>
      <c r="D336" s="14" t="s">
        <v>259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>
        <v>50000</v>
      </c>
      <c r="S336" s="28"/>
      <c r="T336" s="26"/>
      <c r="U336" s="44">
        <v>397177.52599999972</v>
      </c>
      <c r="V336" s="44">
        <v>24055.483872945188</v>
      </c>
      <c r="W336" s="28"/>
      <c r="X336" s="28">
        <v>1000</v>
      </c>
      <c r="Y336" s="28">
        <v>28014.147144307863</v>
      </c>
      <c r="Z336" s="36">
        <f t="shared" si="5"/>
        <v>500247.15701725276</v>
      </c>
      <c r="AA336" s="6"/>
    </row>
    <row r="337" spans="1:28" ht="15" customHeight="1">
      <c r="A337" s="68" t="s">
        <v>1004</v>
      </c>
      <c r="B337" s="14" t="s">
        <v>1005</v>
      </c>
      <c r="C337" s="14" t="s">
        <v>24</v>
      </c>
      <c r="D337" s="14" t="s">
        <v>259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6"/>
      <c r="U337" s="44">
        <v>24151.809999999998</v>
      </c>
      <c r="V337" s="44"/>
      <c r="W337" s="28"/>
      <c r="X337" s="28"/>
      <c r="Y337" s="28"/>
      <c r="Z337" s="36">
        <f t="shared" si="5"/>
        <v>24151.809999999998</v>
      </c>
      <c r="AA337" s="6"/>
    </row>
    <row r="338" spans="1:28" ht="15" customHeight="1">
      <c r="A338" s="68" t="s">
        <v>356</v>
      </c>
      <c r="B338" s="14" t="s">
        <v>357</v>
      </c>
      <c r="C338" s="14" t="s">
        <v>24</v>
      </c>
      <c r="D338" s="14" t="s">
        <v>259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6"/>
      <c r="U338" s="44">
        <v>6838.18</v>
      </c>
      <c r="V338" s="44">
        <v>3588.3192703869818</v>
      </c>
      <c r="W338" s="28"/>
      <c r="X338" s="28"/>
      <c r="Y338" s="28"/>
      <c r="Z338" s="36">
        <f t="shared" si="5"/>
        <v>10426.499270386983</v>
      </c>
      <c r="AA338" s="6"/>
    </row>
    <row r="339" spans="1:28" ht="15" customHeight="1">
      <c r="A339" s="68" t="s">
        <v>75</v>
      </c>
      <c r="B339" s="14" t="s">
        <v>76</v>
      </c>
      <c r="C339" s="14" t="s">
        <v>9</v>
      </c>
      <c r="D339" s="14" t="s">
        <v>725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6"/>
      <c r="U339" s="44">
        <v>281879.01599999989</v>
      </c>
      <c r="V339" s="44"/>
      <c r="W339" s="28"/>
      <c r="X339" s="28"/>
      <c r="Y339" s="28"/>
      <c r="Z339" s="36">
        <f t="shared" si="5"/>
        <v>281879.01599999989</v>
      </c>
      <c r="AA339" s="6"/>
      <c r="AB339" s="11"/>
    </row>
    <row r="340" spans="1:28" ht="15" customHeight="1">
      <c r="A340" s="68" t="s">
        <v>77</v>
      </c>
      <c r="B340" s="14" t="s">
        <v>78</v>
      </c>
      <c r="C340" s="1" t="s">
        <v>875</v>
      </c>
      <c r="D340" s="14" t="s">
        <v>725</v>
      </c>
      <c r="E340" s="28"/>
      <c r="F340" s="28"/>
      <c r="G340" s="28"/>
      <c r="H340" s="28"/>
      <c r="I340" s="28"/>
      <c r="J340" s="40"/>
      <c r="K340" s="28"/>
      <c r="L340" s="28"/>
      <c r="M340" s="28">
        <v>50000</v>
      </c>
      <c r="N340" s="28"/>
      <c r="O340" s="28"/>
      <c r="P340" s="28"/>
      <c r="Q340" s="28"/>
      <c r="R340" s="28"/>
      <c r="S340" s="28"/>
      <c r="T340" s="26"/>
      <c r="U340" s="44">
        <v>1036136.32</v>
      </c>
      <c r="V340" s="44">
        <v>261478.38995736191</v>
      </c>
      <c r="W340" s="28"/>
      <c r="X340" s="28">
        <v>9000</v>
      </c>
      <c r="Y340" s="28">
        <v>148474.97986483166</v>
      </c>
      <c r="Z340" s="36">
        <f t="shared" si="5"/>
        <v>1505089.6898221932</v>
      </c>
      <c r="AA340" s="6"/>
    </row>
    <row r="341" spans="1:28" ht="15" customHeight="1">
      <c r="A341" s="68" t="s">
        <v>774</v>
      </c>
      <c r="B341" s="14" t="s">
        <v>1006</v>
      </c>
      <c r="C341" s="1" t="s">
        <v>9</v>
      </c>
      <c r="D341" s="14" t="s">
        <v>725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6"/>
      <c r="U341" s="44">
        <v>25708.78</v>
      </c>
      <c r="V341" s="44"/>
      <c r="W341" s="28"/>
      <c r="X341" s="28"/>
      <c r="Y341" s="28"/>
      <c r="Z341" s="36">
        <f t="shared" si="5"/>
        <v>25708.78</v>
      </c>
      <c r="AA341" s="6"/>
    </row>
    <row r="342" spans="1:28" ht="15" customHeight="1">
      <c r="A342" s="68" t="s">
        <v>79</v>
      </c>
      <c r="B342" s="14" t="s">
        <v>80</v>
      </c>
      <c r="C342" s="1" t="s">
        <v>5</v>
      </c>
      <c r="D342" s="14" t="s">
        <v>725</v>
      </c>
      <c r="E342" s="28"/>
      <c r="F342" s="28"/>
      <c r="G342" s="28"/>
      <c r="H342" s="28"/>
      <c r="I342" s="28"/>
      <c r="J342" s="40"/>
      <c r="K342" s="37"/>
      <c r="L342" s="37"/>
      <c r="M342" s="37"/>
      <c r="N342" s="38"/>
      <c r="O342" s="37"/>
      <c r="P342" s="37"/>
      <c r="Q342" s="37"/>
      <c r="R342" s="37"/>
      <c r="S342" s="37"/>
      <c r="T342" s="27"/>
      <c r="U342" s="44">
        <v>462315.23</v>
      </c>
      <c r="V342" s="44">
        <v>135700.39894907764</v>
      </c>
      <c r="W342" s="28"/>
      <c r="X342" s="28"/>
      <c r="Y342" s="28">
        <v>63031.831074692695</v>
      </c>
      <c r="Z342" s="36">
        <f t="shared" si="5"/>
        <v>661047.46002377023</v>
      </c>
      <c r="AA342" s="6"/>
      <c r="AB342" s="11"/>
    </row>
    <row r="343" spans="1:28" ht="15" customHeight="1">
      <c r="A343" s="68" t="s">
        <v>775</v>
      </c>
      <c r="B343" s="14" t="s">
        <v>776</v>
      </c>
      <c r="C343" s="1" t="s">
        <v>24</v>
      </c>
      <c r="D343" s="14" t="s">
        <v>725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6"/>
      <c r="U343" s="44">
        <v>84094.870000000024</v>
      </c>
      <c r="V343" s="44"/>
      <c r="W343" s="28"/>
      <c r="X343" s="28"/>
      <c r="Y343" s="28"/>
      <c r="Z343" s="36">
        <f t="shared" si="5"/>
        <v>84094.870000000024</v>
      </c>
      <c r="AA343" s="6"/>
    </row>
    <row r="344" spans="1:28" ht="15" hidden="1" customHeight="1">
      <c r="A344" s="68" t="s">
        <v>473</v>
      </c>
      <c r="B344" s="14" t="s">
        <v>474</v>
      </c>
      <c r="C344" s="1" t="s">
        <v>9</v>
      </c>
      <c r="D344" s="14" t="s">
        <v>1146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6"/>
      <c r="U344" s="44"/>
      <c r="V344" s="44"/>
      <c r="W344" s="28"/>
      <c r="X344" s="28"/>
      <c r="Y344" s="28"/>
      <c r="Z344" s="36">
        <f t="shared" si="5"/>
        <v>0</v>
      </c>
      <c r="AA344" s="6"/>
    </row>
    <row r="345" spans="1:28" ht="15" customHeight="1">
      <c r="A345" s="68" t="s">
        <v>99</v>
      </c>
      <c r="B345" s="14" t="s">
        <v>100</v>
      </c>
      <c r="C345" s="14" t="s">
        <v>24</v>
      </c>
      <c r="D345" s="14" t="s">
        <v>725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6"/>
      <c r="U345" s="44"/>
      <c r="V345" s="44">
        <v>1160.8825071388021</v>
      </c>
      <c r="W345" s="28"/>
      <c r="X345" s="28"/>
      <c r="Y345" s="28"/>
      <c r="Z345" s="36">
        <f t="shared" si="5"/>
        <v>1160.8825071388021</v>
      </c>
      <c r="AA345" s="6"/>
    </row>
    <row r="346" spans="1:28" ht="15" customHeight="1">
      <c r="A346" s="68" t="s">
        <v>1110</v>
      </c>
      <c r="B346" s="14" t="s">
        <v>1140</v>
      </c>
      <c r="C346" s="1" t="s">
        <v>24</v>
      </c>
      <c r="D346" s="14" t="s">
        <v>725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6"/>
      <c r="U346" s="44">
        <v>9020.5499999999993</v>
      </c>
      <c r="V346" s="44"/>
      <c r="W346" s="28"/>
      <c r="X346" s="28"/>
      <c r="Y346" s="28"/>
      <c r="Z346" s="36">
        <f t="shared" si="5"/>
        <v>9020.5499999999993</v>
      </c>
      <c r="AA346" s="6"/>
    </row>
    <row r="347" spans="1:28" ht="15" customHeight="1">
      <c r="A347" s="68" t="s">
        <v>241</v>
      </c>
      <c r="B347" s="14" t="s">
        <v>242</v>
      </c>
      <c r="C347" s="1" t="s">
        <v>9</v>
      </c>
      <c r="D347" s="14" t="s">
        <v>725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6"/>
      <c r="U347" s="44">
        <v>696509.64300000016</v>
      </c>
      <c r="V347" s="44"/>
      <c r="W347" s="28"/>
      <c r="X347" s="28"/>
      <c r="Y347" s="28"/>
      <c r="Z347" s="36">
        <f t="shared" si="5"/>
        <v>696509.64300000016</v>
      </c>
      <c r="AA347" s="6"/>
    </row>
    <row r="348" spans="1:28" ht="15" customHeight="1">
      <c r="A348" s="68" t="s">
        <v>81</v>
      </c>
      <c r="B348" s="14" t="s">
        <v>82</v>
      </c>
      <c r="C348" s="14" t="s">
        <v>9</v>
      </c>
      <c r="D348" s="14" t="s">
        <v>725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6"/>
      <c r="U348" s="44">
        <v>145569.06400000001</v>
      </c>
      <c r="V348" s="44"/>
      <c r="W348" s="28"/>
      <c r="X348" s="28"/>
      <c r="Y348" s="28"/>
      <c r="Z348" s="36">
        <f t="shared" si="5"/>
        <v>145569.06400000001</v>
      </c>
      <c r="AA348" s="6"/>
    </row>
    <row r="349" spans="1:28" ht="15" customHeight="1">
      <c r="A349" s="68" t="s">
        <v>83</v>
      </c>
      <c r="B349" s="14" t="s">
        <v>84</v>
      </c>
      <c r="C349" s="14" t="s">
        <v>9</v>
      </c>
      <c r="D349" s="14" t="s">
        <v>725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6"/>
      <c r="U349" s="44">
        <v>159325.84999999998</v>
      </c>
      <c r="V349" s="44"/>
      <c r="W349" s="28"/>
      <c r="X349" s="28"/>
      <c r="Y349" s="28"/>
      <c r="Z349" s="36">
        <f t="shared" si="5"/>
        <v>159325.84999999998</v>
      </c>
      <c r="AA349" s="6"/>
    </row>
    <row r="350" spans="1:28" ht="15" customHeight="1">
      <c r="A350" s="68" t="s">
        <v>85</v>
      </c>
      <c r="B350" s="14" t="s">
        <v>86</v>
      </c>
      <c r="C350" s="1" t="s">
        <v>9</v>
      </c>
      <c r="D350" s="14" t="s">
        <v>725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6"/>
      <c r="U350" s="44">
        <v>114755.28999999998</v>
      </c>
      <c r="V350" s="44"/>
      <c r="W350" s="28"/>
      <c r="X350" s="28"/>
      <c r="Y350" s="28"/>
      <c r="Z350" s="36">
        <f t="shared" si="5"/>
        <v>114755.28999999998</v>
      </c>
      <c r="AA350" s="6"/>
    </row>
    <row r="351" spans="1:28" ht="15" customHeight="1">
      <c r="A351" s="68" t="s">
        <v>89</v>
      </c>
      <c r="B351" s="14" t="s">
        <v>90</v>
      </c>
      <c r="C351" s="1" t="s">
        <v>9</v>
      </c>
      <c r="D351" s="14" t="s">
        <v>725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6"/>
      <c r="U351" s="44">
        <v>11057.460000000003</v>
      </c>
      <c r="V351" s="44"/>
      <c r="W351" s="28"/>
      <c r="X351" s="28"/>
      <c r="Y351" s="28"/>
      <c r="Z351" s="36">
        <f t="shared" si="5"/>
        <v>11057.460000000003</v>
      </c>
      <c r="AA351" s="6"/>
      <c r="AB351" s="11"/>
    </row>
    <row r="352" spans="1:28" ht="15" customHeight="1">
      <c r="A352" s="68" t="s">
        <v>91</v>
      </c>
      <c r="B352" s="14" t="s">
        <v>92</v>
      </c>
      <c r="C352" s="14" t="s">
        <v>9</v>
      </c>
      <c r="D352" s="14" t="s">
        <v>725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6"/>
      <c r="U352" s="44">
        <v>228423.24</v>
      </c>
      <c r="V352" s="44"/>
      <c r="W352" s="28"/>
      <c r="X352" s="28"/>
      <c r="Y352" s="28"/>
      <c r="Z352" s="36">
        <f t="shared" si="5"/>
        <v>228423.24</v>
      </c>
      <c r="AA352" s="6"/>
      <c r="AB352" s="11"/>
    </row>
    <row r="353" spans="1:28" ht="15" customHeight="1">
      <c r="A353" s="68" t="s">
        <v>95</v>
      </c>
      <c r="B353" s="14" t="s">
        <v>96</v>
      </c>
      <c r="C353" s="1" t="s">
        <v>9</v>
      </c>
      <c r="D353" s="14" t="s">
        <v>725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6"/>
      <c r="U353" s="44">
        <v>160311.00999999995</v>
      </c>
      <c r="V353" s="44"/>
      <c r="W353" s="28"/>
      <c r="X353" s="28"/>
      <c r="Y353" s="28"/>
      <c r="Z353" s="36">
        <f t="shared" si="5"/>
        <v>160311.00999999995</v>
      </c>
      <c r="AA353" s="6"/>
    </row>
    <row r="354" spans="1:28" ht="15" hidden="1" customHeight="1">
      <c r="A354" s="68" t="s">
        <v>833</v>
      </c>
      <c r="B354" s="14" t="s">
        <v>834</v>
      </c>
      <c r="C354" s="14" t="s">
        <v>24</v>
      </c>
      <c r="D354" s="14" t="s">
        <v>1146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6"/>
      <c r="U354" s="44"/>
      <c r="V354" s="44"/>
      <c r="W354" s="28"/>
      <c r="X354" s="28"/>
      <c r="Y354" s="28"/>
      <c r="Z354" s="36">
        <f t="shared" si="5"/>
        <v>0</v>
      </c>
      <c r="AA354" s="6"/>
    </row>
    <row r="355" spans="1:28" ht="15" customHeight="1">
      <c r="A355" s="68" t="s">
        <v>243</v>
      </c>
      <c r="B355" s="14" t="s">
        <v>244</v>
      </c>
      <c r="C355" s="14" t="s">
        <v>5</v>
      </c>
      <c r="D355" s="14" t="s">
        <v>725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6"/>
      <c r="U355" s="44">
        <v>748515.34899999993</v>
      </c>
      <c r="V355" s="44"/>
      <c r="W355" s="28"/>
      <c r="X355" s="28"/>
      <c r="Y355" s="28">
        <v>84042.441432923588</v>
      </c>
      <c r="Z355" s="36">
        <f t="shared" si="5"/>
        <v>832557.79043292347</v>
      </c>
      <c r="AA355" s="6"/>
    </row>
    <row r="356" spans="1:28" ht="15" customHeight="1">
      <c r="A356" s="68" t="s">
        <v>255</v>
      </c>
      <c r="B356" s="14" t="s">
        <v>256</v>
      </c>
      <c r="C356" s="14" t="s">
        <v>24</v>
      </c>
      <c r="D356" s="14" t="s">
        <v>725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6"/>
      <c r="U356" s="44"/>
      <c r="V356" s="44">
        <v>7867.1851262309028</v>
      </c>
      <c r="W356" s="28"/>
      <c r="X356" s="28"/>
      <c r="Y356" s="28"/>
      <c r="Z356" s="36">
        <f t="shared" si="5"/>
        <v>7867.1851262309028</v>
      </c>
      <c r="AA356" s="6"/>
    </row>
    <row r="357" spans="1:28" ht="15" customHeight="1">
      <c r="A357" s="68" t="s">
        <v>245</v>
      </c>
      <c r="B357" s="14" t="s">
        <v>246</v>
      </c>
      <c r="C357" s="14" t="s">
        <v>9</v>
      </c>
      <c r="D357" s="14" t="s">
        <v>725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6"/>
      <c r="U357" s="44">
        <v>247461.8899999999</v>
      </c>
      <c r="V357" s="44"/>
      <c r="W357" s="28"/>
      <c r="X357" s="28"/>
      <c r="Y357" s="28"/>
      <c r="Z357" s="36">
        <f t="shared" si="5"/>
        <v>247461.8899999999</v>
      </c>
      <c r="AA357" s="6"/>
    </row>
    <row r="358" spans="1:28" ht="15" customHeight="1">
      <c r="A358" s="68" t="s">
        <v>931</v>
      </c>
      <c r="B358" s="14" t="s">
        <v>932</v>
      </c>
      <c r="C358" s="14" t="s">
        <v>24</v>
      </c>
      <c r="D358" s="14" t="s">
        <v>725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6"/>
      <c r="U358" s="44"/>
      <c r="V358" s="44">
        <v>14444.636553885997</v>
      </c>
      <c r="W358" s="28"/>
      <c r="X358" s="28"/>
      <c r="Y358" s="28"/>
      <c r="Z358" s="36">
        <f t="shared" si="5"/>
        <v>14444.636553885997</v>
      </c>
      <c r="AA358" s="6"/>
    </row>
    <row r="359" spans="1:28" ht="15" customHeight="1">
      <c r="A359" s="68" t="s">
        <v>247</v>
      </c>
      <c r="B359" s="14" t="s">
        <v>248</v>
      </c>
      <c r="C359" s="1" t="s">
        <v>9</v>
      </c>
      <c r="D359" s="14" t="s">
        <v>725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6"/>
      <c r="U359" s="44">
        <v>77666.676999999996</v>
      </c>
      <c r="V359" s="44">
        <v>9275.6737207069709</v>
      </c>
      <c r="W359" s="28"/>
      <c r="X359" s="28"/>
      <c r="Y359" s="28"/>
      <c r="Z359" s="36">
        <f t="shared" si="5"/>
        <v>86942.350720706963</v>
      </c>
      <c r="AA359" s="6"/>
    </row>
    <row r="360" spans="1:28" ht="15" customHeight="1">
      <c r="A360" s="68" t="s">
        <v>249</v>
      </c>
      <c r="B360" s="14" t="s">
        <v>250</v>
      </c>
      <c r="C360" s="14" t="s">
        <v>875</v>
      </c>
      <c r="D360" s="14" t="s">
        <v>725</v>
      </c>
      <c r="E360" s="28"/>
      <c r="F360" s="28"/>
      <c r="G360" s="28"/>
      <c r="H360" s="28"/>
      <c r="I360" s="28"/>
      <c r="J360" s="28"/>
      <c r="K360" s="42"/>
      <c r="L360" s="42"/>
      <c r="M360" s="42">
        <v>33081</v>
      </c>
      <c r="N360" s="42"/>
      <c r="O360" s="42"/>
      <c r="P360" s="42"/>
      <c r="Q360" s="42"/>
      <c r="R360" s="42">
        <v>30107</v>
      </c>
      <c r="S360" s="42"/>
      <c r="T360" s="31"/>
      <c r="U360" s="44">
        <v>2135336.7100000004</v>
      </c>
      <c r="V360" s="44">
        <v>531020.62826955644</v>
      </c>
      <c r="W360" s="28"/>
      <c r="X360" s="28">
        <v>42000</v>
      </c>
      <c r="Y360" s="28">
        <v>295549.25237244798</v>
      </c>
      <c r="Z360" s="36">
        <f t="shared" si="5"/>
        <v>3067094.5906420047</v>
      </c>
      <c r="AA360" s="6"/>
    </row>
    <row r="361" spans="1:28" ht="15" hidden="1" customHeight="1">
      <c r="A361" s="68" t="s">
        <v>485</v>
      </c>
      <c r="B361" s="14" t="s">
        <v>486</v>
      </c>
      <c r="C361" s="14" t="s">
        <v>8</v>
      </c>
      <c r="D361" s="14" t="s">
        <v>1146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6"/>
      <c r="U361" s="44"/>
      <c r="V361" s="44"/>
      <c r="W361" s="28"/>
      <c r="X361" s="28"/>
      <c r="Y361" s="28"/>
      <c r="Z361" s="36">
        <f t="shared" si="5"/>
        <v>0</v>
      </c>
      <c r="AA361" s="6"/>
    </row>
    <row r="362" spans="1:28" ht="15" hidden="1" customHeight="1">
      <c r="A362" s="68" t="s">
        <v>487</v>
      </c>
      <c r="B362" s="14" t="s">
        <v>488</v>
      </c>
      <c r="C362" s="14" t="s">
        <v>8</v>
      </c>
      <c r="D362" s="14" t="s">
        <v>1146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6"/>
      <c r="U362" s="44"/>
      <c r="V362" s="44"/>
      <c r="W362" s="28"/>
      <c r="X362" s="28"/>
      <c r="Y362" s="28"/>
      <c r="Z362" s="36">
        <f t="shared" si="5"/>
        <v>0</v>
      </c>
      <c r="AA362" s="6"/>
    </row>
    <row r="363" spans="1:28" ht="15" customHeight="1">
      <c r="A363" s="68" t="s">
        <v>257</v>
      </c>
      <c r="B363" s="14" t="s">
        <v>258</v>
      </c>
      <c r="C363" s="14" t="s">
        <v>24</v>
      </c>
      <c r="D363" s="14" t="s">
        <v>725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6"/>
      <c r="U363" s="44"/>
      <c r="V363" s="44">
        <v>69425.514565397665</v>
      </c>
      <c r="W363" s="28"/>
      <c r="X363" s="28"/>
      <c r="Y363" s="28"/>
      <c r="Z363" s="36">
        <f t="shared" si="5"/>
        <v>69425.514565397665</v>
      </c>
      <c r="AA363" s="6"/>
    </row>
    <row r="364" spans="1:28" ht="15" customHeight="1">
      <c r="A364" s="68" t="s">
        <v>1111</v>
      </c>
      <c r="B364" s="14" t="s">
        <v>1141</v>
      </c>
      <c r="C364" s="14" t="s">
        <v>24</v>
      </c>
      <c r="D364" s="14" t="s">
        <v>725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6"/>
      <c r="U364" s="44">
        <v>13094.37</v>
      </c>
      <c r="V364" s="44"/>
      <c r="W364" s="28"/>
      <c r="X364" s="28"/>
      <c r="Y364" s="28"/>
      <c r="Z364" s="36">
        <f t="shared" si="5"/>
        <v>13094.37</v>
      </c>
      <c r="AA364" s="6"/>
    </row>
    <row r="365" spans="1:28" ht="15" customHeight="1">
      <c r="A365" s="68" t="s">
        <v>253</v>
      </c>
      <c r="B365" s="14" t="s">
        <v>254</v>
      </c>
      <c r="C365" s="14" t="s">
        <v>9</v>
      </c>
      <c r="D365" s="14" t="s">
        <v>725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6"/>
      <c r="U365" s="44">
        <v>240782.05799999996</v>
      </c>
      <c r="V365" s="44">
        <v>15158.174586309709</v>
      </c>
      <c r="W365" s="28"/>
      <c r="X365" s="28"/>
      <c r="Y365" s="28">
        <v>22411.31771544629</v>
      </c>
      <c r="Z365" s="36">
        <f t="shared" si="5"/>
        <v>278351.55030175595</v>
      </c>
      <c r="AA365" s="6"/>
    </row>
    <row r="366" spans="1:28" ht="15" customHeight="1">
      <c r="A366" s="68">
        <v>760780791</v>
      </c>
      <c r="B366" s="65" t="s">
        <v>752</v>
      </c>
      <c r="C366" s="14" t="s">
        <v>24</v>
      </c>
      <c r="D366" s="14" t="s">
        <v>725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6"/>
      <c r="U366" s="44">
        <v>27352.669999999991</v>
      </c>
      <c r="V366" s="44"/>
      <c r="W366" s="28"/>
      <c r="X366" s="28"/>
      <c r="Y366" s="28"/>
      <c r="Z366" s="36">
        <f t="shared" si="5"/>
        <v>27352.669999999991</v>
      </c>
      <c r="AA366" s="6"/>
    </row>
    <row r="367" spans="1:28" ht="15" customHeight="1">
      <c r="A367" s="68" t="s">
        <v>781</v>
      </c>
      <c r="B367" s="14" t="s">
        <v>1009</v>
      </c>
      <c r="C367" s="1" t="s">
        <v>9</v>
      </c>
      <c r="D367" s="14" t="s">
        <v>1144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6"/>
      <c r="U367" s="44">
        <v>77955</v>
      </c>
      <c r="V367" s="44"/>
      <c r="W367" s="28"/>
      <c r="X367" s="28"/>
      <c r="Y367" s="28"/>
      <c r="Z367" s="36">
        <f t="shared" si="5"/>
        <v>77955</v>
      </c>
      <c r="AA367" s="6"/>
      <c r="AB367" s="11"/>
    </row>
    <row r="368" spans="1:28" ht="15" customHeight="1">
      <c r="A368" s="68" t="s">
        <v>1112</v>
      </c>
      <c r="B368" s="14" t="s">
        <v>1113</v>
      </c>
      <c r="C368" s="14" t="s">
        <v>24</v>
      </c>
      <c r="D368" s="14" t="s">
        <v>1144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6"/>
      <c r="U368" s="44">
        <v>13395</v>
      </c>
      <c r="V368" s="44"/>
      <c r="W368" s="28"/>
      <c r="X368" s="28"/>
      <c r="Y368" s="28"/>
      <c r="Z368" s="36">
        <f t="shared" si="5"/>
        <v>13395</v>
      </c>
      <c r="AA368" s="6"/>
      <c r="AB368" s="11"/>
    </row>
    <row r="369" spans="1:28" ht="15" customHeight="1">
      <c r="A369" s="68" t="s">
        <v>925</v>
      </c>
      <c r="B369" s="14" t="s">
        <v>566</v>
      </c>
      <c r="C369" s="1" t="s">
        <v>9</v>
      </c>
      <c r="D369" s="14" t="s">
        <v>1144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6"/>
      <c r="U369" s="44">
        <v>587708.01570000011</v>
      </c>
      <c r="V369" s="44">
        <v>33529.054136560932</v>
      </c>
      <c r="W369" s="28"/>
      <c r="X369" s="28"/>
      <c r="Y369" s="28">
        <v>56028.294288615725</v>
      </c>
      <c r="Z369" s="36">
        <f t="shared" si="5"/>
        <v>677265.36412517668</v>
      </c>
      <c r="AA369" s="6"/>
    </row>
    <row r="370" spans="1:28" ht="15" customHeight="1">
      <c r="A370" s="68" t="s">
        <v>782</v>
      </c>
      <c r="B370" s="14" t="s">
        <v>1010</v>
      </c>
      <c r="C370" s="14" t="s">
        <v>9</v>
      </c>
      <c r="D370" s="14" t="s">
        <v>1144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6"/>
      <c r="U370" s="44">
        <v>14840.279999999999</v>
      </c>
      <c r="V370" s="44"/>
      <c r="W370" s="28"/>
      <c r="X370" s="28"/>
      <c r="Y370" s="28"/>
      <c r="Z370" s="36">
        <f t="shared" si="5"/>
        <v>14840.279999999999</v>
      </c>
      <c r="AA370" s="6"/>
      <c r="AB370" s="12"/>
    </row>
    <row r="371" spans="1:28" ht="15" hidden="1" customHeight="1">
      <c r="A371" s="68" t="s">
        <v>835</v>
      </c>
      <c r="B371" s="14" t="s">
        <v>836</v>
      </c>
      <c r="C371" s="14" t="s">
        <v>24</v>
      </c>
      <c r="D371" s="14" t="s">
        <v>1146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6"/>
      <c r="U371" s="44"/>
      <c r="V371" s="67"/>
      <c r="W371" s="28"/>
      <c r="X371" s="28"/>
      <c r="Y371" s="28"/>
      <c r="Z371" s="36">
        <f t="shared" si="5"/>
        <v>0</v>
      </c>
      <c r="AA371" s="6"/>
    </row>
    <row r="372" spans="1:28" ht="15" customHeight="1">
      <c r="A372" s="68" t="s">
        <v>567</v>
      </c>
      <c r="B372" s="14" t="s">
        <v>568</v>
      </c>
      <c r="C372" s="14" t="s">
        <v>9</v>
      </c>
      <c r="D372" s="14" t="s">
        <v>1144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6"/>
      <c r="U372" s="44">
        <v>248743.299</v>
      </c>
      <c r="V372" s="44">
        <v>4455.1490834739288</v>
      </c>
      <c r="W372" s="28"/>
      <c r="X372" s="28"/>
      <c r="Y372" s="28"/>
      <c r="Z372" s="36">
        <f t="shared" si="5"/>
        <v>253198.44808347392</v>
      </c>
      <c r="AA372" s="6"/>
      <c r="AB372" s="11"/>
    </row>
    <row r="373" spans="1:28" ht="15" customHeight="1">
      <c r="A373" s="68" t="s">
        <v>569</v>
      </c>
      <c r="B373" s="14" t="s">
        <v>570</v>
      </c>
      <c r="C373" s="1" t="s">
        <v>9</v>
      </c>
      <c r="D373" s="14" t="s">
        <v>1144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6"/>
      <c r="U373" s="44">
        <v>48012.509999999995</v>
      </c>
      <c r="V373" s="44"/>
      <c r="W373" s="28"/>
      <c r="X373" s="28"/>
      <c r="Y373" s="28"/>
      <c r="Z373" s="36">
        <f t="shared" si="5"/>
        <v>48012.509999999995</v>
      </c>
      <c r="AA373" s="6"/>
      <c r="AB373" s="11"/>
    </row>
    <row r="374" spans="1:28" ht="15" customHeight="1">
      <c r="A374" s="68" t="s">
        <v>571</v>
      </c>
      <c r="B374" s="14" t="s">
        <v>572</v>
      </c>
      <c r="C374" s="14" t="s">
        <v>9</v>
      </c>
      <c r="D374" s="14" t="s">
        <v>1144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6"/>
      <c r="U374" s="44">
        <v>60379.549999999988</v>
      </c>
      <c r="V374" s="44"/>
      <c r="W374" s="28"/>
      <c r="X374" s="28"/>
      <c r="Y374" s="28"/>
      <c r="Z374" s="36">
        <f t="shared" si="5"/>
        <v>60379.549999999988</v>
      </c>
      <c r="AA374" s="6"/>
      <c r="AB374" s="11"/>
    </row>
    <row r="375" spans="1:28" ht="15" customHeight="1">
      <c r="A375" s="68" t="s">
        <v>386</v>
      </c>
      <c r="B375" s="14" t="s">
        <v>387</v>
      </c>
      <c r="C375" s="1" t="s">
        <v>9</v>
      </c>
      <c r="D375" s="14" t="s">
        <v>1144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6"/>
      <c r="U375" s="44">
        <v>795079.74400000006</v>
      </c>
      <c r="V375" s="44"/>
      <c r="W375" s="28"/>
      <c r="X375" s="28"/>
      <c r="Y375" s="28"/>
      <c r="Z375" s="36">
        <f t="shared" si="5"/>
        <v>795079.74400000006</v>
      </c>
      <c r="AA375" s="6"/>
    </row>
    <row r="376" spans="1:28" ht="15" hidden="1" customHeight="1">
      <c r="A376" s="68" t="s">
        <v>859</v>
      </c>
      <c r="B376" s="14" t="s">
        <v>981</v>
      </c>
      <c r="C376" s="14" t="s">
        <v>9</v>
      </c>
      <c r="D376" s="14" t="s">
        <v>1146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6"/>
      <c r="U376" s="44"/>
      <c r="V376" s="44"/>
      <c r="W376" s="28"/>
      <c r="X376" s="28"/>
      <c r="Y376" s="28"/>
      <c r="Z376" s="36">
        <f t="shared" si="5"/>
        <v>0</v>
      </c>
      <c r="AA376" s="6"/>
      <c r="AB376" s="11"/>
    </row>
    <row r="377" spans="1:28" ht="15" customHeight="1">
      <c r="A377" s="68" t="s">
        <v>1012</v>
      </c>
      <c r="B377" s="14" t="s">
        <v>1011</v>
      </c>
      <c r="C377" s="14" t="s">
        <v>9</v>
      </c>
      <c r="D377" s="14" t="s">
        <v>1144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6"/>
      <c r="U377" s="44">
        <v>8882.6999999999989</v>
      </c>
      <c r="V377" s="44"/>
      <c r="W377" s="28"/>
      <c r="X377" s="28"/>
      <c r="Y377" s="28"/>
      <c r="Z377" s="36">
        <f t="shared" si="5"/>
        <v>8882.6999999999989</v>
      </c>
      <c r="AA377" s="6"/>
    </row>
    <row r="378" spans="1:28" ht="15" customHeight="1">
      <c r="A378" s="68" t="s">
        <v>388</v>
      </c>
      <c r="B378" s="14" t="s">
        <v>389</v>
      </c>
      <c r="C378" s="14" t="s">
        <v>9</v>
      </c>
      <c r="D378" s="14" t="s">
        <v>1144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6"/>
      <c r="U378" s="44">
        <v>1479.3310000000001</v>
      </c>
      <c r="V378" s="44"/>
      <c r="W378" s="28"/>
      <c r="X378" s="28"/>
      <c r="Y378" s="28"/>
      <c r="Z378" s="36">
        <f t="shared" si="5"/>
        <v>1479.3310000000001</v>
      </c>
      <c r="AA378" s="6"/>
      <c r="AB378" s="12"/>
    </row>
    <row r="379" spans="1:28" ht="15" customHeight="1">
      <c r="A379" s="68" t="s">
        <v>787</v>
      </c>
      <c r="B379" s="14" t="s">
        <v>788</v>
      </c>
      <c r="C379" s="14" t="s">
        <v>8</v>
      </c>
      <c r="D379" s="14" t="s">
        <v>1144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6"/>
      <c r="U379" s="44">
        <v>92057.204999999958</v>
      </c>
      <c r="V379" s="44"/>
      <c r="W379" s="28"/>
      <c r="X379" s="28"/>
      <c r="Y379" s="28"/>
      <c r="Z379" s="36">
        <f t="shared" si="5"/>
        <v>92057.204999999958</v>
      </c>
      <c r="AA379" s="6"/>
    </row>
    <row r="380" spans="1:28" ht="15" customHeight="1">
      <c r="A380" s="68" t="s">
        <v>743</v>
      </c>
      <c r="B380" s="65" t="s">
        <v>748</v>
      </c>
      <c r="C380" s="1" t="s">
        <v>9</v>
      </c>
      <c r="D380" s="14" t="s">
        <v>1144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6"/>
      <c r="U380" s="44">
        <v>8882.7000000000007</v>
      </c>
      <c r="V380" s="44"/>
      <c r="W380" s="28"/>
      <c r="X380" s="28"/>
      <c r="Y380" s="28"/>
      <c r="Z380" s="36">
        <f t="shared" si="5"/>
        <v>8882.7000000000007</v>
      </c>
      <c r="AA380" s="6"/>
    </row>
    <row r="381" spans="1:28" ht="15" hidden="1" customHeight="1">
      <c r="A381" s="68">
        <v>140000092</v>
      </c>
      <c r="B381" s="14" t="s">
        <v>987</v>
      </c>
      <c r="C381" s="14" t="s">
        <v>9</v>
      </c>
      <c r="D381" s="14" t="s">
        <v>725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6"/>
      <c r="U381" s="44"/>
      <c r="V381" s="44"/>
      <c r="W381" s="28"/>
      <c r="X381" s="28"/>
      <c r="Y381" s="28"/>
      <c r="Z381" s="36">
        <f t="shared" si="5"/>
        <v>0</v>
      </c>
      <c r="AA381" s="6"/>
    </row>
    <row r="382" spans="1:28" ht="15" customHeight="1">
      <c r="A382" s="69" t="s">
        <v>744</v>
      </c>
      <c r="B382" s="21" t="s">
        <v>746</v>
      </c>
      <c r="C382" s="1" t="s">
        <v>9</v>
      </c>
      <c r="D382" s="1" t="s">
        <v>1144</v>
      </c>
      <c r="E382" s="28"/>
      <c r="F382" s="28"/>
      <c r="G382" s="28"/>
      <c r="H382" s="28"/>
      <c r="I382" s="28"/>
      <c r="J382" s="28"/>
      <c r="K382" s="37"/>
      <c r="L382" s="37"/>
      <c r="M382" s="37"/>
      <c r="N382" s="37"/>
      <c r="O382" s="37"/>
      <c r="P382" s="37"/>
      <c r="Q382" s="37"/>
      <c r="R382" s="37"/>
      <c r="S382" s="37"/>
      <c r="T382" s="27"/>
      <c r="U382" s="44"/>
      <c r="V382" s="44"/>
      <c r="W382" s="28"/>
      <c r="X382" s="28"/>
      <c r="Y382" s="28">
        <v>28014.147144307863</v>
      </c>
      <c r="Z382" s="36">
        <f t="shared" si="5"/>
        <v>28014.147144307863</v>
      </c>
      <c r="AA382" s="6"/>
    </row>
    <row r="383" spans="1:28" ht="15" customHeight="1">
      <c r="A383" s="68" t="s">
        <v>789</v>
      </c>
      <c r="B383" s="14" t="s">
        <v>790</v>
      </c>
      <c r="C383" s="14" t="s">
        <v>24</v>
      </c>
      <c r="D383" s="14" t="s">
        <v>1144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6"/>
      <c r="U383" s="44">
        <v>40737.994999999995</v>
      </c>
      <c r="V383" s="44"/>
      <c r="W383" s="28"/>
      <c r="X383" s="28"/>
      <c r="Y383" s="28"/>
      <c r="Z383" s="36">
        <f t="shared" si="5"/>
        <v>40737.994999999995</v>
      </c>
      <c r="AA383" s="6"/>
    </row>
    <row r="384" spans="1:28" ht="15" customHeight="1">
      <c r="A384" s="68">
        <v>330000340</v>
      </c>
      <c r="B384" s="14" t="s">
        <v>1015</v>
      </c>
      <c r="C384" s="11" t="s">
        <v>8</v>
      </c>
      <c r="D384" s="1" t="s">
        <v>1144</v>
      </c>
      <c r="E384" s="28"/>
      <c r="F384" s="28"/>
      <c r="G384" s="28"/>
      <c r="H384" s="28"/>
      <c r="I384" s="28"/>
      <c r="J384" s="40"/>
      <c r="K384" s="37"/>
      <c r="L384" s="37"/>
      <c r="M384" s="37"/>
      <c r="N384" s="37"/>
      <c r="O384" s="41"/>
      <c r="P384" s="37"/>
      <c r="Q384" s="37"/>
      <c r="R384" s="37"/>
      <c r="S384" s="37"/>
      <c r="T384" s="27"/>
      <c r="U384" s="44">
        <v>22824.970000000008</v>
      </c>
      <c r="V384" s="44"/>
      <c r="W384" s="28"/>
      <c r="X384" s="28"/>
      <c r="Y384" s="28"/>
      <c r="Z384" s="36">
        <f t="shared" si="5"/>
        <v>22824.970000000008</v>
      </c>
      <c r="AA384" s="6"/>
    </row>
    <row r="385" spans="1:28" ht="15" customHeight="1">
      <c r="A385" s="68" t="s">
        <v>29</v>
      </c>
      <c r="B385" s="14" t="s">
        <v>30</v>
      </c>
      <c r="C385" s="14" t="s">
        <v>5</v>
      </c>
      <c r="D385" s="1" t="s">
        <v>1144</v>
      </c>
      <c r="E385" s="28"/>
      <c r="F385" s="28"/>
      <c r="G385" s="28"/>
      <c r="H385" s="28"/>
      <c r="I385" s="28"/>
      <c r="J385" s="40"/>
      <c r="K385" s="37"/>
      <c r="L385" s="37"/>
      <c r="M385" s="37"/>
      <c r="N385" s="37"/>
      <c r="O385" s="41"/>
      <c r="P385" s="37"/>
      <c r="Q385" s="37"/>
      <c r="R385" s="37"/>
      <c r="S385" s="37"/>
      <c r="T385" s="27"/>
      <c r="U385" s="44">
        <v>308755.63699999999</v>
      </c>
      <c r="V385" s="44">
        <v>188823.2548224268</v>
      </c>
      <c r="W385" s="28"/>
      <c r="X385" s="28"/>
      <c r="Y385" s="28">
        <v>159680.63872255481</v>
      </c>
      <c r="Z385" s="36">
        <f t="shared" si="5"/>
        <v>657259.53054498159</v>
      </c>
      <c r="AA385" s="6"/>
    </row>
    <row r="386" spans="1:28" ht="15" hidden="1" customHeight="1">
      <c r="A386" s="68" t="s">
        <v>1008</v>
      </c>
      <c r="B386" s="14" t="s">
        <v>1007</v>
      </c>
      <c r="C386" s="14" t="s">
        <v>24</v>
      </c>
      <c r="D386" s="1" t="s">
        <v>725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6"/>
      <c r="U386" s="44"/>
      <c r="V386" s="44"/>
      <c r="W386" s="28"/>
      <c r="X386" s="28"/>
      <c r="Y386" s="28"/>
      <c r="Z386" s="36">
        <f t="shared" si="5"/>
        <v>0</v>
      </c>
      <c r="AA386" s="6"/>
    </row>
    <row r="387" spans="1:28" ht="15" customHeight="1">
      <c r="A387" s="68" t="s">
        <v>31</v>
      </c>
      <c r="B387" s="14" t="s">
        <v>32</v>
      </c>
      <c r="C387" s="14" t="s">
        <v>9</v>
      </c>
      <c r="D387" s="14" t="s">
        <v>1144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6"/>
      <c r="U387" s="44"/>
      <c r="V387" s="44">
        <v>2435.4262840111692</v>
      </c>
      <c r="W387" s="28"/>
      <c r="X387" s="28"/>
      <c r="Y387" s="28"/>
      <c r="Z387" s="36">
        <f t="shared" si="5"/>
        <v>2435.4262840111692</v>
      </c>
      <c r="AA387" s="6"/>
    </row>
    <row r="388" spans="1:28" ht="15" customHeight="1">
      <c r="A388" s="68" t="s">
        <v>48</v>
      </c>
      <c r="B388" s="14" t="s">
        <v>49</v>
      </c>
      <c r="C388" s="1" t="s">
        <v>24</v>
      </c>
      <c r="D388" s="1" t="s">
        <v>1144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6"/>
      <c r="U388" s="44"/>
      <c r="V388" s="44">
        <v>19574.055966533815</v>
      </c>
      <c r="W388" s="28"/>
      <c r="X388" s="28"/>
      <c r="Y388" s="28"/>
      <c r="Z388" s="36">
        <f t="shared" si="5"/>
        <v>19574.055966533815</v>
      </c>
      <c r="AA388" s="6"/>
    </row>
    <row r="389" spans="1:28" ht="15" hidden="1" customHeight="1">
      <c r="A389" s="68" t="s">
        <v>239</v>
      </c>
      <c r="B389" s="14" t="s">
        <v>240</v>
      </c>
      <c r="C389" s="14" t="s">
        <v>9</v>
      </c>
      <c r="D389" s="14" t="s">
        <v>725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6"/>
      <c r="U389" s="44"/>
      <c r="V389" s="44"/>
      <c r="W389" s="28"/>
      <c r="X389" s="28"/>
      <c r="Y389" s="28"/>
      <c r="Z389" s="36">
        <f t="shared" ref="Z389:Z452" si="6">SUM(E389:Y389)</f>
        <v>0</v>
      </c>
      <c r="AA389" s="6"/>
    </row>
    <row r="390" spans="1:28" ht="15" customHeight="1">
      <c r="A390" s="68" t="s">
        <v>50</v>
      </c>
      <c r="B390" s="14" t="s">
        <v>51</v>
      </c>
      <c r="C390" s="14" t="s">
        <v>24</v>
      </c>
      <c r="D390" s="14" t="s">
        <v>1144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6"/>
      <c r="U390" s="44">
        <v>59360.780000000028</v>
      </c>
      <c r="V390" s="44">
        <v>44545.527853599262</v>
      </c>
      <c r="W390" s="28"/>
      <c r="X390" s="28"/>
      <c r="Y390" s="28"/>
      <c r="Z390" s="36">
        <f t="shared" si="6"/>
        <v>103906.30785359928</v>
      </c>
      <c r="AA390" s="6"/>
    </row>
    <row r="391" spans="1:28" ht="15" customHeight="1">
      <c r="A391" s="68" t="s">
        <v>1114</v>
      </c>
      <c r="B391" s="14" t="s">
        <v>1115</v>
      </c>
      <c r="C391" s="14" t="s">
        <v>24</v>
      </c>
      <c r="D391" s="1" t="s">
        <v>1144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6"/>
      <c r="U391" s="44">
        <v>69825</v>
      </c>
      <c r="V391" s="44"/>
      <c r="W391" s="28"/>
      <c r="X391" s="28"/>
      <c r="Y391" s="28"/>
      <c r="Z391" s="36">
        <f t="shared" si="6"/>
        <v>69825</v>
      </c>
      <c r="AA391" s="6"/>
    </row>
    <row r="392" spans="1:28" ht="15" customHeight="1">
      <c r="A392" s="68" t="s">
        <v>52</v>
      </c>
      <c r="B392" s="14" t="s">
        <v>53</v>
      </c>
      <c r="C392" s="1" t="s">
        <v>24</v>
      </c>
      <c r="D392" s="1" t="s">
        <v>1144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6"/>
      <c r="U392" s="44">
        <v>193625</v>
      </c>
      <c r="V392" s="44"/>
      <c r="W392" s="28"/>
      <c r="X392" s="28"/>
      <c r="Y392" s="28"/>
      <c r="Z392" s="36">
        <f t="shared" si="6"/>
        <v>193625</v>
      </c>
      <c r="AA392" s="6"/>
    </row>
    <row r="393" spans="1:28" ht="15" customHeight="1">
      <c r="A393" s="68" t="s">
        <v>33</v>
      </c>
      <c r="B393" s="14" t="s">
        <v>34</v>
      </c>
      <c r="C393" s="14" t="s">
        <v>8</v>
      </c>
      <c r="D393" s="1" t="s">
        <v>1144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6"/>
      <c r="U393" s="44">
        <v>5801.8</v>
      </c>
      <c r="V393" s="44"/>
      <c r="W393" s="28"/>
      <c r="X393" s="28"/>
      <c r="Y393" s="28"/>
      <c r="Z393" s="36">
        <f t="shared" si="6"/>
        <v>5801.8</v>
      </c>
      <c r="AA393" s="6"/>
    </row>
    <row r="394" spans="1:28" ht="15" customHeight="1">
      <c r="A394" s="68" t="s">
        <v>35</v>
      </c>
      <c r="B394" s="14" t="s">
        <v>36</v>
      </c>
      <c r="C394" s="1" t="s">
        <v>875</v>
      </c>
      <c r="D394" s="1" t="s">
        <v>1144</v>
      </c>
      <c r="E394" s="28"/>
      <c r="F394" s="28"/>
      <c r="G394" s="28"/>
      <c r="H394" s="28"/>
      <c r="I394" s="28"/>
      <c r="J394" s="40"/>
      <c r="K394" s="38"/>
      <c r="L394" s="38"/>
      <c r="M394" s="38">
        <f>50000+50000+50000</f>
        <v>150000</v>
      </c>
      <c r="N394" s="38"/>
      <c r="O394" s="38"/>
      <c r="P394" s="38"/>
      <c r="Q394" s="38"/>
      <c r="R394" s="38">
        <f>50000+50000+50000+50000</f>
        <v>200000</v>
      </c>
      <c r="S394" s="38"/>
      <c r="T394" s="30"/>
      <c r="U394" s="44">
        <v>3448163.5859999992</v>
      </c>
      <c r="V394" s="44">
        <v>1657755.5114244805</v>
      </c>
      <c r="W394" s="28"/>
      <c r="X394" s="28">
        <v>141000</v>
      </c>
      <c r="Y394" s="28">
        <v>833420.87754315895</v>
      </c>
      <c r="Z394" s="36">
        <f t="shared" si="6"/>
        <v>6430339.974967638</v>
      </c>
      <c r="AA394" s="6"/>
    </row>
    <row r="395" spans="1:28" ht="15" hidden="1" customHeight="1">
      <c r="A395" s="68" t="s">
        <v>87</v>
      </c>
      <c r="B395" s="14" t="s">
        <v>88</v>
      </c>
      <c r="C395" s="14" t="s">
        <v>9</v>
      </c>
      <c r="D395" s="14" t="s">
        <v>725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6"/>
      <c r="U395" s="44"/>
      <c r="V395" s="44"/>
      <c r="W395" s="28"/>
      <c r="X395" s="28"/>
      <c r="Y395" s="28"/>
      <c r="Z395" s="36">
        <f t="shared" si="6"/>
        <v>0</v>
      </c>
      <c r="AA395" s="6"/>
    </row>
    <row r="396" spans="1:28" ht="15" customHeight="1">
      <c r="A396" s="68" t="s">
        <v>39</v>
      </c>
      <c r="B396" s="14" t="s">
        <v>40</v>
      </c>
      <c r="C396" s="14" t="s">
        <v>9</v>
      </c>
      <c r="D396" s="1" t="s">
        <v>1144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6"/>
      <c r="U396" s="44">
        <v>184131.872</v>
      </c>
      <c r="V396" s="44">
        <v>6839.2236799079865</v>
      </c>
      <c r="W396" s="28"/>
      <c r="X396" s="28"/>
      <c r="Y396" s="28"/>
      <c r="Z396" s="36">
        <f t="shared" si="6"/>
        <v>190971.095679908</v>
      </c>
      <c r="AA396" s="6"/>
      <c r="AB396" s="12"/>
    </row>
    <row r="397" spans="1:28" ht="15" customHeight="1">
      <c r="A397" s="70" t="s">
        <v>41</v>
      </c>
      <c r="B397" s="4" t="s">
        <v>884</v>
      </c>
      <c r="C397" s="5" t="s">
        <v>882</v>
      </c>
      <c r="D397" s="25" t="s">
        <v>1144</v>
      </c>
      <c r="E397" s="28"/>
      <c r="F397" s="34"/>
      <c r="G397" s="34"/>
      <c r="H397" s="34"/>
      <c r="I397" s="34"/>
      <c r="J397" s="34"/>
      <c r="K397" s="34"/>
      <c r="L397" s="34"/>
      <c r="M397" s="33">
        <v>50000</v>
      </c>
      <c r="N397" s="34"/>
      <c r="O397" s="34"/>
      <c r="P397" s="34"/>
      <c r="Q397" s="34"/>
      <c r="R397" s="34"/>
      <c r="S397" s="33">
        <v>20592</v>
      </c>
      <c r="T397" s="43"/>
      <c r="U397" s="33"/>
      <c r="V397" s="33"/>
      <c r="W397" s="34"/>
      <c r="X397" s="33">
        <v>1000</v>
      </c>
      <c r="Y397" s="34"/>
      <c r="Z397" s="36">
        <f t="shared" si="6"/>
        <v>71592</v>
      </c>
      <c r="AA397" s="6"/>
    </row>
    <row r="398" spans="1:28" ht="15" hidden="1" customHeight="1">
      <c r="A398" s="68" t="s">
        <v>93</v>
      </c>
      <c r="B398" s="14" t="s">
        <v>94</v>
      </c>
      <c r="C398" s="14" t="s">
        <v>9</v>
      </c>
      <c r="D398" s="1" t="s">
        <v>725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6"/>
      <c r="U398" s="44"/>
      <c r="V398" s="44"/>
      <c r="W398" s="28"/>
      <c r="X398" s="28"/>
      <c r="Y398" s="28"/>
      <c r="Z398" s="36">
        <f t="shared" si="6"/>
        <v>0</v>
      </c>
      <c r="AA398" s="6"/>
    </row>
    <row r="399" spans="1:28" ht="15" customHeight="1">
      <c r="A399" s="68" t="s">
        <v>54</v>
      </c>
      <c r="B399" s="14" t="s">
        <v>55</v>
      </c>
      <c r="C399" s="14" t="s">
        <v>24</v>
      </c>
      <c r="D399" s="14" t="s">
        <v>1144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6"/>
      <c r="U399" s="44"/>
      <c r="V399" s="44">
        <v>10023.233609060284</v>
      </c>
      <c r="W399" s="28"/>
      <c r="X399" s="28"/>
      <c r="Y399" s="28"/>
      <c r="Z399" s="36">
        <f t="shared" si="6"/>
        <v>10023.233609060284</v>
      </c>
      <c r="AA399" s="6"/>
    </row>
    <row r="400" spans="1:28" ht="15" hidden="1" customHeight="1">
      <c r="A400" s="68" t="s">
        <v>97</v>
      </c>
      <c r="B400" s="14" t="s">
        <v>98</v>
      </c>
      <c r="C400" s="14" t="s">
        <v>9</v>
      </c>
      <c r="D400" s="14" t="s">
        <v>725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6"/>
      <c r="U400" s="44"/>
      <c r="V400" s="44"/>
      <c r="W400" s="28"/>
      <c r="X400" s="28"/>
      <c r="Y400" s="28"/>
      <c r="Z400" s="36">
        <f t="shared" si="6"/>
        <v>0</v>
      </c>
      <c r="AA400" s="6"/>
    </row>
    <row r="401" spans="1:28" ht="15" customHeight="1">
      <c r="A401" s="68" t="s">
        <v>42</v>
      </c>
      <c r="B401" s="14" t="s">
        <v>43</v>
      </c>
      <c r="C401" s="1" t="s">
        <v>9</v>
      </c>
      <c r="D401" s="1" t="s">
        <v>1144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6"/>
      <c r="U401" s="44">
        <v>112188.18899999998</v>
      </c>
      <c r="V401" s="44"/>
      <c r="W401" s="28"/>
      <c r="X401" s="28"/>
      <c r="Y401" s="28"/>
      <c r="Z401" s="36">
        <f t="shared" si="6"/>
        <v>112188.18899999998</v>
      </c>
      <c r="AA401" s="6"/>
      <c r="AB401" s="11"/>
    </row>
    <row r="402" spans="1:28" ht="15" customHeight="1">
      <c r="A402" s="68" t="s">
        <v>808</v>
      </c>
      <c r="B402" s="14" t="s">
        <v>1016</v>
      </c>
      <c r="C402" s="1" t="s">
        <v>9</v>
      </c>
      <c r="D402" s="1" t="s">
        <v>1144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6"/>
      <c r="U402" s="44">
        <v>711.39999999999964</v>
      </c>
      <c r="V402" s="44"/>
      <c r="W402" s="28"/>
      <c r="X402" s="28"/>
      <c r="Y402" s="28"/>
      <c r="Z402" s="36">
        <f t="shared" si="6"/>
        <v>711.39999999999964</v>
      </c>
      <c r="AA402" s="6"/>
      <c r="AB402" s="11"/>
    </row>
    <row r="403" spans="1:28" ht="15" customHeight="1">
      <c r="A403" s="68" t="s">
        <v>56</v>
      </c>
      <c r="B403" s="14" t="s">
        <v>57</v>
      </c>
      <c r="C403" s="1" t="s">
        <v>24</v>
      </c>
      <c r="D403" s="1" t="s">
        <v>1144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6"/>
      <c r="U403" s="44"/>
      <c r="V403" s="44">
        <v>5616.0315906127307</v>
      </c>
      <c r="W403" s="28"/>
      <c r="X403" s="28"/>
      <c r="Y403" s="28"/>
      <c r="Z403" s="36">
        <f t="shared" si="6"/>
        <v>5616.0315906127307</v>
      </c>
      <c r="AA403" s="6"/>
    </row>
    <row r="404" spans="1:28" ht="15" customHeight="1">
      <c r="A404" s="68" t="s">
        <v>58</v>
      </c>
      <c r="B404" s="14" t="s">
        <v>59</v>
      </c>
      <c r="C404" s="14" t="s">
        <v>24</v>
      </c>
      <c r="D404" s="1" t="s">
        <v>1144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6"/>
      <c r="U404" s="44"/>
      <c r="V404" s="44">
        <v>9118.9649065439808</v>
      </c>
      <c r="W404" s="28"/>
      <c r="X404" s="28"/>
      <c r="Y404" s="28"/>
      <c r="Z404" s="36">
        <f t="shared" si="6"/>
        <v>9118.9649065439808</v>
      </c>
      <c r="AA404" s="6"/>
    </row>
    <row r="405" spans="1:28" ht="15" customHeight="1">
      <c r="A405" s="68" t="s">
        <v>1116</v>
      </c>
      <c r="B405" s="14" t="s">
        <v>1117</v>
      </c>
      <c r="C405" s="14" t="s">
        <v>24</v>
      </c>
      <c r="D405" s="14" t="s">
        <v>1144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6"/>
      <c r="U405" s="44">
        <v>29355</v>
      </c>
      <c r="V405" s="44"/>
      <c r="W405" s="28"/>
      <c r="X405" s="28"/>
      <c r="Y405" s="28"/>
      <c r="Z405" s="36">
        <f t="shared" si="6"/>
        <v>29355</v>
      </c>
      <c r="AA405" s="6"/>
    </row>
    <row r="406" spans="1:28" ht="15" customHeight="1">
      <c r="A406" s="68" t="s">
        <v>1118</v>
      </c>
      <c r="B406" s="14" t="s">
        <v>1119</v>
      </c>
      <c r="C406" s="14" t="s">
        <v>9</v>
      </c>
      <c r="D406" s="14" t="s">
        <v>1144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6"/>
      <c r="U406" s="44">
        <v>27870.690000000002</v>
      </c>
      <c r="V406" s="44"/>
      <c r="W406" s="28"/>
      <c r="X406" s="28"/>
      <c r="Y406" s="28"/>
      <c r="Z406" s="36">
        <f t="shared" si="6"/>
        <v>27870.690000000002</v>
      </c>
      <c r="AA406" s="6"/>
      <c r="AB406" s="11"/>
    </row>
    <row r="407" spans="1:28" ht="15" hidden="1" customHeight="1">
      <c r="A407" s="68" t="s">
        <v>251</v>
      </c>
      <c r="B407" s="14" t="s">
        <v>252</v>
      </c>
      <c r="C407" s="1" t="s">
        <v>9</v>
      </c>
      <c r="D407" s="1" t="s">
        <v>725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6"/>
      <c r="U407" s="44"/>
      <c r="V407" s="44"/>
      <c r="W407" s="28"/>
      <c r="X407" s="28"/>
      <c r="Y407" s="28"/>
      <c r="Z407" s="36">
        <f t="shared" si="6"/>
        <v>0</v>
      </c>
      <c r="AA407" s="6"/>
    </row>
    <row r="408" spans="1:28" ht="15" customHeight="1">
      <c r="A408" s="68" t="s">
        <v>837</v>
      </c>
      <c r="B408" s="14" t="s">
        <v>838</v>
      </c>
      <c r="C408" s="14" t="s">
        <v>24</v>
      </c>
      <c r="D408" s="14" t="s">
        <v>1144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6"/>
      <c r="U408" s="44">
        <v>63143.763000000006</v>
      </c>
      <c r="V408" s="44">
        <v>39283.379209842467</v>
      </c>
      <c r="W408" s="28"/>
      <c r="X408" s="28"/>
      <c r="Y408" s="28"/>
      <c r="Z408" s="36">
        <f t="shared" si="6"/>
        <v>102427.14220984248</v>
      </c>
      <c r="AA408" s="6"/>
    </row>
    <row r="409" spans="1:28" ht="15" customHeight="1">
      <c r="A409" s="68" t="s">
        <v>44</v>
      </c>
      <c r="B409" s="14" t="s">
        <v>45</v>
      </c>
      <c r="C409" s="14" t="s">
        <v>9</v>
      </c>
      <c r="D409" s="14" t="s">
        <v>1144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6"/>
      <c r="U409" s="44">
        <v>591380.97499999974</v>
      </c>
      <c r="V409" s="44">
        <v>25586.669823472181</v>
      </c>
      <c r="W409" s="28"/>
      <c r="X409" s="28">
        <v>1000</v>
      </c>
      <c r="Y409" s="28">
        <v>37819.098644815618</v>
      </c>
      <c r="Z409" s="36">
        <f t="shared" si="6"/>
        <v>655786.74346828752</v>
      </c>
      <c r="AA409" s="6"/>
    </row>
    <row r="410" spans="1:28" ht="15" customHeight="1">
      <c r="A410" s="68" t="s">
        <v>60</v>
      </c>
      <c r="B410" s="14" t="s">
        <v>903</v>
      </c>
      <c r="C410" s="14" t="s">
        <v>24</v>
      </c>
      <c r="D410" s="1" t="s">
        <v>1144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6"/>
      <c r="U410" s="44"/>
      <c r="V410" s="44">
        <v>128762.88495871372</v>
      </c>
      <c r="W410" s="28"/>
      <c r="X410" s="28"/>
      <c r="Y410" s="28"/>
      <c r="Z410" s="36">
        <f t="shared" si="6"/>
        <v>128762.88495871372</v>
      </c>
      <c r="AA410" s="6"/>
      <c r="AB410" s="11"/>
    </row>
    <row r="411" spans="1:28" ht="15" customHeight="1">
      <c r="A411" s="68" t="s">
        <v>839</v>
      </c>
      <c r="B411" s="14" t="s">
        <v>840</v>
      </c>
      <c r="C411" s="14" t="s">
        <v>24</v>
      </c>
      <c r="D411" s="14" t="s">
        <v>1144</v>
      </c>
      <c r="E411" s="28"/>
      <c r="F411" s="28"/>
      <c r="G411" s="28"/>
      <c r="H411" s="28"/>
      <c r="I411" s="28"/>
      <c r="J411" s="40"/>
      <c r="K411" s="37"/>
      <c r="L411" s="37"/>
      <c r="M411" s="37"/>
      <c r="N411" s="37"/>
      <c r="O411" s="41"/>
      <c r="P411" s="37"/>
      <c r="Q411" s="37"/>
      <c r="R411" s="37"/>
      <c r="S411" s="37"/>
      <c r="T411" s="27"/>
      <c r="U411" s="44">
        <v>15713.190000000002</v>
      </c>
      <c r="V411" s="44"/>
      <c r="W411" s="28"/>
      <c r="X411" s="28"/>
      <c r="Y411" s="28"/>
      <c r="Z411" s="36">
        <f t="shared" si="6"/>
        <v>15713.190000000002</v>
      </c>
      <c r="AA411" s="6"/>
    </row>
    <row r="412" spans="1:28" ht="15" customHeight="1">
      <c r="A412" s="68" t="s">
        <v>841</v>
      </c>
      <c r="B412" s="14" t="s">
        <v>842</v>
      </c>
      <c r="C412" s="1" t="s">
        <v>24</v>
      </c>
      <c r="D412" s="1" t="s">
        <v>1144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6"/>
      <c r="U412" s="44">
        <v>26188.67</v>
      </c>
      <c r="V412" s="44"/>
      <c r="W412" s="28"/>
      <c r="X412" s="28"/>
      <c r="Y412" s="28"/>
      <c r="Z412" s="36">
        <f t="shared" si="6"/>
        <v>26188.67</v>
      </c>
      <c r="AA412" s="6"/>
    </row>
    <row r="413" spans="1:28" ht="15" customHeight="1">
      <c r="A413" s="68" t="s">
        <v>843</v>
      </c>
      <c r="B413" s="14" t="s">
        <v>1019</v>
      </c>
      <c r="C413" s="14" t="s">
        <v>24</v>
      </c>
      <c r="D413" s="14" t="s">
        <v>1144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6"/>
      <c r="U413" s="44">
        <v>155610</v>
      </c>
      <c r="V413" s="44"/>
      <c r="W413" s="28"/>
      <c r="X413" s="28"/>
      <c r="Y413" s="28"/>
      <c r="Z413" s="36">
        <f t="shared" si="6"/>
        <v>155610</v>
      </c>
      <c r="AA413" s="6"/>
    </row>
    <row r="414" spans="1:28" ht="15" hidden="1" customHeight="1">
      <c r="A414" s="68" t="s">
        <v>518</v>
      </c>
      <c r="B414" s="14" t="s">
        <v>519</v>
      </c>
      <c r="C414" s="14" t="s">
        <v>9</v>
      </c>
      <c r="D414" s="1" t="s">
        <v>711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6"/>
      <c r="U414" s="44"/>
      <c r="V414" s="44"/>
      <c r="W414" s="28"/>
      <c r="X414" s="28"/>
      <c r="Y414" s="28"/>
      <c r="Z414" s="36">
        <f t="shared" si="6"/>
        <v>0</v>
      </c>
      <c r="AA414" s="6"/>
      <c r="AB414" s="11"/>
    </row>
    <row r="415" spans="1:28" ht="15" customHeight="1">
      <c r="A415" s="68" t="s">
        <v>46</v>
      </c>
      <c r="B415" s="14" t="s">
        <v>47</v>
      </c>
      <c r="C415" s="14" t="s">
        <v>9</v>
      </c>
      <c r="D415" s="1" t="s">
        <v>1144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6"/>
      <c r="U415" s="44">
        <v>357824.01099999988</v>
      </c>
      <c r="V415" s="44">
        <v>35651.477805045331</v>
      </c>
      <c r="W415" s="28"/>
      <c r="X415" s="28"/>
      <c r="Y415" s="28">
        <v>14007.073572153931</v>
      </c>
      <c r="Z415" s="36">
        <f t="shared" si="6"/>
        <v>407482.56237719912</v>
      </c>
      <c r="AA415" s="6"/>
      <c r="AB415" s="11"/>
    </row>
    <row r="416" spans="1:28" ht="15" customHeight="1">
      <c r="A416" s="68" t="s">
        <v>573</v>
      </c>
      <c r="B416" s="14" t="s">
        <v>574</v>
      </c>
      <c r="C416" s="1" t="s">
        <v>9</v>
      </c>
      <c r="D416" s="1" t="s">
        <v>1144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6"/>
      <c r="U416" s="44">
        <v>451845.78</v>
      </c>
      <c r="V416" s="44"/>
      <c r="W416" s="28"/>
      <c r="X416" s="28"/>
      <c r="Y416" s="28">
        <v>7003.5367860769657</v>
      </c>
      <c r="Z416" s="36">
        <f t="shared" si="6"/>
        <v>458849.31678607699</v>
      </c>
      <c r="AA416" s="6"/>
    </row>
    <row r="417" spans="1:28" ht="15" customHeight="1">
      <c r="A417" s="68" t="s">
        <v>1120</v>
      </c>
      <c r="B417" s="14" t="s">
        <v>1121</v>
      </c>
      <c r="C417" s="14" t="s">
        <v>9</v>
      </c>
      <c r="D417" s="1" t="s">
        <v>1144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6"/>
      <c r="U417" s="44">
        <v>15237.806</v>
      </c>
      <c r="V417" s="44"/>
      <c r="W417" s="28"/>
      <c r="X417" s="28"/>
      <c r="Y417" s="28"/>
      <c r="Z417" s="36">
        <f t="shared" si="6"/>
        <v>15237.806</v>
      </c>
      <c r="AA417" s="6"/>
    </row>
    <row r="418" spans="1:28" ht="15" customHeight="1">
      <c r="A418" s="68" t="s">
        <v>576</v>
      </c>
      <c r="B418" s="14" t="s">
        <v>1044</v>
      </c>
      <c r="C418" s="14" t="s">
        <v>24</v>
      </c>
      <c r="D418" s="14" t="s">
        <v>1144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6"/>
      <c r="U418" s="44"/>
      <c r="V418" s="44">
        <v>30831.488398934911</v>
      </c>
      <c r="W418" s="28"/>
      <c r="X418" s="28"/>
      <c r="Y418" s="28"/>
      <c r="Z418" s="36">
        <f t="shared" si="6"/>
        <v>30831.488398934911</v>
      </c>
      <c r="AA418" s="6"/>
    </row>
    <row r="419" spans="1:28" ht="15" customHeight="1">
      <c r="A419" s="68" t="s">
        <v>695</v>
      </c>
      <c r="B419" s="14" t="s">
        <v>700</v>
      </c>
      <c r="C419" s="14" t="s">
        <v>9</v>
      </c>
      <c r="D419" s="1" t="s">
        <v>1144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6"/>
      <c r="U419" s="44">
        <v>8903.1200000000026</v>
      </c>
      <c r="V419" s="44"/>
      <c r="W419" s="28"/>
      <c r="X419" s="28"/>
      <c r="Y419" s="28"/>
      <c r="Z419" s="36">
        <f t="shared" si="6"/>
        <v>8903.1200000000026</v>
      </c>
      <c r="AA419" s="6"/>
    </row>
    <row r="420" spans="1:28" ht="15" customHeight="1">
      <c r="A420" s="68" t="s">
        <v>1048</v>
      </c>
      <c r="B420" s="14" t="s">
        <v>876</v>
      </c>
      <c r="C420" s="1" t="s">
        <v>875</v>
      </c>
      <c r="D420" s="1" t="s">
        <v>1144</v>
      </c>
      <c r="E420" s="28"/>
      <c r="F420" s="28"/>
      <c r="G420" s="28"/>
      <c r="H420" s="28"/>
      <c r="I420" s="28"/>
      <c r="J420" s="28"/>
      <c r="K420" s="37"/>
      <c r="L420" s="37"/>
      <c r="M420" s="37">
        <f>50000+50000+50000+50000</f>
        <v>200000</v>
      </c>
      <c r="N420" s="37"/>
      <c r="O420" s="37"/>
      <c r="P420" s="37"/>
      <c r="Q420" s="37"/>
      <c r="R420" s="37"/>
      <c r="S420" s="37"/>
      <c r="T420" s="27"/>
      <c r="U420" s="44">
        <v>1724507.442999999</v>
      </c>
      <c r="V420" s="44">
        <v>561104.28794258449</v>
      </c>
      <c r="W420" s="28"/>
      <c r="X420" s="28">
        <v>6000</v>
      </c>
      <c r="Y420" s="28">
        <v>236719.54336940145</v>
      </c>
      <c r="Z420" s="36">
        <f t="shared" si="6"/>
        <v>2728331.2743119849</v>
      </c>
      <c r="AA420" s="6"/>
    </row>
    <row r="421" spans="1:28" ht="15" customHeight="1">
      <c r="A421" s="68" t="s">
        <v>390</v>
      </c>
      <c r="B421" s="14" t="s">
        <v>391</v>
      </c>
      <c r="C421" s="1" t="s">
        <v>875</v>
      </c>
      <c r="D421" s="1" t="s">
        <v>1144</v>
      </c>
      <c r="E421" s="28"/>
      <c r="F421" s="28"/>
      <c r="G421" s="28"/>
      <c r="H421" s="28"/>
      <c r="I421" s="28"/>
      <c r="J421" s="28"/>
      <c r="K421" s="37"/>
      <c r="L421" s="37"/>
      <c r="M421" s="37">
        <v>50000</v>
      </c>
      <c r="N421" s="37"/>
      <c r="O421" s="37"/>
      <c r="P421" s="37"/>
      <c r="Q421" s="37"/>
      <c r="R421" s="37"/>
      <c r="S421" s="37">
        <v>11370</v>
      </c>
      <c r="T421" s="27"/>
      <c r="U421" s="44">
        <v>1406631.4129999999</v>
      </c>
      <c r="V421" s="44">
        <v>295287.94856778649</v>
      </c>
      <c r="W421" s="28"/>
      <c r="X421" s="28">
        <v>87500</v>
      </c>
      <c r="Y421" s="28">
        <v>282942.88615750941</v>
      </c>
      <c r="Z421" s="36">
        <f t="shared" si="6"/>
        <v>2133732.2477252958</v>
      </c>
      <c r="AA421" s="6"/>
    </row>
    <row r="422" spans="1:28" ht="15" customHeight="1">
      <c r="A422" s="68" t="s">
        <v>394</v>
      </c>
      <c r="B422" s="14" t="s">
        <v>710</v>
      </c>
      <c r="C422" s="14" t="s">
        <v>24</v>
      </c>
      <c r="D422" s="14" t="s">
        <v>1144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6"/>
      <c r="U422" s="44">
        <v>401992.5</v>
      </c>
      <c r="V422" s="44">
        <v>2384.0745964340576</v>
      </c>
      <c r="W422" s="28"/>
      <c r="X422" s="28"/>
      <c r="Y422" s="28">
        <v>7003.5367860769657</v>
      </c>
      <c r="Z422" s="36">
        <f t="shared" si="6"/>
        <v>411380.11138251104</v>
      </c>
      <c r="AA422" s="6"/>
    </row>
    <row r="423" spans="1:28" ht="15" customHeight="1">
      <c r="A423" s="68">
        <v>870002466</v>
      </c>
      <c r="B423" s="14" t="s">
        <v>1060</v>
      </c>
      <c r="C423" s="14" t="s">
        <v>882</v>
      </c>
      <c r="D423" s="14" t="s">
        <v>1144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6"/>
      <c r="U423" s="44"/>
      <c r="V423" s="44"/>
      <c r="W423" s="28"/>
      <c r="X423" s="28">
        <v>1000</v>
      </c>
      <c r="Y423" s="28"/>
      <c r="Z423" s="36">
        <f t="shared" si="6"/>
        <v>1000</v>
      </c>
      <c r="AA423" s="6"/>
    </row>
    <row r="424" spans="1:28" ht="15" customHeight="1">
      <c r="A424" s="68" t="s">
        <v>424</v>
      </c>
      <c r="B424" s="14" t="s">
        <v>425</v>
      </c>
      <c r="C424" s="14" t="s">
        <v>9</v>
      </c>
      <c r="D424" s="1" t="s">
        <v>1049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6"/>
      <c r="U424" s="44">
        <v>221148.60000000003</v>
      </c>
      <c r="V424" s="44"/>
      <c r="W424" s="28"/>
      <c r="X424" s="28">
        <v>1000</v>
      </c>
      <c r="Y424" s="28"/>
      <c r="Z424" s="36">
        <f t="shared" si="6"/>
        <v>222148.60000000003</v>
      </c>
      <c r="AA424" s="6"/>
    </row>
    <row r="425" spans="1:28" ht="15" hidden="1" customHeight="1">
      <c r="A425" s="68">
        <v>490018934</v>
      </c>
      <c r="B425" s="14" t="s">
        <v>713</v>
      </c>
      <c r="C425" s="14" t="s">
        <v>714</v>
      </c>
      <c r="D425" s="1" t="s">
        <v>711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6"/>
      <c r="U425" s="44"/>
      <c r="V425" s="44"/>
      <c r="W425" s="28"/>
      <c r="X425" s="28"/>
      <c r="Y425" s="28"/>
      <c r="Z425" s="36">
        <f t="shared" si="6"/>
        <v>0</v>
      </c>
      <c r="AA425" s="6"/>
    </row>
    <row r="426" spans="1:28" ht="15" customHeight="1">
      <c r="A426" s="68" t="s">
        <v>358</v>
      </c>
      <c r="B426" s="14" t="s">
        <v>359</v>
      </c>
      <c r="C426" s="14" t="s">
        <v>9</v>
      </c>
      <c r="D426" s="14" t="s">
        <v>1049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6"/>
      <c r="U426" s="44">
        <v>345237.80400000006</v>
      </c>
      <c r="V426" s="44"/>
      <c r="W426" s="28"/>
      <c r="X426" s="28"/>
      <c r="Y426" s="28"/>
      <c r="Z426" s="36">
        <f t="shared" si="6"/>
        <v>345237.80400000006</v>
      </c>
      <c r="AA426" s="6"/>
      <c r="AB426" s="11"/>
    </row>
    <row r="427" spans="1:28" ht="15" customHeight="1">
      <c r="A427" s="68" t="s">
        <v>360</v>
      </c>
      <c r="B427" s="14" t="s">
        <v>361</v>
      </c>
      <c r="C427" s="14" t="s">
        <v>9</v>
      </c>
      <c r="D427" s="14" t="s">
        <v>1049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6"/>
      <c r="U427" s="44">
        <v>1523.7399999999998</v>
      </c>
      <c r="V427" s="44"/>
      <c r="W427" s="28"/>
      <c r="X427" s="28"/>
      <c r="Y427" s="28">
        <v>3501.7683930384828</v>
      </c>
      <c r="Z427" s="36">
        <f t="shared" si="6"/>
        <v>5025.5083930384826</v>
      </c>
      <c r="AA427" s="6"/>
    </row>
    <row r="428" spans="1:28" ht="15" customHeight="1">
      <c r="A428" s="68" t="s">
        <v>768</v>
      </c>
      <c r="B428" s="14" t="s">
        <v>769</v>
      </c>
      <c r="C428" s="14" t="s">
        <v>24</v>
      </c>
      <c r="D428" s="14" t="s">
        <v>1049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6"/>
      <c r="U428" s="44">
        <v>140405.307</v>
      </c>
      <c r="V428" s="44"/>
      <c r="W428" s="28"/>
      <c r="X428" s="28"/>
      <c r="Y428" s="28"/>
      <c r="Z428" s="36">
        <f t="shared" si="6"/>
        <v>140405.307</v>
      </c>
      <c r="AA428" s="6"/>
    </row>
    <row r="429" spans="1:28" ht="15" customHeight="1">
      <c r="A429" s="68" t="s">
        <v>379</v>
      </c>
      <c r="B429" s="14" t="s">
        <v>380</v>
      </c>
      <c r="C429" s="14" t="s">
        <v>24</v>
      </c>
      <c r="D429" s="14" t="s">
        <v>1049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6"/>
      <c r="U429" s="44"/>
      <c r="V429" s="44">
        <v>3947.15119742568</v>
      </c>
      <c r="W429" s="28"/>
      <c r="X429" s="28"/>
      <c r="Y429" s="28"/>
      <c r="Z429" s="36">
        <f t="shared" si="6"/>
        <v>3947.15119742568</v>
      </c>
      <c r="AA429" s="6"/>
    </row>
    <row r="430" spans="1:28" ht="15" customHeight="1">
      <c r="A430" s="68" t="s">
        <v>430</v>
      </c>
      <c r="B430" s="14" t="s">
        <v>431</v>
      </c>
      <c r="C430" s="14" t="s">
        <v>9</v>
      </c>
      <c r="D430" s="14" t="s">
        <v>1049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6"/>
      <c r="U430" s="44">
        <v>87720.098999999987</v>
      </c>
      <c r="V430" s="44"/>
      <c r="W430" s="28"/>
      <c r="X430" s="28"/>
      <c r="Y430" s="28"/>
      <c r="Z430" s="36">
        <f t="shared" si="6"/>
        <v>87720.098999999987</v>
      </c>
      <c r="AA430" s="6"/>
    </row>
    <row r="431" spans="1:28" ht="15" customHeight="1">
      <c r="A431" s="68" t="s">
        <v>432</v>
      </c>
      <c r="B431" s="14" t="s">
        <v>433</v>
      </c>
      <c r="C431" s="14" t="s">
        <v>9</v>
      </c>
      <c r="D431" s="1" t="s">
        <v>1049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6"/>
      <c r="U431" s="44">
        <v>17469.310000000001</v>
      </c>
      <c r="V431" s="44"/>
      <c r="W431" s="28"/>
      <c r="X431" s="28"/>
      <c r="Y431" s="28"/>
      <c r="Z431" s="36">
        <f t="shared" si="6"/>
        <v>17469.310000000001</v>
      </c>
      <c r="AA431" s="6"/>
    </row>
    <row r="432" spans="1:28" ht="15" customHeight="1">
      <c r="A432" s="68" t="s">
        <v>1122</v>
      </c>
      <c r="B432" s="14" t="s">
        <v>1123</v>
      </c>
      <c r="C432" s="14" t="s">
        <v>9</v>
      </c>
      <c r="D432" s="1" t="s">
        <v>1049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6"/>
      <c r="U432" s="44">
        <v>3000</v>
      </c>
      <c r="V432" s="44"/>
      <c r="W432" s="28"/>
      <c r="X432" s="28"/>
      <c r="Y432" s="28"/>
      <c r="Z432" s="36">
        <f t="shared" si="6"/>
        <v>3000</v>
      </c>
      <c r="AA432" s="6"/>
    </row>
    <row r="433" spans="1:28" ht="15" customHeight="1">
      <c r="A433" s="68" t="s">
        <v>1020</v>
      </c>
      <c r="B433" s="14" t="s">
        <v>1021</v>
      </c>
      <c r="C433" s="14" t="s">
        <v>24</v>
      </c>
      <c r="D433" s="1" t="s">
        <v>1049</v>
      </c>
      <c r="E433" s="28"/>
      <c r="F433" s="28"/>
      <c r="G433" s="28"/>
      <c r="H433" s="28"/>
      <c r="I433" s="28"/>
      <c r="J433" s="28"/>
      <c r="K433" s="37"/>
      <c r="L433" s="37"/>
      <c r="M433" s="37"/>
      <c r="N433" s="37"/>
      <c r="O433" s="41"/>
      <c r="P433" s="37"/>
      <c r="Q433" s="37"/>
      <c r="R433" s="37"/>
      <c r="S433" s="37"/>
      <c r="T433" s="27"/>
      <c r="U433" s="44">
        <v>216961.47900000002</v>
      </c>
      <c r="V433" s="44"/>
      <c r="W433" s="28"/>
      <c r="X433" s="28"/>
      <c r="Y433" s="28"/>
      <c r="Z433" s="36">
        <f t="shared" si="6"/>
        <v>216961.47900000002</v>
      </c>
      <c r="AA433" s="6"/>
    </row>
    <row r="434" spans="1:28" ht="15" customHeight="1">
      <c r="A434" s="68" t="s">
        <v>362</v>
      </c>
      <c r="B434" s="14" t="s">
        <v>363</v>
      </c>
      <c r="C434" s="14" t="s">
        <v>875</v>
      </c>
      <c r="D434" s="14" t="s">
        <v>1049</v>
      </c>
      <c r="E434" s="28"/>
      <c r="F434" s="28"/>
      <c r="G434" s="28"/>
      <c r="H434" s="28"/>
      <c r="I434" s="28"/>
      <c r="J434" s="28"/>
      <c r="K434" s="37"/>
      <c r="L434" s="37"/>
      <c r="M434" s="37">
        <v>50000</v>
      </c>
      <c r="N434" s="37"/>
      <c r="O434" s="37"/>
      <c r="P434" s="37"/>
      <c r="Q434" s="37"/>
      <c r="R434" s="37">
        <v>50000</v>
      </c>
      <c r="S434" s="37">
        <v>26794</v>
      </c>
      <c r="T434" s="27"/>
      <c r="U434" s="44">
        <v>775098.75800000015</v>
      </c>
      <c r="V434" s="44">
        <v>509889.87458243582</v>
      </c>
      <c r="W434" s="28"/>
      <c r="X434" s="28">
        <v>14000</v>
      </c>
      <c r="Y434" s="28">
        <v>145673.56515040089</v>
      </c>
      <c r="Z434" s="36">
        <f t="shared" si="6"/>
        <v>1571456.1977328367</v>
      </c>
      <c r="AA434" s="6"/>
    </row>
    <row r="435" spans="1:28" ht="15" hidden="1" customHeight="1">
      <c r="A435" s="68" t="s">
        <v>531</v>
      </c>
      <c r="B435" s="14" t="s">
        <v>532</v>
      </c>
      <c r="C435" s="1" t="s">
        <v>9</v>
      </c>
      <c r="D435" s="1" t="s">
        <v>711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6"/>
      <c r="U435" s="44"/>
      <c r="V435" s="44"/>
      <c r="W435" s="28"/>
      <c r="X435" s="28"/>
      <c r="Y435" s="28"/>
      <c r="Z435" s="36">
        <f t="shared" si="6"/>
        <v>0</v>
      </c>
      <c r="AA435" s="6"/>
    </row>
    <row r="436" spans="1:28" ht="15" customHeight="1">
      <c r="A436" s="68" t="s">
        <v>364</v>
      </c>
      <c r="B436" s="14" t="s">
        <v>365</v>
      </c>
      <c r="C436" s="1" t="s">
        <v>9</v>
      </c>
      <c r="D436" s="1" t="s">
        <v>1049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6"/>
      <c r="U436" s="44">
        <v>179267.16999999998</v>
      </c>
      <c r="V436" s="44"/>
      <c r="W436" s="28"/>
      <c r="X436" s="28">
        <v>1000</v>
      </c>
      <c r="Y436" s="28"/>
      <c r="Z436" s="36">
        <f t="shared" si="6"/>
        <v>180267.16999999998</v>
      </c>
      <c r="AA436" s="6"/>
      <c r="AB436" s="11"/>
    </row>
    <row r="437" spans="1:28" ht="15" customHeight="1">
      <c r="A437" s="68" t="s">
        <v>366</v>
      </c>
      <c r="B437" s="14" t="s">
        <v>367</v>
      </c>
      <c r="C437" s="1" t="s">
        <v>9</v>
      </c>
      <c r="D437" s="1" t="s">
        <v>1049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6"/>
      <c r="U437" s="44">
        <v>18592.536</v>
      </c>
      <c r="V437" s="44"/>
      <c r="W437" s="28"/>
      <c r="X437" s="28"/>
      <c r="Y437" s="28"/>
      <c r="Z437" s="36">
        <f t="shared" si="6"/>
        <v>18592.536</v>
      </c>
      <c r="AA437" s="6"/>
      <c r="AB437" s="11"/>
    </row>
    <row r="438" spans="1:28" ht="15" hidden="1" customHeight="1">
      <c r="A438" s="68">
        <v>130783327</v>
      </c>
      <c r="B438" s="14" t="s">
        <v>988</v>
      </c>
      <c r="C438" s="14" t="s">
        <v>24</v>
      </c>
      <c r="D438" s="1" t="s">
        <v>712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6"/>
      <c r="U438" s="44"/>
      <c r="V438" s="44"/>
      <c r="W438" s="28"/>
      <c r="X438" s="28"/>
      <c r="Y438" s="28"/>
      <c r="Z438" s="36">
        <f t="shared" si="6"/>
        <v>0</v>
      </c>
      <c r="AA438" s="6"/>
    </row>
    <row r="439" spans="1:28" ht="15" hidden="1" customHeight="1">
      <c r="A439" s="68">
        <v>840006597</v>
      </c>
      <c r="B439" s="65" t="s">
        <v>753</v>
      </c>
      <c r="C439" s="1" t="s">
        <v>9</v>
      </c>
      <c r="D439" s="1" t="s">
        <v>712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6"/>
      <c r="U439" s="44"/>
      <c r="V439" s="44"/>
      <c r="W439" s="28"/>
      <c r="X439" s="28"/>
      <c r="Y439" s="28"/>
      <c r="Z439" s="36">
        <f t="shared" si="6"/>
        <v>0</v>
      </c>
      <c r="AA439" s="6"/>
    </row>
    <row r="440" spans="1:28" ht="15" customHeight="1">
      <c r="A440" s="68" t="s">
        <v>1124</v>
      </c>
      <c r="B440" s="14" t="s">
        <v>1142</v>
      </c>
      <c r="C440" s="14" t="s">
        <v>24</v>
      </c>
      <c r="D440" s="14" t="s">
        <v>1049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6"/>
      <c r="U440" s="44">
        <v>11840</v>
      </c>
      <c r="V440" s="44"/>
      <c r="W440" s="28"/>
      <c r="X440" s="28"/>
      <c r="Y440" s="28"/>
      <c r="Z440" s="36">
        <f t="shared" si="6"/>
        <v>11840</v>
      </c>
      <c r="AA440" s="6"/>
    </row>
    <row r="441" spans="1:28" ht="15" customHeight="1">
      <c r="A441" s="68" t="s">
        <v>381</v>
      </c>
      <c r="B441" s="14" t="s">
        <v>708</v>
      </c>
      <c r="C441" s="1" t="s">
        <v>24</v>
      </c>
      <c r="D441" s="1" t="s">
        <v>1049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6"/>
      <c r="U441" s="44"/>
      <c r="V441" s="44">
        <v>13697.381027048317</v>
      </c>
      <c r="W441" s="28"/>
      <c r="X441" s="28"/>
      <c r="Y441" s="28"/>
      <c r="Z441" s="36">
        <f t="shared" si="6"/>
        <v>13697.381027048317</v>
      </c>
      <c r="AA441" s="6"/>
    </row>
    <row r="442" spans="1:28" ht="15" customHeight="1">
      <c r="A442" s="68" t="s">
        <v>800</v>
      </c>
      <c r="B442" s="14" t="s">
        <v>1022</v>
      </c>
      <c r="C442" s="14" t="s">
        <v>24</v>
      </c>
      <c r="D442" s="14" t="s">
        <v>1049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6"/>
      <c r="U442" s="44">
        <v>236871.7</v>
      </c>
      <c r="V442" s="44"/>
      <c r="W442" s="28"/>
      <c r="X442" s="28"/>
      <c r="Y442" s="28"/>
      <c r="Z442" s="36">
        <f t="shared" si="6"/>
        <v>236871.7</v>
      </c>
      <c r="AA442" s="6"/>
    </row>
    <row r="443" spans="1:28" ht="15" customHeight="1">
      <c r="A443" s="68" t="s">
        <v>449</v>
      </c>
      <c r="B443" s="14" t="s">
        <v>450</v>
      </c>
      <c r="C443" s="14" t="s">
        <v>24</v>
      </c>
      <c r="D443" s="14" t="s">
        <v>1049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6"/>
      <c r="U443" s="44">
        <v>58092.799000000006</v>
      </c>
      <c r="V443" s="44">
        <v>3544.95710357286</v>
      </c>
      <c r="W443" s="28"/>
      <c r="X443" s="28"/>
      <c r="Y443" s="28"/>
      <c r="Z443" s="36">
        <f t="shared" si="6"/>
        <v>61637.756103572865</v>
      </c>
      <c r="AA443" s="6"/>
    </row>
    <row r="444" spans="1:28" ht="15" customHeight="1">
      <c r="A444" s="68" t="s">
        <v>451</v>
      </c>
      <c r="B444" s="14" t="s">
        <v>452</v>
      </c>
      <c r="C444" s="14" t="s">
        <v>24</v>
      </c>
      <c r="D444" s="14" t="s">
        <v>1049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6"/>
      <c r="U444" s="44"/>
      <c r="V444" s="44">
        <v>1747.9065389617692</v>
      </c>
      <c r="W444" s="28"/>
      <c r="X444" s="28"/>
      <c r="Y444" s="28"/>
      <c r="Z444" s="36">
        <f t="shared" si="6"/>
        <v>1747.9065389617692</v>
      </c>
      <c r="AA444" s="6"/>
    </row>
    <row r="445" spans="1:28" ht="15" customHeight="1">
      <c r="A445" s="77" t="s">
        <v>453</v>
      </c>
      <c r="B445" s="14" t="s">
        <v>454</v>
      </c>
      <c r="C445" s="14" t="s">
        <v>24</v>
      </c>
      <c r="D445" s="14" t="s">
        <v>1049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6"/>
      <c r="U445" s="44">
        <v>946342.84000000008</v>
      </c>
      <c r="V445" s="44">
        <v>8281.2491375550762</v>
      </c>
      <c r="W445" s="28"/>
      <c r="X445" s="28"/>
      <c r="Y445" s="28"/>
      <c r="Z445" s="36">
        <f t="shared" si="6"/>
        <v>954624.08913755522</v>
      </c>
      <c r="AA445" s="6"/>
    </row>
    <row r="446" spans="1:28" ht="15" customHeight="1">
      <c r="A446" s="68" t="s">
        <v>455</v>
      </c>
      <c r="B446" s="14" t="s">
        <v>456</v>
      </c>
      <c r="C446" s="14" t="s">
        <v>24</v>
      </c>
      <c r="D446" s="14" t="s">
        <v>1049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6"/>
      <c r="U446" s="44">
        <v>189569.07499999995</v>
      </c>
      <c r="V446" s="44">
        <v>47460.008533636996</v>
      </c>
      <c r="W446" s="28"/>
      <c r="X446" s="28"/>
      <c r="Y446" s="28"/>
      <c r="Z446" s="36">
        <f t="shared" si="6"/>
        <v>237029.08353363693</v>
      </c>
      <c r="AA446" s="6"/>
    </row>
    <row r="447" spans="1:28" ht="15" customHeight="1">
      <c r="A447" s="68" t="s">
        <v>457</v>
      </c>
      <c r="B447" s="14" t="s">
        <v>352</v>
      </c>
      <c r="C447" s="14" t="s">
        <v>24</v>
      </c>
      <c r="D447" s="14" t="s">
        <v>1049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6"/>
      <c r="U447" s="44">
        <v>26117.200000000004</v>
      </c>
      <c r="V447" s="44">
        <v>2384.0745964340576</v>
      </c>
      <c r="W447" s="28"/>
      <c r="X447" s="28"/>
      <c r="Y447" s="28"/>
      <c r="Z447" s="36">
        <f t="shared" si="6"/>
        <v>28501.274596434061</v>
      </c>
      <c r="AA447" s="6"/>
    </row>
    <row r="448" spans="1:28" ht="15" customHeight="1">
      <c r="A448" s="68" t="s">
        <v>1024</v>
      </c>
      <c r="B448" s="14" t="s">
        <v>1023</v>
      </c>
      <c r="C448" s="14" t="s">
        <v>9</v>
      </c>
      <c r="D448" s="14" t="s">
        <v>1049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6"/>
      <c r="U448" s="44">
        <v>30844.410000000003</v>
      </c>
      <c r="V448" s="44"/>
      <c r="W448" s="28"/>
      <c r="X448" s="28"/>
      <c r="Y448" s="28"/>
      <c r="Z448" s="36">
        <f t="shared" si="6"/>
        <v>30844.410000000003</v>
      </c>
      <c r="AA448" s="6"/>
      <c r="AB448" s="11"/>
    </row>
    <row r="449" spans="1:28" ht="15" customHeight="1">
      <c r="A449" s="68" t="s">
        <v>458</v>
      </c>
      <c r="B449" s="14" t="s">
        <v>459</v>
      </c>
      <c r="C449" s="14" t="s">
        <v>24</v>
      </c>
      <c r="D449" s="1" t="s">
        <v>1049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6"/>
      <c r="U449" s="44">
        <v>341008.04399999999</v>
      </c>
      <c r="V449" s="44">
        <v>29449.891730655367</v>
      </c>
      <c r="W449" s="28"/>
      <c r="X449" s="28"/>
      <c r="Y449" s="28"/>
      <c r="Z449" s="36">
        <f t="shared" si="6"/>
        <v>370457.93573065539</v>
      </c>
      <c r="AA449" s="6"/>
    </row>
    <row r="450" spans="1:28" ht="15" hidden="1" customHeight="1">
      <c r="A450" s="72" t="s">
        <v>949</v>
      </c>
      <c r="B450" s="14" t="s">
        <v>948</v>
      </c>
      <c r="C450" s="1" t="s">
        <v>9</v>
      </c>
      <c r="D450" s="1" t="s">
        <v>712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6"/>
      <c r="U450" s="44"/>
      <c r="V450" s="44"/>
      <c r="W450" s="28"/>
      <c r="X450" s="28"/>
      <c r="Y450" s="28"/>
      <c r="Z450" s="36">
        <f t="shared" si="6"/>
        <v>0</v>
      </c>
      <c r="AA450" s="6"/>
    </row>
    <row r="451" spans="1:28" ht="15" customHeight="1">
      <c r="A451" s="68" t="s">
        <v>434</v>
      </c>
      <c r="B451" s="14" t="s">
        <v>435</v>
      </c>
      <c r="C451" s="14" t="s">
        <v>875</v>
      </c>
      <c r="D451" s="1" t="s">
        <v>1049</v>
      </c>
      <c r="E451" s="28"/>
      <c r="F451" s="28"/>
      <c r="G451" s="28"/>
      <c r="H451" s="28"/>
      <c r="I451" s="28"/>
      <c r="J451" s="28"/>
      <c r="K451" s="37"/>
      <c r="L451" s="37"/>
      <c r="M451" s="37">
        <f>31942+27110+50000+50000+190678</f>
        <v>349730</v>
      </c>
      <c r="N451" s="37"/>
      <c r="O451" s="37"/>
      <c r="P451" s="37"/>
      <c r="Q451" s="37"/>
      <c r="R451" s="37"/>
      <c r="S451" s="37">
        <v>67165</v>
      </c>
      <c r="T451" s="27"/>
      <c r="U451" s="44">
        <v>3940084.6689999984</v>
      </c>
      <c r="V451" s="44">
        <v>1739753.3955465825</v>
      </c>
      <c r="W451" s="28"/>
      <c r="X451" s="28">
        <v>51500</v>
      </c>
      <c r="Y451" s="28">
        <v>1056133.3473404064</v>
      </c>
      <c r="Z451" s="36">
        <f t="shared" si="6"/>
        <v>7204366.4118869863</v>
      </c>
      <c r="AA451" s="6"/>
    </row>
    <row r="452" spans="1:28" ht="15" customHeight="1">
      <c r="A452" s="68" t="s">
        <v>460</v>
      </c>
      <c r="B452" s="14" t="s">
        <v>461</v>
      </c>
      <c r="C452" s="14" t="s">
        <v>24</v>
      </c>
      <c r="D452" s="1" t="s">
        <v>1049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6"/>
      <c r="U452" s="44">
        <v>274535</v>
      </c>
      <c r="V452" s="44">
        <v>5549.2612254311425</v>
      </c>
      <c r="W452" s="28"/>
      <c r="X452" s="28"/>
      <c r="Y452" s="28"/>
      <c r="Z452" s="36">
        <f t="shared" si="6"/>
        <v>280084.26122543117</v>
      </c>
      <c r="AA452" s="6"/>
    </row>
    <row r="453" spans="1:28" ht="15" hidden="1" customHeight="1">
      <c r="A453" s="68" t="s">
        <v>764</v>
      </c>
      <c r="B453" s="14" t="s">
        <v>765</v>
      </c>
      <c r="C453" s="14" t="s">
        <v>9</v>
      </c>
      <c r="D453" s="14" t="s">
        <v>712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6"/>
      <c r="U453" s="44"/>
      <c r="V453" s="44"/>
      <c r="W453" s="28"/>
      <c r="X453" s="28"/>
      <c r="Y453" s="28"/>
      <c r="Z453" s="36">
        <f t="shared" ref="Z453:Z516" si="7">SUM(E453:Y453)</f>
        <v>0</v>
      </c>
      <c r="AA453" s="6"/>
    </row>
    <row r="454" spans="1:28" ht="15" customHeight="1">
      <c r="A454" s="68" t="s">
        <v>436</v>
      </c>
      <c r="B454" s="14" t="s">
        <v>437</v>
      </c>
      <c r="C454" s="14" t="s">
        <v>5</v>
      </c>
      <c r="D454" s="14" t="s">
        <v>1049</v>
      </c>
      <c r="E454" s="28"/>
      <c r="F454" s="28"/>
      <c r="G454" s="28"/>
      <c r="H454" s="28"/>
      <c r="I454" s="28"/>
      <c r="J454" s="28"/>
      <c r="K454" s="37"/>
      <c r="L454" s="37"/>
      <c r="M454" s="37"/>
      <c r="N454" s="37"/>
      <c r="O454" s="41"/>
      <c r="P454" s="37"/>
      <c r="Q454" s="37"/>
      <c r="R454" s="37"/>
      <c r="S454" s="37"/>
      <c r="T454" s="27"/>
      <c r="U454" s="44">
        <v>572711.83000000007</v>
      </c>
      <c r="V454" s="44">
        <v>216503.64850901384</v>
      </c>
      <c r="W454" s="28"/>
      <c r="X454" s="28"/>
      <c r="Y454" s="28">
        <v>42021.220716461794</v>
      </c>
      <c r="Z454" s="36">
        <f t="shared" si="7"/>
        <v>831236.69922547566</v>
      </c>
      <c r="AA454" s="6"/>
    </row>
    <row r="455" spans="1:28" ht="15" customHeight="1">
      <c r="A455" s="68" t="s">
        <v>801</v>
      </c>
      <c r="B455" s="14" t="s">
        <v>1025</v>
      </c>
      <c r="C455" s="14" t="s">
        <v>9</v>
      </c>
      <c r="D455" s="14" t="s">
        <v>1049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6"/>
      <c r="U455" s="44">
        <v>20897.820000000007</v>
      </c>
      <c r="V455" s="44"/>
      <c r="W455" s="28"/>
      <c r="X455" s="28"/>
      <c r="Y455" s="28"/>
      <c r="Z455" s="36">
        <f t="shared" si="7"/>
        <v>20897.820000000007</v>
      </c>
      <c r="AA455" s="6"/>
      <c r="AB455" s="11"/>
    </row>
    <row r="456" spans="1:28" ht="15" hidden="1" customHeight="1">
      <c r="A456" s="68" t="s">
        <v>589</v>
      </c>
      <c r="B456" s="14" t="s">
        <v>701</v>
      </c>
      <c r="C456" s="14" t="s">
        <v>8</v>
      </c>
      <c r="D456" s="14" t="s">
        <v>712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6"/>
      <c r="U456" s="44"/>
      <c r="V456" s="44"/>
      <c r="W456" s="28"/>
      <c r="X456" s="28"/>
      <c r="Y456" s="28"/>
      <c r="Z456" s="36">
        <f t="shared" si="7"/>
        <v>0</v>
      </c>
      <c r="AA456" s="6"/>
    </row>
    <row r="457" spans="1:28" ht="15" customHeight="1">
      <c r="A457" s="68" t="s">
        <v>368</v>
      </c>
      <c r="B457" s="14" t="s">
        <v>697</v>
      </c>
      <c r="C457" s="14" t="s">
        <v>5</v>
      </c>
      <c r="D457" s="1" t="s">
        <v>1049</v>
      </c>
      <c r="E457" s="28"/>
      <c r="F457" s="28"/>
      <c r="G457" s="28"/>
      <c r="H457" s="28"/>
      <c r="I457" s="28"/>
      <c r="J457" s="28"/>
      <c r="K457" s="37"/>
      <c r="L457" s="37"/>
      <c r="M457" s="37"/>
      <c r="N457" s="37"/>
      <c r="O457" s="37"/>
      <c r="P457" s="37"/>
      <c r="Q457" s="37"/>
      <c r="R457" s="37"/>
      <c r="S457" s="37"/>
      <c r="T457" s="27"/>
      <c r="U457" s="44">
        <v>170546.68100000004</v>
      </c>
      <c r="V457" s="44">
        <v>362142.15387391485</v>
      </c>
      <c r="W457" s="28"/>
      <c r="X457" s="28"/>
      <c r="Y457" s="28"/>
      <c r="Z457" s="36">
        <f t="shared" si="7"/>
        <v>532688.83487391495</v>
      </c>
      <c r="AA457" s="6"/>
    </row>
    <row r="458" spans="1:28" ht="15" customHeight="1">
      <c r="A458" s="68" t="s">
        <v>802</v>
      </c>
      <c r="B458" s="14" t="s">
        <v>803</v>
      </c>
      <c r="C458" s="14" t="s">
        <v>24</v>
      </c>
      <c r="D458" s="1" t="s">
        <v>1049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6"/>
      <c r="U458" s="44">
        <v>141128.09999999998</v>
      </c>
      <c r="V458" s="44"/>
      <c r="W458" s="28"/>
      <c r="X458" s="28"/>
      <c r="Y458" s="28"/>
      <c r="Z458" s="36">
        <f t="shared" si="7"/>
        <v>141128.09999999998</v>
      </c>
      <c r="AA458" s="6"/>
    </row>
    <row r="459" spans="1:28" ht="15" customHeight="1">
      <c r="A459" s="68" t="s">
        <v>1027</v>
      </c>
      <c r="B459" s="65" t="s">
        <v>1026</v>
      </c>
      <c r="C459" s="76" t="s">
        <v>24</v>
      </c>
      <c r="D459" s="14" t="s">
        <v>1049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6"/>
      <c r="U459" s="44">
        <v>50347.890000000007</v>
      </c>
      <c r="V459" s="44"/>
      <c r="W459" s="28"/>
      <c r="X459" s="28"/>
      <c r="Y459" s="28"/>
      <c r="Z459" s="36">
        <f t="shared" si="7"/>
        <v>50347.890000000007</v>
      </c>
      <c r="AA459" s="6"/>
    </row>
    <row r="460" spans="1:28" ht="15" customHeight="1">
      <c r="A460" s="68" t="s">
        <v>382</v>
      </c>
      <c r="B460" s="14" t="s">
        <v>709</v>
      </c>
      <c r="C460" s="14" t="s">
        <v>24</v>
      </c>
      <c r="D460" s="14" t="s">
        <v>1049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6"/>
      <c r="U460" s="44">
        <v>361546.94</v>
      </c>
      <c r="V460" s="44">
        <v>6544.4729517905807</v>
      </c>
      <c r="W460" s="28"/>
      <c r="X460" s="28"/>
      <c r="Y460" s="28"/>
      <c r="Z460" s="36">
        <f t="shared" si="7"/>
        <v>368091.41295179061</v>
      </c>
      <c r="AA460" s="6"/>
    </row>
    <row r="461" spans="1:28" ht="15" hidden="1" customHeight="1">
      <c r="A461" s="68" t="s">
        <v>594</v>
      </c>
      <c r="B461" s="14" t="s">
        <v>595</v>
      </c>
      <c r="C461" s="1" t="s">
        <v>9</v>
      </c>
      <c r="D461" s="1" t="s">
        <v>712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6"/>
      <c r="U461" s="44"/>
      <c r="V461" s="44"/>
      <c r="W461" s="28"/>
      <c r="X461" s="28"/>
      <c r="Y461" s="28"/>
      <c r="Z461" s="36">
        <f t="shared" si="7"/>
        <v>0</v>
      </c>
      <c r="AA461" s="6"/>
    </row>
    <row r="462" spans="1:28" ht="15" customHeight="1">
      <c r="A462" s="68">
        <v>340022979</v>
      </c>
      <c r="B462" s="14" t="s">
        <v>383</v>
      </c>
      <c r="C462" s="14" t="s">
        <v>24</v>
      </c>
      <c r="D462" s="1" t="s">
        <v>1049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6"/>
      <c r="U462" s="44"/>
      <c r="V462" s="44"/>
      <c r="W462" s="28"/>
      <c r="X462" s="28">
        <v>1000</v>
      </c>
      <c r="Y462" s="28"/>
      <c r="Z462" s="36">
        <f t="shared" si="7"/>
        <v>1000</v>
      </c>
      <c r="AA462" s="6"/>
    </row>
    <row r="463" spans="1:28" ht="15" customHeight="1">
      <c r="A463" s="68" t="s">
        <v>371</v>
      </c>
      <c r="B463" s="14" t="s">
        <v>372</v>
      </c>
      <c r="C463" s="14" t="s">
        <v>9</v>
      </c>
      <c r="D463" s="14" t="s">
        <v>1049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6"/>
      <c r="U463" s="44">
        <v>161835.13799999998</v>
      </c>
      <c r="V463" s="44"/>
      <c r="W463" s="28"/>
      <c r="X463" s="28"/>
      <c r="Y463" s="28">
        <v>7003.5367860769657</v>
      </c>
      <c r="Z463" s="36">
        <f t="shared" si="7"/>
        <v>168838.67478607694</v>
      </c>
      <c r="AA463" s="6"/>
      <c r="AB463" s="11"/>
    </row>
    <row r="464" spans="1:28" ht="15" customHeight="1">
      <c r="A464" s="68" t="s">
        <v>373</v>
      </c>
      <c r="B464" s="14" t="s">
        <v>374</v>
      </c>
      <c r="C464" s="14" t="s">
        <v>875</v>
      </c>
      <c r="D464" s="1" t="s">
        <v>1049</v>
      </c>
      <c r="E464" s="28"/>
      <c r="F464" s="28"/>
      <c r="G464" s="28"/>
      <c r="H464" s="28"/>
      <c r="I464" s="28"/>
      <c r="J464" s="28"/>
      <c r="K464" s="37"/>
      <c r="L464" s="37"/>
      <c r="M464" s="37">
        <f>50000+50000+50000</f>
        <v>150000</v>
      </c>
      <c r="N464" s="37"/>
      <c r="O464" s="37"/>
      <c r="P464" s="37"/>
      <c r="Q464" s="37"/>
      <c r="R464" s="37">
        <v>50000</v>
      </c>
      <c r="S464" s="37">
        <v>26523</v>
      </c>
      <c r="T464" s="27"/>
      <c r="U464" s="44">
        <v>2590016.2289999994</v>
      </c>
      <c r="V464" s="44">
        <v>917984.67039721867</v>
      </c>
      <c r="W464" s="28"/>
      <c r="X464" s="28">
        <v>38500</v>
      </c>
      <c r="Y464" s="28">
        <v>809608.85247049725</v>
      </c>
      <c r="Z464" s="36">
        <f t="shared" si="7"/>
        <v>4582632.7518677153</v>
      </c>
      <c r="AA464" s="6"/>
    </row>
    <row r="465" spans="1:28" ht="15" customHeight="1">
      <c r="A465" s="68" t="s">
        <v>375</v>
      </c>
      <c r="B465" s="14" t="s">
        <v>376</v>
      </c>
      <c r="C465" s="14" t="s">
        <v>8</v>
      </c>
      <c r="D465" s="14" t="s">
        <v>1049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6"/>
      <c r="U465" s="44">
        <v>35530.800000000017</v>
      </c>
      <c r="V465" s="44">
        <v>1461.2557704067015</v>
      </c>
      <c r="W465" s="28"/>
      <c r="X465" s="28"/>
      <c r="Y465" s="28"/>
      <c r="Z465" s="36">
        <f t="shared" si="7"/>
        <v>36992.055770406718</v>
      </c>
      <c r="AA465" s="6"/>
    </row>
    <row r="466" spans="1:28" ht="15" customHeight="1">
      <c r="A466" s="68" t="s">
        <v>804</v>
      </c>
      <c r="B466" s="14" t="s">
        <v>805</v>
      </c>
      <c r="C466" s="14" t="s">
        <v>24</v>
      </c>
      <c r="D466" s="14" t="s">
        <v>1049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6"/>
      <c r="U466" s="44">
        <v>153954.05699999997</v>
      </c>
      <c r="V466" s="44">
        <v>3716.3685954767648</v>
      </c>
      <c r="W466" s="28"/>
      <c r="X466" s="28"/>
      <c r="Y466" s="28"/>
      <c r="Z466" s="36">
        <f t="shared" si="7"/>
        <v>157670.42559547673</v>
      </c>
      <c r="AA466" s="6"/>
    </row>
    <row r="467" spans="1:28" ht="15" customHeight="1">
      <c r="A467" s="68" t="s">
        <v>1125</v>
      </c>
      <c r="B467" s="14" t="s">
        <v>1126</v>
      </c>
      <c r="C467" s="14" t="s">
        <v>24</v>
      </c>
      <c r="D467" s="14" t="s">
        <v>1049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6"/>
      <c r="U467" s="44">
        <v>335591.15500000003</v>
      </c>
      <c r="V467" s="44"/>
      <c r="W467" s="28"/>
      <c r="X467" s="28"/>
      <c r="Y467" s="28"/>
      <c r="Z467" s="36">
        <f t="shared" si="7"/>
        <v>335591.15500000003</v>
      </c>
      <c r="AA467" s="6"/>
    </row>
    <row r="468" spans="1:28" ht="15" customHeight="1">
      <c r="A468" s="68" t="s">
        <v>438</v>
      </c>
      <c r="B468" s="14" t="s">
        <v>944</v>
      </c>
      <c r="C468" s="14" t="s">
        <v>9</v>
      </c>
      <c r="D468" s="14" t="s">
        <v>1049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6"/>
      <c r="U468" s="44">
        <v>123290.91</v>
      </c>
      <c r="V468" s="44"/>
      <c r="W468" s="28"/>
      <c r="X468" s="28"/>
      <c r="Y468" s="28"/>
      <c r="Z468" s="36">
        <f t="shared" si="7"/>
        <v>123290.91</v>
      </c>
      <c r="AA468" s="6"/>
    </row>
    <row r="469" spans="1:28" ht="15" customHeight="1">
      <c r="A469" s="68" t="s">
        <v>462</v>
      </c>
      <c r="B469" s="14" t="s">
        <v>463</v>
      </c>
      <c r="C469" s="14" t="s">
        <v>24</v>
      </c>
      <c r="D469" s="14" t="s">
        <v>1049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6"/>
      <c r="U469" s="44">
        <v>65071.099000000002</v>
      </c>
      <c r="V469" s="44">
        <v>4200.7105464184451</v>
      </c>
      <c r="W469" s="28"/>
      <c r="X469" s="28"/>
      <c r="Y469" s="28"/>
      <c r="Z469" s="36">
        <f t="shared" si="7"/>
        <v>69271.809546418444</v>
      </c>
      <c r="AA469" s="6"/>
    </row>
    <row r="470" spans="1:28" ht="15" customHeight="1">
      <c r="A470" s="68">
        <v>650783160</v>
      </c>
      <c r="B470" s="14" t="s">
        <v>986</v>
      </c>
      <c r="C470" s="1" t="s">
        <v>9</v>
      </c>
      <c r="D470" s="14" t="s">
        <v>1049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6"/>
      <c r="U470" s="44">
        <v>168658.21000000002</v>
      </c>
      <c r="V470" s="44"/>
      <c r="W470" s="28"/>
      <c r="X470" s="28"/>
      <c r="Y470" s="28">
        <v>7003.5367860769657</v>
      </c>
      <c r="Z470" s="36">
        <f t="shared" si="7"/>
        <v>175661.74678607698</v>
      </c>
      <c r="AA470" s="6"/>
    </row>
    <row r="471" spans="1:28" ht="15" customHeight="1">
      <c r="A471" s="68" t="s">
        <v>1127</v>
      </c>
      <c r="B471" s="14" t="s">
        <v>1128</v>
      </c>
      <c r="C471" s="14" t="s">
        <v>8</v>
      </c>
      <c r="D471" s="14" t="s">
        <v>1049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6"/>
      <c r="U471" s="44">
        <v>17765.400000000001</v>
      </c>
      <c r="V471" s="44"/>
      <c r="W471" s="28"/>
      <c r="X471" s="28"/>
      <c r="Y471" s="28"/>
      <c r="Z471" s="36">
        <f t="shared" si="7"/>
        <v>17765.400000000001</v>
      </c>
      <c r="AA471" s="6"/>
    </row>
    <row r="472" spans="1:28" ht="15" customHeight="1">
      <c r="A472" s="68" t="s">
        <v>377</v>
      </c>
      <c r="B472" s="14" t="s">
        <v>378</v>
      </c>
      <c r="C472" s="14" t="s">
        <v>9</v>
      </c>
      <c r="D472" s="14" t="s">
        <v>1049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6"/>
      <c r="U472" s="44">
        <v>694156.88199999998</v>
      </c>
      <c r="V472" s="44">
        <v>76450.702569775574</v>
      </c>
      <c r="W472" s="28"/>
      <c r="X472" s="28"/>
      <c r="Y472" s="28">
        <v>42021.220716461794</v>
      </c>
      <c r="Z472" s="36">
        <f t="shared" si="7"/>
        <v>812628.80528623727</v>
      </c>
      <c r="AA472" s="6"/>
    </row>
    <row r="473" spans="1:28" ht="15" customHeight="1">
      <c r="A473" s="68" t="s">
        <v>384</v>
      </c>
      <c r="B473" s="14" t="s">
        <v>230</v>
      </c>
      <c r="C473" s="14" t="s">
        <v>24</v>
      </c>
      <c r="D473" s="14" t="s">
        <v>1049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6"/>
      <c r="U473" s="44">
        <v>1614682.412</v>
      </c>
      <c r="V473" s="44">
        <v>3247.6236302555176</v>
      </c>
      <c r="W473" s="28"/>
      <c r="X473" s="28"/>
      <c r="Y473" s="28"/>
      <c r="Z473" s="36">
        <f t="shared" si="7"/>
        <v>1617930.0356302555</v>
      </c>
      <c r="AA473" s="6"/>
    </row>
    <row r="474" spans="1:28" ht="15" customHeight="1">
      <c r="A474" s="68" t="s">
        <v>385</v>
      </c>
      <c r="B474" s="14" t="s">
        <v>383</v>
      </c>
      <c r="C474" s="1" t="s">
        <v>24</v>
      </c>
      <c r="D474" s="1" t="s">
        <v>1049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6"/>
      <c r="U474" s="44"/>
      <c r="V474" s="44">
        <v>3109.2235343477378</v>
      </c>
      <c r="W474" s="28"/>
      <c r="X474" s="28"/>
      <c r="Y474" s="28"/>
      <c r="Z474" s="36">
        <f t="shared" si="7"/>
        <v>3109.2235343477378</v>
      </c>
      <c r="AA474" s="6"/>
    </row>
    <row r="475" spans="1:28" ht="15" customHeight="1">
      <c r="A475" s="68" t="s">
        <v>1029</v>
      </c>
      <c r="B475" s="14" t="s">
        <v>1028</v>
      </c>
      <c r="C475" s="14" t="s">
        <v>24</v>
      </c>
      <c r="D475" s="1" t="s">
        <v>1049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6"/>
      <c r="U475" s="44">
        <v>129197.72</v>
      </c>
      <c r="V475" s="44"/>
      <c r="W475" s="28"/>
      <c r="X475" s="28"/>
      <c r="Y475" s="28"/>
      <c r="Z475" s="36">
        <f t="shared" si="7"/>
        <v>129197.72</v>
      </c>
      <c r="AA475" s="6"/>
    </row>
    <row r="476" spans="1:28" ht="15" customHeight="1">
      <c r="A476" s="68" t="s">
        <v>443</v>
      </c>
      <c r="B476" s="14" t="s">
        <v>444</v>
      </c>
      <c r="C476" s="14" t="s">
        <v>9</v>
      </c>
      <c r="D476" s="1" t="s">
        <v>1049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6"/>
      <c r="U476" s="44">
        <v>75678.561999999991</v>
      </c>
      <c r="V476" s="44"/>
      <c r="W476" s="28"/>
      <c r="X476" s="28"/>
      <c r="Y476" s="28">
        <v>3501.7683930384828</v>
      </c>
      <c r="Z476" s="36">
        <f t="shared" si="7"/>
        <v>79180.330393038472</v>
      </c>
      <c r="AA476" s="6"/>
      <c r="AB476" s="11"/>
    </row>
    <row r="477" spans="1:28" ht="15" customHeight="1">
      <c r="A477" s="68">
        <v>810000380</v>
      </c>
      <c r="B477" s="14" t="s">
        <v>946</v>
      </c>
      <c r="C477" s="14" t="s">
        <v>9</v>
      </c>
      <c r="D477" s="1" t="s">
        <v>1049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6"/>
      <c r="U477" s="44">
        <v>7570.9699999999993</v>
      </c>
      <c r="V477" s="44"/>
      <c r="W477" s="28"/>
      <c r="X477" s="28"/>
      <c r="Y477" s="28"/>
      <c r="Z477" s="36">
        <f t="shared" si="7"/>
        <v>7570.9699999999993</v>
      </c>
      <c r="AA477" s="6"/>
    </row>
    <row r="478" spans="1:28" ht="15" customHeight="1">
      <c r="A478" s="68" t="s">
        <v>447</v>
      </c>
      <c r="B478" s="14" t="s">
        <v>448</v>
      </c>
      <c r="C478" s="14" t="s">
        <v>9</v>
      </c>
      <c r="D478" s="1" t="s">
        <v>1049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6"/>
      <c r="U478" s="44">
        <v>70418.42</v>
      </c>
      <c r="V478" s="44"/>
      <c r="W478" s="28"/>
      <c r="X478" s="28"/>
      <c r="Y478" s="28"/>
      <c r="Z478" s="36">
        <f t="shared" si="7"/>
        <v>70418.42</v>
      </c>
      <c r="AA478" s="6"/>
      <c r="AB478" s="11"/>
    </row>
    <row r="479" spans="1:28">
      <c r="A479" s="68" t="s">
        <v>514</v>
      </c>
      <c r="B479" s="14" t="s">
        <v>515</v>
      </c>
      <c r="C479" s="14" t="s">
        <v>9</v>
      </c>
      <c r="D479" s="1" t="s">
        <v>711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6"/>
      <c r="U479" s="44">
        <v>15302.980000000003</v>
      </c>
      <c r="V479" s="44">
        <v>6532.948566740044</v>
      </c>
      <c r="W479" s="28"/>
      <c r="X479" s="28"/>
      <c r="Y479" s="28"/>
      <c r="Z479" s="36">
        <f t="shared" si="7"/>
        <v>21835.928566740047</v>
      </c>
      <c r="AA479" s="6"/>
      <c r="AB479" s="11"/>
    </row>
    <row r="480" spans="1:28" ht="15" customHeight="1">
      <c r="A480" s="68" t="s">
        <v>516</v>
      </c>
      <c r="B480" s="14" t="s">
        <v>517</v>
      </c>
      <c r="C480" s="14" t="s">
        <v>875</v>
      </c>
      <c r="D480" s="1" t="s">
        <v>711</v>
      </c>
      <c r="E480" s="28"/>
      <c r="F480" s="28"/>
      <c r="G480" s="28"/>
      <c r="H480" s="28"/>
      <c r="I480" s="28"/>
      <c r="J480" s="28"/>
      <c r="K480" s="37"/>
      <c r="L480" s="37"/>
      <c r="M480" s="37">
        <f>50000+50000+50000+50000+50000+50000</f>
        <v>300000</v>
      </c>
      <c r="N480" s="37"/>
      <c r="O480" s="37"/>
      <c r="P480" s="37">
        <v>95875</v>
      </c>
      <c r="Q480" s="37"/>
      <c r="R480" s="37">
        <f>50000+50000</f>
        <v>100000</v>
      </c>
      <c r="S480" s="37">
        <v>28031</v>
      </c>
      <c r="T480" s="27"/>
      <c r="U480" s="44">
        <v>2798813.83</v>
      </c>
      <c r="V480" s="44">
        <v>1294867.6325837723</v>
      </c>
      <c r="W480" s="28"/>
      <c r="X480" s="28">
        <v>64500</v>
      </c>
      <c r="Y480" s="28">
        <v>696151.5565360504</v>
      </c>
      <c r="Z480" s="36">
        <f t="shared" si="7"/>
        <v>5378239.0191198234</v>
      </c>
      <c r="AA480" s="6"/>
    </row>
    <row r="481" spans="1:28" ht="15" customHeight="1">
      <c r="A481" s="68" t="s">
        <v>818</v>
      </c>
      <c r="B481" s="14" t="s">
        <v>819</v>
      </c>
      <c r="C481" s="14" t="s">
        <v>5</v>
      </c>
      <c r="D481" s="1" t="s">
        <v>711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6"/>
      <c r="U481" s="44">
        <v>441132.87999999977</v>
      </c>
      <c r="V481" s="44">
        <v>178910.83923064894</v>
      </c>
      <c r="W481" s="28"/>
      <c r="X481" s="28"/>
      <c r="Y481" s="28"/>
      <c r="Z481" s="36">
        <f t="shared" si="7"/>
        <v>620043.71923064871</v>
      </c>
      <c r="AA481" s="6"/>
    </row>
    <row r="482" spans="1:28" ht="15" customHeight="1">
      <c r="A482" s="68" t="s">
        <v>533</v>
      </c>
      <c r="B482" s="14" t="s">
        <v>534</v>
      </c>
      <c r="C482" s="1" t="s">
        <v>24</v>
      </c>
      <c r="D482" s="1" t="s">
        <v>711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6"/>
      <c r="U482" s="44"/>
      <c r="V482" s="44">
        <v>69186.900867545468</v>
      </c>
      <c r="W482" s="28"/>
      <c r="X482" s="28"/>
      <c r="Y482" s="28"/>
      <c r="Z482" s="36">
        <f t="shared" si="7"/>
        <v>69186.900867545468</v>
      </c>
      <c r="AA482" s="6"/>
    </row>
    <row r="483" spans="1:28" ht="15" customHeight="1">
      <c r="A483" s="68" t="s">
        <v>535</v>
      </c>
      <c r="B483" s="14" t="s">
        <v>902</v>
      </c>
      <c r="C483" s="14" t="s">
        <v>24</v>
      </c>
      <c r="D483" s="14" t="s">
        <v>711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6"/>
      <c r="U483" s="44"/>
      <c r="V483" s="44">
        <v>34305.965257370692</v>
      </c>
      <c r="W483" s="28"/>
      <c r="X483" s="28"/>
      <c r="Y483" s="28"/>
      <c r="Z483" s="36">
        <f t="shared" si="7"/>
        <v>34305.965257370692</v>
      </c>
      <c r="AA483" s="6"/>
      <c r="AB483" s="11"/>
    </row>
    <row r="484" spans="1:28" ht="15" customHeight="1">
      <c r="A484" s="68" t="s">
        <v>536</v>
      </c>
      <c r="B484" s="14" t="s">
        <v>537</v>
      </c>
      <c r="C484" s="14" t="s">
        <v>24</v>
      </c>
      <c r="D484" s="14" t="s">
        <v>711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6"/>
      <c r="U484" s="44"/>
      <c r="V484" s="44">
        <v>40398.867956290283</v>
      </c>
      <c r="W484" s="28"/>
      <c r="X484" s="28"/>
      <c r="Y484" s="28"/>
      <c r="Z484" s="36">
        <f t="shared" si="7"/>
        <v>40398.867956290283</v>
      </c>
      <c r="AA484" s="6"/>
    </row>
    <row r="485" spans="1:28" ht="15" customHeight="1">
      <c r="A485" s="68" t="s">
        <v>820</v>
      </c>
      <c r="B485" s="14" t="s">
        <v>821</v>
      </c>
      <c r="C485" s="14" t="s">
        <v>8</v>
      </c>
      <c r="D485" s="14" t="s">
        <v>711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6"/>
      <c r="U485" s="44">
        <v>231719.40399999998</v>
      </c>
      <c r="V485" s="44"/>
      <c r="W485" s="28"/>
      <c r="X485" s="28"/>
      <c r="Y485" s="28"/>
      <c r="Z485" s="36">
        <f t="shared" si="7"/>
        <v>231719.40399999998</v>
      </c>
      <c r="AA485" s="6"/>
    </row>
    <row r="486" spans="1:28" ht="15" customHeight="1">
      <c r="A486" s="68" t="s">
        <v>520</v>
      </c>
      <c r="B486" s="14" t="s">
        <v>521</v>
      </c>
      <c r="C486" s="14" t="s">
        <v>875</v>
      </c>
      <c r="D486" s="14" t="s">
        <v>711</v>
      </c>
      <c r="E486" s="28"/>
      <c r="F486" s="28"/>
      <c r="G486" s="28"/>
      <c r="H486" s="28"/>
      <c r="I486" s="28"/>
      <c r="J486" s="28"/>
      <c r="K486" s="37"/>
      <c r="L486" s="37"/>
      <c r="M486" s="37"/>
      <c r="N486" s="37"/>
      <c r="O486" s="37"/>
      <c r="P486" s="37"/>
      <c r="Q486" s="37"/>
      <c r="R486" s="37"/>
      <c r="S486" s="37">
        <v>34798</v>
      </c>
      <c r="T486" s="27"/>
      <c r="U486" s="44"/>
      <c r="V486" s="44">
        <v>219984.19480140912</v>
      </c>
      <c r="W486" s="28"/>
      <c r="X486" s="28">
        <v>24000</v>
      </c>
      <c r="Y486" s="28"/>
      <c r="Z486" s="36">
        <f t="shared" si="7"/>
        <v>278782.19480140915</v>
      </c>
      <c r="AA486" s="6"/>
    </row>
    <row r="487" spans="1:28" ht="15" customHeight="1">
      <c r="A487" s="68" t="s">
        <v>522</v>
      </c>
      <c r="B487" s="14" t="s">
        <v>758</v>
      </c>
      <c r="C487" s="14" t="s">
        <v>5</v>
      </c>
      <c r="D487" s="14" t="s">
        <v>711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6"/>
      <c r="U487" s="44">
        <v>123668.62000000002</v>
      </c>
      <c r="V487" s="44">
        <v>64280.938392032491</v>
      </c>
      <c r="W487" s="28"/>
      <c r="X487" s="28"/>
      <c r="Y487" s="28">
        <v>152677.10193647785</v>
      </c>
      <c r="Z487" s="36">
        <f t="shared" si="7"/>
        <v>340626.66032851033</v>
      </c>
      <c r="AA487" s="6"/>
    </row>
    <row r="488" spans="1:28" ht="15" customHeight="1">
      <c r="A488" s="68">
        <v>490000262</v>
      </c>
      <c r="B488" s="14" t="s">
        <v>1129</v>
      </c>
      <c r="C488" s="14" t="s">
        <v>24</v>
      </c>
      <c r="D488" s="1" t="s">
        <v>711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6"/>
      <c r="U488" s="44">
        <v>376825.61</v>
      </c>
      <c r="V488" s="44"/>
      <c r="W488" s="28"/>
      <c r="X488" s="28"/>
      <c r="Y488" s="28"/>
      <c r="Z488" s="36">
        <f t="shared" si="7"/>
        <v>376825.61</v>
      </c>
      <c r="AA488" s="6"/>
    </row>
    <row r="489" spans="1:28" ht="15" customHeight="1">
      <c r="A489" s="68" t="s">
        <v>523</v>
      </c>
      <c r="B489" s="14" t="s">
        <v>524</v>
      </c>
      <c r="C489" s="14" t="s">
        <v>9</v>
      </c>
      <c r="D489" s="14" t="s">
        <v>711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6"/>
      <c r="U489" s="44">
        <v>167868.47</v>
      </c>
      <c r="V489" s="44"/>
      <c r="W489" s="28"/>
      <c r="X489" s="28"/>
      <c r="Y489" s="28"/>
      <c r="Z489" s="36">
        <f t="shared" si="7"/>
        <v>167868.47</v>
      </c>
      <c r="AA489" s="6"/>
      <c r="AB489" s="12"/>
    </row>
    <row r="490" spans="1:28" ht="15" customHeight="1">
      <c r="A490" s="68" t="s">
        <v>538</v>
      </c>
      <c r="B490" s="14" t="s">
        <v>539</v>
      </c>
      <c r="C490" s="14" t="s">
        <v>24</v>
      </c>
      <c r="D490" s="14" t="s">
        <v>711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6"/>
      <c r="U490" s="44"/>
      <c r="V490" s="44">
        <v>2226.3713050342167</v>
      </c>
      <c r="W490" s="28"/>
      <c r="X490" s="28"/>
      <c r="Y490" s="28"/>
      <c r="Z490" s="36">
        <f t="shared" si="7"/>
        <v>2226.3713050342167</v>
      </c>
      <c r="AA490" s="6"/>
    </row>
    <row r="491" spans="1:28" ht="15" customHeight="1">
      <c r="A491" s="68">
        <v>490531910</v>
      </c>
      <c r="B491" s="14" t="s">
        <v>1064</v>
      </c>
      <c r="C491" s="1" t="s">
        <v>8</v>
      </c>
      <c r="D491" s="14" t="s">
        <v>711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6"/>
      <c r="U491" s="44"/>
      <c r="V491" s="44"/>
      <c r="W491" s="28"/>
      <c r="X491" s="28">
        <v>1000</v>
      </c>
      <c r="Y491" s="28"/>
      <c r="Z491" s="36">
        <f t="shared" si="7"/>
        <v>1000</v>
      </c>
      <c r="AA491" s="6"/>
    </row>
    <row r="492" spans="1:28" ht="15" hidden="1" customHeight="1">
      <c r="A492" s="68" t="s">
        <v>628</v>
      </c>
      <c r="B492" s="14" t="s">
        <v>629</v>
      </c>
      <c r="C492" s="1" t="s">
        <v>9</v>
      </c>
      <c r="D492" s="14" t="s">
        <v>1147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6"/>
      <c r="U492" s="44"/>
      <c r="V492" s="44"/>
      <c r="W492" s="28"/>
      <c r="X492" s="28"/>
      <c r="Y492" s="28"/>
      <c r="Z492" s="36">
        <f t="shared" si="7"/>
        <v>0</v>
      </c>
      <c r="AA492" s="6"/>
    </row>
    <row r="493" spans="1:28" ht="14.25" customHeight="1">
      <c r="A493" s="68" t="s">
        <v>525</v>
      </c>
      <c r="B493" s="14" t="s">
        <v>526</v>
      </c>
      <c r="C493" s="14" t="s">
        <v>9</v>
      </c>
      <c r="D493" s="14" t="s">
        <v>711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6"/>
      <c r="U493" s="44">
        <v>29325.86099999999</v>
      </c>
      <c r="V493" s="44"/>
      <c r="W493" s="28"/>
      <c r="X493" s="28"/>
      <c r="Y493" s="28"/>
      <c r="Z493" s="36">
        <f t="shared" si="7"/>
        <v>29325.86099999999</v>
      </c>
      <c r="AA493" s="6"/>
      <c r="AB493" s="11"/>
    </row>
    <row r="494" spans="1:28" ht="14.25" customHeight="1">
      <c r="A494" s="68" t="s">
        <v>1050</v>
      </c>
      <c r="B494" s="14" t="s">
        <v>945</v>
      </c>
      <c r="C494" s="14" t="s">
        <v>9</v>
      </c>
      <c r="D494" s="14" t="s">
        <v>711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6"/>
      <c r="U494" s="44">
        <v>15276.713000000003</v>
      </c>
      <c r="V494" s="44"/>
      <c r="W494" s="28"/>
      <c r="X494" s="28"/>
      <c r="Y494" s="28"/>
      <c r="Z494" s="36">
        <f t="shared" si="7"/>
        <v>15276.713000000003</v>
      </c>
      <c r="AA494" s="6"/>
      <c r="AB494" s="11"/>
    </row>
    <row r="495" spans="1:28" ht="15" hidden="1" customHeight="1">
      <c r="A495" s="68" t="s">
        <v>63</v>
      </c>
      <c r="B495" s="14" t="s">
        <v>64</v>
      </c>
      <c r="C495" s="1" t="s">
        <v>9</v>
      </c>
      <c r="D495" s="14" t="s">
        <v>1147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6"/>
      <c r="U495" s="44"/>
      <c r="V495" s="44"/>
      <c r="W495" s="28"/>
      <c r="X495" s="28"/>
      <c r="Y495" s="28"/>
      <c r="Z495" s="36">
        <f t="shared" si="7"/>
        <v>0</v>
      </c>
      <c r="AA495" s="6"/>
      <c r="AB495" s="11"/>
    </row>
    <row r="496" spans="1:28" ht="15" customHeight="1">
      <c r="A496" s="68" t="s">
        <v>1130</v>
      </c>
      <c r="B496" s="14" t="s">
        <v>1131</v>
      </c>
      <c r="C496" s="1" t="s">
        <v>24</v>
      </c>
      <c r="D496" s="14" t="s">
        <v>711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6"/>
      <c r="U496" s="44">
        <v>80370</v>
      </c>
      <c r="V496" s="44"/>
      <c r="W496" s="28"/>
      <c r="X496" s="28"/>
      <c r="Y496" s="28"/>
      <c r="Z496" s="36">
        <f t="shared" si="7"/>
        <v>80370</v>
      </c>
      <c r="AA496" s="6"/>
      <c r="AB496" s="11"/>
    </row>
    <row r="497" spans="1:28" ht="15" customHeight="1">
      <c r="A497" s="68" t="s">
        <v>527</v>
      </c>
      <c r="B497" s="14" t="s">
        <v>528</v>
      </c>
      <c r="C497" s="14" t="s">
        <v>9</v>
      </c>
      <c r="D497" s="14" t="s">
        <v>711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6"/>
      <c r="U497" s="44">
        <v>495599.17399999988</v>
      </c>
      <c r="V497" s="44">
        <v>41482.730582197968</v>
      </c>
      <c r="W497" s="28"/>
      <c r="X497" s="28"/>
      <c r="Y497" s="28">
        <v>119060.12536330843</v>
      </c>
      <c r="Z497" s="36">
        <f t="shared" si="7"/>
        <v>656142.02994550637</v>
      </c>
      <c r="AA497" s="6"/>
    </row>
    <row r="498" spans="1:28" ht="15" customHeight="1">
      <c r="A498" s="68" t="s">
        <v>540</v>
      </c>
      <c r="B498" s="14" t="s">
        <v>541</v>
      </c>
      <c r="C498" s="1" t="s">
        <v>24</v>
      </c>
      <c r="D498" s="14" t="s">
        <v>711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6"/>
      <c r="U498" s="44"/>
      <c r="V498" s="44">
        <v>41993.497124074442</v>
      </c>
      <c r="W498" s="28"/>
      <c r="X498" s="28"/>
      <c r="Y498" s="28"/>
      <c r="Z498" s="36">
        <f t="shared" si="7"/>
        <v>41993.497124074442</v>
      </c>
      <c r="AA498" s="6"/>
    </row>
    <row r="499" spans="1:28" ht="15" customHeight="1">
      <c r="A499" s="68" t="s">
        <v>849</v>
      </c>
      <c r="B499" s="14" t="s">
        <v>850</v>
      </c>
      <c r="C499" s="1" t="s">
        <v>24</v>
      </c>
      <c r="D499" s="14" t="s">
        <v>711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6"/>
      <c r="U499" s="44">
        <v>423179.68999999994</v>
      </c>
      <c r="V499" s="44"/>
      <c r="W499" s="28"/>
      <c r="X499" s="28"/>
      <c r="Y499" s="28"/>
      <c r="Z499" s="36">
        <f t="shared" si="7"/>
        <v>423179.68999999994</v>
      </c>
      <c r="AA499" s="6"/>
    </row>
    <row r="500" spans="1:28" ht="15" hidden="1" customHeight="1">
      <c r="A500" s="68" t="s">
        <v>630</v>
      </c>
      <c r="B500" s="14" t="s">
        <v>631</v>
      </c>
      <c r="C500" s="1" t="s">
        <v>9</v>
      </c>
      <c r="D500" s="14" t="s">
        <v>1147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6"/>
      <c r="U500" s="44"/>
      <c r="V500" s="44"/>
      <c r="W500" s="28"/>
      <c r="X500" s="28"/>
      <c r="Y500" s="28"/>
      <c r="Z500" s="36">
        <f t="shared" si="7"/>
        <v>0</v>
      </c>
      <c r="AA500" s="6"/>
    </row>
    <row r="501" spans="1:28" ht="15" customHeight="1">
      <c r="A501" s="68" t="s">
        <v>542</v>
      </c>
      <c r="B501" s="14" t="s">
        <v>543</v>
      </c>
      <c r="C501" s="14" t="s">
        <v>24</v>
      </c>
      <c r="D501" s="14" t="s">
        <v>711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6"/>
      <c r="U501" s="44"/>
      <c r="V501" s="44">
        <v>15027.343986539066</v>
      </c>
      <c r="W501" s="28"/>
      <c r="X501" s="28"/>
      <c r="Y501" s="28"/>
      <c r="Z501" s="36">
        <f t="shared" si="7"/>
        <v>15027.343986539066</v>
      </c>
      <c r="AA501" s="6"/>
    </row>
    <row r="502" spans="1:28" ht="15" hidden="1" customHeight="1">
      <c r="A502" s="68" t="s">
        <v>634</v>
      </c>
      <c r="B502" s="14" t="s">
        <v>702</v>
      </c>
      <c r="C502" s="1" t="s">
        <v>9</v>
      </c>
      <c r="D502" s="14" t="s">
        <v>1147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6"/>
      <c r="U502" s="44"/>
      <c r="V502" s="44"/>
      <c r="W502" s="28"/>
      <c r="X502" s="28"/>
      <c r="Y502" s="28"/>
      <c r="Z502" s="36">
        <f t="shared" si="7"/>
        <v>0</v>
      </c>
      <c r="AA502" s="6"/>
    </row>
    <row r="503" spans="1:28" ht="15" customHeight="1">
      <c r="A503" s="68" t="s">
        <v>529</v>
      </c>
      <c r="B503" s="14" t="s">
        <v>530</v>
      </c>
      <c r="C503" s="14" t="s">
        <v>9</v>
      </c>
      <c r="D503" s="14" t="s">
        <v>711</v>
      </c>
      <c r="E503" s="28"/>
      <c r="F503" s="28"/>
      <c r="G503" s="28"/>
      <c r="H503" s="28"/>
      <c r="I503" s="28"/>
      <c r="J503" s="28"/>
      <c r="K503" s="28"/>
      <c r="L503" s="28"/>
      <c r="M503" s="28">
        <v>50000</v>
      </c>
      <c r="N503" s="28"/>
      <c r="O503" s="28"/>
      <c r="P503" s="28"/>
      <c r="Q503" s="28"/>
      <c r="R503" s="28"/>
      <c r="S503" s="28"/>
      <c r="T503" s="26"/>
      <c r="U503" s="44">
        <v>484389.48</v>
      </c>
      <c r="V503" s="44">
        <v>2384.0745964340576</v>
      </c>
      <c r="W503" s="28"/>
      <c r="X503" s="28"/>
      <c r="Y503" s="28">
        <v>100850.92971950831</v>
      </c>
      <c r="Z503" s="36">
        <f t="shared" si="7"/>
        <v>637624.48431594227</v>
      </c>
      <c r="AA503" s="6"/>
      <c r="AB503" s="12"/>
    </row>
    <row r="504" spans="1:28" ht="15" customHeight="1">
      <c r="A504" s="68" t="s">
        <v>872</v>
      </c>
      <c r="B504" s="14" t="s">
        <v>1030</v>
      </c>
      <c r="C504" s="14" t="s">
        <v>9</v>
      </c>
      <c r="D504" s="14" t="s">
        <v>711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6"/>
      <c r="U504" s="44">
        <v>169506.86</v>
      </c>
      <c r="V504" s="44"/>
      <c r="W504" s="28"/>
      <c r="X504" s="28"/>
      <c r="Y504" s="28"/>
      <c r="Z504" s="36">
        <f t="shared" si="7"/>
        <v>169506.86</v>
      </c>
      <c r="AA504" s="6"/>
    </row>
    <row r="505" spans="1:28" ht="15" customHeight="1">
      <c r="A505" s="68" t="s">
        <v>544</v>
      </c>
      <c r="B505" s="14" t="s">
        <v>545</v>
      </c>
      <c r="C505" s="14" t="s">
        <v>24</v>
      </c>
      <c r="D505" s="14" t="s">
        <v>711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6"/>
      <c r="U505" s="44"/>
      <c r="V505" s="44">
        <v>1150.074808229876</v>
      </c>
      <c r="W505" s="28"/>
      <c r="X505" s="28"/>
      <c r="Y505" s="28"/>
      <c r="Z505" s="36">
        <f t="shared" si="7"/>
        <v>1150.074808229876</v>
      </c>
      <c r="AA505" s="6"/>
    </row>
    <row r="506" spans="1:28" ht="15" customHeight="1">
      <c r="A506" s="68" t="s">
        <v>916</v>
      </c>
      <c r="B506" s="65" t="s">
        <v>917</v>
      </c>
      <c r="C506" s="14" t="s">
        <v>9</v>
      </c>
      <c r="D506" s="14" t="s">
        <v>712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6"/>
      <c r="U506" s="44">
        <v>139696.935</v>
      </c>
      <c r="V506" s="44"/>
      <c r="W506" s="28"/>
      <c r="X506" s="28"/>
      <c r="Y506" s="28"/>
      <c r="Z506" s="36">
        <f t="shared" si="7"/>
        <v>139696.935</v>
      </c>
      <c r="AA506" s="6"/>
    </row>
    <row r="507" spans="1:28" ht="15" customHeight="1">
      <c r="A507" s="68" t="s">
        <v>918</v>
      </c>
      <c r="B507" s="14" t="s">
        <v>919</v>
      </c>
      <c r="C507" s="1" t="s">
        <v>9</v>
      </c>
      <c r="D507" s="14" t="s">
        <v>712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6"/>
      <c r="U507" s="44">
        <v>30563.674999999996</v>
      </c>
      <c r="V507" s="44"/>
      <c r="W507" s="28"/>
      <c r="X507" s="28"/>
      <c r="Y507" s="28"/>
      <c r="Z507" s="36">
        <f t="shared" si="7"/>
        <v>30563.674999999996</v>
      </c>
      <c r="AA507" s="6"/>
    </row>
    <row r="508" spans="1:28" ht="15" customHeight="1">
      <c r="A508" s="68">
        <v>50000090</v>
      </c>
      <c r="B508" s="14" t="s">
        <v>1062</v>
      </c>
      <c r="C508" s="14" t="s">
        <v>24</v>
      </c>
      <c r="D508" s="14" t="s">
        <v>712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6"/>
      <c r="U508" s="44">
        <v>2960.9</v>
      </c>
      <c r="V508" s="44"/>
      <c r="W508" s="28"/>
      <c r="X508" s="28">
        <v>1000</v>
      </c>
      <c r="Y508" s="28"/>
      <c r="Z508" s="36">
        <f t="shared" si="7"/>
        <v>3960.9</v>
      </c>
      <c r="AA508" s="6"/>
    </row>
    <row r="509" spans="1:28" ht="15" customHeight="1">
      <c r="A509" s="68" t="s">
        <v>577</v>
      </c>
      <c r="B509" s="14" t="s">
        <v>578</v>
      </c>
      <c r="C509" s="1" t="s">
        <v>9</v>
      </c>
      <c r="D509" s="14" t="s">
        <v>712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6"/>
      <c r="U509" s="44">
        <v>21923.149999999994</v>
      </c>
      <c r="V509" s="44"/>
      <c r="W509" s="28"/>
      <c r="X509" s="28"/>
      <c r="Y509" s="28"/>
      <c r="Z509" s="36">
        <f t="shared" si="7"/>
        <v>21923.149999999994</v>
      </c>
      <c r="AA509" s="6"/>
    </row>
    <row r="510" spans="1:28" ht="15" customHeight="1">
      <c r="A510" s="68" t="s">
        <v>579</v>
      </c>
      <c r="B510" s="14" t="s">
        <v>580</v>
      </c>
      <c r="C510" s="14" t="s">
        <v>9</v>
      </c>
      <c r="D510" s="14" t="s">
        <v>712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6"/>
      <c r="U510" s="44">
        <v>152402.8440000001</v>
      </c>
      <c r="V510" s="44"/>
      <c r="W510" s="28"/>
      <c r="X510" s="28"/>
      <c r="Y510" s="28"/>
      <c r="Z510" s="36">
        <f t="shared" si="7"/>
        <v>152402.8440000001</v>
      </c>
      <c r="AA510" s="6"/>
    </row>
    <row r="511" spans="1:28" ht="15" customHeight="1">
      <c r="A511" s="68" t="s">
        <v>581</v>
      </c>
      <c r="B511" s="14" t="s">
        <v>582</v>
      </c>
      <c r="C511" s="14" t="s">
        <v>5</v>
      </c>
      <c r="D511" s="14" t="s">
        <v>712</v>
      </c>
      <c r="E511" s="28"/>
      <c r="F511" s="28"/>
      <c r="G511" s="28"/>
      <c r="H511" s="28"/>
      <c r="I511" s="28"/>
      <c r="J511" s="28"/>
      <c r="K511" s="37"/>
      <c r="L511" s="37"/>
      <c r="M511" s="37"/>
      <c r="N511" s="38"/>
      <c r="O511" s="37"/>
      <c r="P511" s="37"/>
      <c r="Q511" s="37"/>
      <c r="R511" s="37"/>
      <c r="S511" s="37"/>
      <c r="T511" s="27"/>
      <c r="U511" s="44">
        <v>680633.68099999998</v>
      </c>
      <c r="V511" s="44">
        <v>157290.40754623798</v>
      </c>
      <c r="W511" s="28"/>
      <c r="X511" s="28"/>
      <c r="Y511" s="28">
        <v>84042.441432923588</v>
      </c>
      <c r="Z511" s="36">
        <f t="shared" si="7"/>
        <v>921966.52997916145</v>
      </c>
      <c r="AA511" s="6"/>
      <c r="AB511" s="11"/>
    </row>
    <row r="512" spans="1:28" ht="15" customHeight="1">
      <c r="A512" s="68" t="s">
        <v>613</v>
      </c>
      <c r="B512" s="14" t="s">
        <v>614</v>
      </c>
      <c r="C512" s="14" t="s">
        <v>24</v>
      </c>
      <c r="D512" s="14" t="s">
        <v>712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6"/>
      <c r="U512" s="44"/>
      <c r="V512" s="44">
        <v>21413.952191043081</v>
      </c>
      <c r="W512" s="28"/>
      <c r="X512" s="28"/>
      <c r="Y512" s="28"/>
      <c r="Z512" s="36">
        <f t="shared" si="7"/>
        <v>21413.952191043081</v>
      </c>
      <c r="AA512" s="6"/>
    </row>
    <row r="513" spans="1:27" ht="15" customHeight="1">
      <c r="A513" s="68" t="s">
        <v>762</v>
      </c>
      <c r="B513" s="14" t="s">
        <v>763</v>
      </c>
      <c r="C513" s="76" t="s">
        <v>24</v>
      </c>
      <c r="D513" s="14" t="s">
        <v>712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6"/>
      <c r="U513" s="44">
        <v>280430.15000000002</v>
      </c>
      <c r="V513" s="44"/>
      <c r="W513" s="28"/>
      <c r="X513" s="28"/>
      <c r="Y513" s="28"/>
      <c r="Z513" s="36">
        <f t="shared" si="7"/>
        <v>280430.15000000002</v>
      </c>
      <c r="AA513" s="6"/>
    </row>
    <row r="514" spans="1:27" ht="15" customHeight="1">
      <c r="A514" s="68" t="s">
        <v>1032</v>
      </c>
      <c r="B514" s="14" t="s">
        <v>1031</v>
      </c>
      <c r="C514" s="14" t="s">
        <v>24</v>
      </c>
      <c r="D514" s="14" t="s">
        <v>712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6"/>
      <c r="U514" s="44">
        <v>35530.800000000003</v>
      </c>
      <c r="V514" s="44"/>
      <c r="W514" s="28"/>
      <c r="X514" s="28"/>
      <c r="Y514" s="28"/>
      <c r="Z514" s="36">
        <f t="shared" si="7"/>
        <v>35530.800000000003</v>
      </c>
      <c r="AA514" s="6"/>
    </row>
    <row r="515" spans="1:27" ht="15" customHeight="1">
      <c r="A515" s="68" t="s">
        <v>923</v>
      </c>
      <c r="B515" s="14" t="s">
        <v>924</v>
      </c>
      <c r="C515" s="14" t="s">
        <v>24</v>
      </c>
      <c r="D515" s="14" t="s">
        <v>712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6"/>
      <c r="U515" s="44">
        <v>27643.609000000004</v>
      </c>
      <c r="V515" s="44">
        <v>19930.419681290659</v>
      </c>
      <c r="W515" s="28"/>
      <c r="X515" s="28"/>
      <c r="Y515" s="28"/>
      <c r="Z515" s="36">
        <f t="shared" si="7"/>
        <v>47574.028681290663</v>
      </c>
      <c r="AA515" s="6"/>
    </row>
    <row r="516" spans="1:27" ht="15" customHeight="1">
      <c r="A516" s="68" t="s">
        <v>583</v>
      </c>
      <c r="B516" s="14" t="s">
        <v>584</v>
      </c>
      <c r="C516" s="1" t="s">
        <v>8</v>
      </c>
      <c r="D516" s="14" t="s">
        <v>712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6"/>
      <c r="U516" s="44"/>
      <c r="V516" s="44">
        <v>54487.29376691021</v>
      </c>
      <c r="W516" s="28"/>
      <c r="X516" s="28"/>
      <c r="Y516" s="28"/>
      <c r="Z516" s="36">
        <f t="shared" si="7"/>
        <v>54487.29376691021</v>
      </c>
      <c r="AA516" s="6"/>
    </row>
    <row r="517" spans="1:27" ht="15" customHeight="1">
      <c r="A517" s="68" t="s">
        <v>585</v>
      </c>
      <c r="B517" s="14" t="s">
        <v>586</v>
      </c>
      <c r="C517" s="14" t="s">
        <v>9</v>
      </c>
      <c r="D517" s="14" t="s">
        <v>712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6"/>
      <c r="U517" s="44">
        <v>71158.654999999984</v>
      </c>
      <c r="V517" s="44"/>
      <c r="W517" s="28"/>
      <c r="X517" s="28"/>
      <c r="Y517" s="28"/>
      <c r="Z517" s="36">
        <f t="shared" ref="Z517:Z570" si="8">SUM(E517:Y517)</f>
        <v>71158.654999999984</v>
      </c>
      <c r="AA517" s="6"/>
    </row>
    <row r="518" spans="1:27" ht="15" customHeight="1">
      <c r="A518" s="68" t="s">
        <v>587</v>
      </c>
      <c r="B518" s="14" t="s">
        <v>588</v>
      </c>
      <c r="C518" s="14" t="s">
        <v>875</v>
      </c>
      <c r="D518" s="14" t="s">
        <v>712</v>
      </c>
      <c r="E518" s="28"/>
      <c r="F518" s="28"/>
      <c r="G518" s="28"/>
      <c r="H518" s="28"/>
      <c r="I518" s="28"/>
      <c r="J518" s="28"/>
      <c r="K518" s="37"/>
      <c r="L518" s="37"/>
      <c r="M518" s="37"/>
      <c r="N518" s="37"/>
      <c r="O518" s="37">
        <v>49000</v>
      </c>
      <c r="P518" s="37">
        <v>50000</v>
      </c>
      <c r="Q518" s="37"/>
      <c r="R518" s="37">
        <v>158760</v>
      </c>
      <c r="S518" s="37"/>
      <c r="T518" s="27"/>
      <c r="U518" s="44">
        <v>2938744.8969999999</v>
      </c>
      <c r="V518" s="44">
        <v>558645.31339178816</v>
      </c>
      <c r="W518" s="28"/>
      <c r="X518" s="28">
        <v>7000</v>
      </c>
      <c r="Y518" s="28">
        <v>473439.0867388029</v>
      </c>
      <c r="Z518" s="36">
        <f t="shared" si="8"/>
        <v>4235589.2971305903</v>
      </c>
      <c r="AA518" s="6"/>
    </row>
    <row r="519" spans="1:27" ht="15" customHeight="1">
      <c r="A519" s="68" t="s">
        <v>766</v>
      </c>
      <c r="B519" s="14" t="s">
        <v>767</v>
      </c>
      <c r="C519" s="14" t="s">
        <v>24</v>
      </c>
      <c r="D519" s="14" t="s">
        <v>712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6"/>
      <c r="U519" s="44">
        <v>251220.10000000003</v>
      </c>
      <c r="V519" s="44"/>
      <c r="W519" s="28"/>
      <c r="X519" s="28"/>
      <c r="Y519" s="28"/>
      <c r="Z519" s="36">
        <f t="shared" si="8"/>
        <v>251220.10000000003</v>
      </c>
      <c r="AA519" s="6"/>
    </row>
    <row r="520" spans="1:27" ht="15" customHeight="1">
      <c r="A520" s="68" t="s">
        <v>615</v>
      </c>
      <c r="B520" s="14" t="s">
        <v>616</v>
      </c>
      <c r="C520" s="14" t="s">
        <v>24</v>
      </c>
      <c r="D520" s="14" t="s">
        <v>712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6"/>
      <c r="U520" s="44"/>
      <c r="V520" s="44">
        <v>3178.7661285787435</v>
      </c>
      <c r="W520" s="28"/>
      <c r="X520" s="28"/>
      <c r="Y520" s="28"/>
      <c r="Z520" s="36">
        <f t="shared" si="8"/>
        <v>3178.7661285787435</v>
      </c>
      <c r="AA520" s="6"/>
    </row>
    <row r="521" spans="1:27" ht="15" customHeight="1">
      <c r="A521" s="68" t="s">
        <v>590</v>
      </c>
      <c r="B521" s="14" t="s">
        <v>591</v>
      </c>
      <c r="C521" s="14" t="s">
        <v>5</v>
      </c>
      <c r="D521" s="14" t="s">
        <v>712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6"/>
      <c r="U521" s="44">
        <v>1285174.78</v>
      </c>
      <c r="V521" s="44">
        <v>227546.57754450763</v>
      </c>
      <c r="W521" s="28"/>
      <c r="X521" s="28"/>
      <c r="Y521" s="28">
        <v>229716.00658332449</v>
      </c>
      <c r="Z521" s="36">
        <f t="shared" si="8"/>
        <v>1742437.364127832</v>
      </c>
      <c r="AA521" s="6"/>
    </row>
    <row r="522" spans="1:27" ht="15" customHeight="1">
      <c r="A522" s="68">
        <v>130037922</v>
      </c>
      <c r="B522" s="14" t="s">
        <v>1063</v>
      </c>
      <c r="C522" s="14" t="s">
        <v>24</v>
      </c>
      <c r="D522" s="14" t="s">
        <v>712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6"/>
      <c r="U522" s="44"/>
      <c r="V522" s="44"/>
      <c r="W522" s="28"/>
      <c r="X522" s="28">
        <v>2000</v>
      </c>
      <c r="Y522" s="28"/>
      <c r="Z522" s="36">
        <f t="shared" si="8"/>
        <v>2000</v>
      </c>
      <c r="AA522" s="6"/>
    </row>
    <row r="523" spans="1:27" ht="15" customHeight="1">
      <c r="A523" s="68" t="s">
        <v>592</v>
      </c>
      <c r="B523" s="14" t="s">
        <v>593</v>
      </c>
      <c r="C523" s="14" t="s">
        <v>9</v>
      </c>
      <c r="D523" s="14" t="s">
        <v>712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6"/>
      <c r="U523" s="44">
        <v>498892.51</v>
      </c>
      <c r="V523" s="44">
        <v>18987.366180021167</v>
      </c>
      <c r="W523" s="28"/>
      <c r="X523" s="28">
        <v>1000</v>
      </c>
      <c r="Y523" s="28"/>
      <c r="Z523" s="36">
        <f t="shared" si="8"/>
        <v>518879.87618002115</v>
      </c>
      <c r="AA523" s="6"/>
    </row>
    <row r="524" spans="1:27" ht="15" customHeight="1">
      <c r="A524" s="68" t="s">
        <v>596</v>
      </c>
      <c r="B524" s="14" t="s">
        <v>1045</v>
      </c>
      <c r="C524" s="14" t="s">
        <v>8</v>
      </c>
      <c r="D524" s="14" t="s">
        <v>712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6"/>
      <c r="U524" s="44">
        <v>273677.35000000009</v>
      </c>
      <c r="V524" s="44">
        <v>47950.282212622566</v>
      </c>
      <c r="W524" s="28"/>
      <c r="X524" s="28"/>
      <c r="Y524" s="79">
        <v>63031.831074692695</v>
      </c>
      <c r="Z524" s="36">
        <f t="shared" si="8"/>
        <v>384659.46328731539</v>
      </c>
      <c r="AA524" s="6"/>
    </row>
    <row r="525" spans="1:27" ht="15" customHeight="1">
      <c r="A525" s="68" t="s">
        <v>1034</v>
      </c>
      <c r="B525" s="14" t="s">
        <v>1033</v>
      </c>
      <c r="C525" s="76" t="s">
        <v>24</v>
      </c>
      <c r="D525" s="14" t="s">
        <v>712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6"/>
      <c r="U525" s="44">
        <v>289239.08999999997</v>
      </c>
      <c r="V525" s="44"/>
      <c r="W525" s="28"/>
      <c r="X525" s="28"/>
      <c r="Y525" s="28"/>
      <c r="Z525" s="36">
        <f t="shared" si="8"/>
        <v>289239.08999999997</v>
      </c>
      <c r="AA525" s="6"/>
    </row>
    <row r="526" spans="1:27" ht="15" customHeight="1">
      <c r="A526" s="68" t="s">
        <v>597</v>
      </c>
      <c r="B526" s="14" t="s">
        <v>598</v>
      </c>
      <c r="C526" s="14" t="s">
        <v>9</v>
      </c>
      <c r="D526" s="14" t="s">
        <v>712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6"/>
      <c r="U526" s="44">
        <v>81.680000000000007</v>
      </c>
      <c r="V526" s="44"/>
      <c r="W526" s="28"/>
      <c r="X526" s="28"/>
      <c r="Y526" s="28"/>
      <c r="Z526" s="36">
        <f t="shared" si="8"/>
        <v>81.680000000000007</v>
      </c>
      <c r="AA526" s="6"/>
    </row>
    <row r="527" spans="1:27" ht="15" customHeight="1">
      <c r="A527" s="68" t="s">
        <v>770</v>
      </c>
      <c r="B527" s="14" t="s">
        <v>771</v>
      </c>
      <c r="C527" s="14" t="s">
        <v>24</v>
      </c>
      <c r="D527" s="14" t="s">
        <v>712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6"/>
      <c r="U527" s="44">
        <v>87979.530000000013</v>
      </c>
      <c r="V527" s="44"/>
      <c r="W527" s="28"/>
      <c r="X527" s="28"/>
      <c r="Y527" s="28"/>
      <c r="Z527" s="36">
        <f t="shared" si="8"/>
        <v>87979.530000000013</v>
      </c>
      <c r="AA527" s="6"/>
    </row>
    <row r="528" spans="1:27" ht="15" customHeight="1">
      <c r="A528" s="68" t="s">
        <v>1036</v>
      </c>
      <c r="B528" s="14" t="s">
        <v>1035</v>
      </c>
      <c r="C528" s="14" t="s">
        <v>24</v>
      </c>
      <c r="D528" s="14" t="s">
        <v>712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6"/>
      <c r="U528" s="44">
        <v>2900</v>
      </c>
      <c r="V528" s="44"/>
      <c r="W528" s="28"/>
      <c r="X528" s="28"/>
      <c r="Y528" s="28"/>
      <c r="Z528" s="36">
        <f t="shared" si="8"/>
        <v>2900</v>
      </c>
      <c r="AA528" s="6"/>
    </row>
    <row r="529" spans="1:28" ht="15" customHeight="1">
      <c r="A529" s="68" t="s">
        <v>772</v>
      </c>
      <c r="B529" s="14" t="s">
        <v>1037</v>
      </c>
      <c r="C529" s="14" t="s">
        <v>9</v>
      </c>
      <c r="D529" s="14" t="s">
        <v>712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6"/>
      <c r="U529" s="44">
        <v>129896.73999999999</v>
      </c>
      <c r="V529" s="44"/>
      <c r="W529" s="28"/>
      <c r="X529" s="28"/>
      <c r="Y529" s="28"/>
      <c r="Z529" s="36">
        <f t="shared" si="8"/>
        <v>129896.73999999999</v>
      </c>
      <c r="AA529" s="6"/>
    </row>
    <row r="530" spans="1:28" ht="15" customHeight="1">
      <c r="A530" s="68" t="s">
        <v>617</v>
      </c>
      <c r="B530" s="14" t="s">
        <v>618</v>
      </c>
      <c r="C530" s="14" t="s">
        <v>24</v>
      </c>
      <c r="D530" s="14" t="s">
        <v>712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6"/>
      <c r="U530" s="44"/>
      <c r="V530" s="44">
        <v>958.39567352489667</v>
      </c>
      <c r="W530" s="28"/>
      <c r="X530" s="28"/>
      <c r="Y530" s="28"/>
      <c r="Z530" s="36">
        <f t="shared" si="8"/>
        <v>958.39567352489667</v>
      </c>
      <c r="AA530" s="6"/>
    </row>
    <row r="531" spans="1:28" ht="15" customHeight="1">
      <c r="A531" s="68" t="s">
        <v>619</v>
      </c>
      <c r="B531" s="14" t="s">
        <v>1143</v>
      </c>
      <c r="C531" s="1" t="s">
        <v>24</v>
      </c>
      <c r="D531" s="14" t="s">
        <v>712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6"/>
      <c r="U531" s="44">
        <v>270514.39200000005</v>
      </c>
      <c r="V531" s="44">
        <v>209371.78999419004</v>
      </c>
      <c r="W531" s="28"/>
      <c r="X531" s="28"/>
      <c r="Y531" s="28"/>
      <c r="Z531" s="36">
        <f t="shared" si="8"/>
        <v>479886.18199419009</v>
      </c>
      <c r="AA531" s="6"/>
    </row>
    <row r="532" spans="1:28" ht="15" customHeight="1">
      <c r="A532" s="68" t="s">
        <v>599</v>
      </c>
      <c r="B532" s="14" t="s">
        <v>600</v>
      </c>
      <c r="C532" s="1" t="s">
        <v>8</v>
      </c>
      <c r="D532" s="14" t="s">
        <v>712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6"/>
      <c r="U532" s="44">
        <v>235264.57</v>
      </c>
      <c r="V532" s="44">
        <v>155415.42965806928</v>
      </c>
      <c r="W532" s="28"/>
      <c r="X532" s="28">
        <v>1000</v>
      </c>
      <c r="Y532" s="28"/>
      <c r="Z532" s="36">
        <f t="shared" si="8"/>
        <v>391679.99965806928</v>
      </c>
      <c r="AA532" s="6"/>
    </row>
    <row r="533" spans="1:28" ht="15" customHeight="1">
      <c r="A533" s="68" t="s">
        <v>620</v>
      </c>
      <c r="B533" s="14" t="s">
        <v>621</v>
      </c>
      <c r="C533" s="1" t="s">
        <v>24</v>
      </c>
      <c r="D533" s="14" t="s">
        <v>712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6"/>
      <c r="U533" s="44">
        <v>52668.399999999994</v>
      </c>
      <c r="V533" s="44">
        <v>40888.970036774794</v>
      </c>
      <c r="W533" s="28"/>
      <c r="X533" s="28"/>
      <c r="Y533" s="28"/>
      <c r="Z533" s="36">
        <f t="shared" si="8"/>
        <v>93557.370036774781</v>
      </c>
      <c r="AA533" s="6"/>
    </row>
    <row r="534" spans="1:28" ht="15" customHeight="1">
      <c r="A534" s="68" t="s">
        <v>601</v>
      </c>
      <c r="B534" s="14" t="s">
        <v>773</v>
      </c>
      <c r="C534" s="14" t="s">
        <v>875</v>
      </c>
      <c r="D534" s="14" t="s">
        <v>712</v>
      </c>
      <c r="E534" s="28"/>
      <c r="F534" s="28"/>
      <c r="G534" s="28"/>
      <c r="H534" s="28"/>
      <c r="I534" s="28"/>
      <c r="J534" s="28"/>
      <c r="K534" s="37"/>
      <c r="L534" s="37"/>
      <c r="M534" s="37">
        <f>50000+50000+53600+147256+51321</f>
        <v>352177</v>
      </c>
      <c r="N534" s="37"/>
      <c r="O534" s="37"/>
      <c r="P534" s="37">
        <v>549215</v>
      </c>
      <c r="Q534" s="37">
        <v>112798</v>
      </c>
      <c r="R534" s="37">
        <f>50000+50000+26415</f>
        <v>126415</v>
      </c>
      <c r="S534" s="37">
        <v>43294</v>
      </c>
      <c r="T534" s="27"/>
      <c r="U534" s="44">
        <v>3358913.4669999997</v>
      </c>
      <c r="V534" s="44">
        <v>2293993.7348674722</v>
      </c>
      <c r="W534" s="28"/>
      <c r="X534" s="28">
        <v>152000</v>
      </c>
      <c r="Y534" s="28">
        <v>798403.19361277414</v>
      </c>
      <c r="Z534" s="36">
        <f t="shared" si="8"/>
        <v>7787209.3954802463</v>
      </c>
      <c r="AA534" s="6"/>
      <c r="AB534" s="11"/>
    </row>
    <row r="535" spans="1:28" ht="15" hidden="1" customHeight="1">
      <c r="A535" s="70" t="s">
        <v>844</v>
      </c>
      <c r="B535" s="14" t="s">
        <v>952</v>
      </c>
      <c r="C535" s="14" t="s">
        <v>24</v>
      </c>
      <c r="D535" s="14" t="s">
        <v>1147</v>
      </c>
      <c r="U535" s="44"/>
      <c r="Y535" s="25"/>
      <c r="Z535" s="36">
        <f t="shared" si="8"/>
        <v>0</v>
      </c>
    </row>
    <row r="536" spans="1:28" ht="15" hidden="1" customHeight="1">
      <c r="A536" s="68" t="s">
        <v>953</v>
      </c>
      <c r="B536" s="14" t="s">
        <v>954</v>
      </c>
      <c r="C536" s="14" t="s">
        <v>24</v>
      </c>
      <c r="D536" s="14" t="s">
        <v>1147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6"/>
      <c r="U536" s="44"/>
      <c r="V536" s="44"/>
      <c r="W536" s="28"/>
      <c r="X536" s="28"/>
      <c r="Y536" s="28"/>
      <c r="Z536" s="36">
        <f t="shared" si="8"/>
        <v>0</v>
      </c>
      <c r="AA536" s="6"/>
    </row>
    <row r="537" spans="1:28" ht="15" customHeight="1">
      <c r="A537" s="68" t="s">
        <v>602</v>
      </c>
      <c r="B537" s="14" t="s">
        <v>1038</v>
      </c>
      <c r="C537" s="14" t="s">
        <v>9</v>
      </c>
      <c r="D537" s="14" t="s">
        <v>712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6"/>
      <c r="U537" s="44">
        <v>35591.470999999998</v>
      </c>
      <c r="V537" s="44"/>
      <c r="W537" s="28"/>
      <c r="X537" s="28"/>
      <c r="Y537" s="28"/>
      <c r="Z537" s="36">
        <f t="shared" si="8"/>
        <v>35591.470999999998</v>
      </c>
      <c r="AA537" s="6"/>
    </row>
    <row r="538" spans="1:28" ht="15" hidden="1" customHeight="1">
      <c r="A538" s="68" t="s">
        <v>657</v>
      </c>
      <c r="B538" s="14" t="s">
        <v>658</v>
      </c>
      <c r="C538" s="14" t="s">
        <v>8</v>
      </c>
      <c r="D538" s="14" t="s">
        <v>1147</v>
      </c>
      <c r="E538" s="46"/>
      <c r="F538" s="28"/>
      <c r="G538" s="28"/>
      <c r="H538" s="28"/>
      <c r="I538" s="28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7"/>
      <c r="U538" s="44"/>
      <c r="V538" s="44"/>
      <c r="W538" s="46"/>
      <c r="X538" s="46"/>
      <c r="Y538" s="46"/>
      <c r="Z538" s="36">
        <f t="shared" si="8"/>
        <v>0</v>
      </c>
      <c r="AA538" s="6"/>
    </row>
    <row r="539" spans="1:28" ht="15" hidden="1" customHeight="1">
      <c r="A539" s="68" t="s">
        <v>659</v>
      </c>
      <c r="B539" s="14" t="s">
        <v>660</v>
      </c>
      <c r="C539" s="14" t="s">
        <v>9</v>
      </c>
      <c r="D539" s="14" t="s">
        <v>1147</v>
      </c>
      <c r="E539" s="46"/>
      <c r="F539" s="28"/>
      <c r="G539" s="28"/>
      <c r="H539" s="28"/>
      <c r="I539" s="28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7"/>
      <c r="U539" s="44"/>
      <c r="V539" s="44"/>
      <c r="W539" s="46"/>
      <c r="X539" s="46"/>
      <c r="Y539" s="46"/>
      <c r="Z539" s="36">
        <f t="shared" si="8"/>
        <v>0</v>
      </c>
      <c r="AA539" s="6"/>
    </row>
    <row r="540" spans="1:28" ht="15" customHeight="1">
      <c r="A540" s="68" t="s">
        <v>603</v>
      </c>
      <c r="B540" s="14" t="s">
        <v>604</v>
      </c>
      <c r="C540" s="14" t="s">
        <v>9</v>
      </c>
      <c r="D540" s="14" t="s">
        <v>712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6"/>
      <c r="U540" s="44">
        <v>101219.49</v>
      </c>
      <c r="V540" s="44"/>
      <c r="W540" s="28"/>
      <c r="X540" s="28"/>
      <c r="Y540" s="28"/>
      <c r="Z540" s="36">
        <f t="shared" si="8"/>
        <v>101219.49</v>
      </c>
      <c r="AA540" s="6"/>
    </row>
    <row r="541" spans="1:28" ht="15" customHeight="1">
      <c r="A541" s="68" t="s">
        <v>622</v>
      </c>
      <c r="B541" s="14" t="s">
        <v>623</v>
      </c>
      <c r="C541" s="14" t="s">
        <v>24</v>
      </c>
      <c r="D541" s="14" t="s">
        <v>712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6"/>
      <c r="U541" s="5"/>
      <c r="V541" s="44">
        <v>13826.802599476499</v>
      </c>
      <c r="W541" s="28"/>
      <c r="X541" s="28"/>
      <c r="Y541" s="28"/>
      <c r="Z541" s="36">
        <f t="shared" si="8"/>
        <v>13826.802599476499</v>
      </c>
      <c r="AA541" s="6"/>
    </row>
    <row r="542" spans="1:28" ht="15" customHeight="1">
      <c r="A542" s="68" t="s">
        <v>862</v>
      </c>
      <c r="B542" s="14" t="s">
        <v>863</v>
      </c>
      <c r="C542" s="14" t="s">
        <v>24</v>
      </c>
      <c r="D542" s="14" t="s">
        <v>712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6"/>
      <c r="U542" s="44">
        <v>227550.84000000003</v>
      </c>
      <c r="V542" s="44"/>
      <c r="W542" s="28"/>
      <c r="X542" s="28"/>
      <c r="Y542" s="28"/>
      <c r="Z542" s="36">
        <f t="shared" si="8"/>
        <v>227550.84000000003</v>
      </c>
      <c r="AA542" s="6"/>
    </row>
    <row r="543" spans="1:28" ht="15" customHeight="1">
      <c r="A543" s="68" t="s">
        <v>864</v>
      </c>
      <c r="B543" s="14" t="s">
        <v>865</v>
      </c>
      <c r="C543" s="1" t="s">
        <v>24</v>
      </c>
      <c r="D543" s="14" t="s">
        <v>712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6"/>
      <c r="U543" s="44">
        <v>126869.73999999999</v>
      </c>
      <c r="V543" s="44"/>
      <c r="W543" s="28"/>
      <c r="X543" s="28"/>
      <c r="Y543" s="28"/>
      <c r="Z543" s="36">
        <f t="shared" si="8"/>
        <v>126869.73999999999</v>
      </c>
      <c r="AA543" s="6"/>
    </row>
    <row r="544" spans="1:28" ht="15" hidden="1" customHeight="1">
      <c r="A544" s="68" t="s">
        <v>845</v>
      </c>
      <c r="B544" s="14" t="s">
        <v>955</v>
      </c>
      <c r="C544" s="1" t="s">
        <v>8</v>
      </c>
      <c r="D544" s="14" t="s">
        <v>1147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6"/>
      <c r="U544" s="44"/>
      <c r="V544" s="44"/>
      <c r="W544" s="28"/>
      <c r="X544" s="28"/>
      <c r="Y544" s="28"/>
      <c r="Z544" s="36">
        <f t="shared" si="8"/>
        <v>0</v>
      </c>
      <c r="AA544" s="6"/>
    </row>
    <row r="545" spans="1:27" ht="15" customHeight="1">
      <c r="A545" s="68" t="s">
        <v>866</v>
      </c>
      <c r="B545" s="14" t="s">
        <v>867</v>
      </c>
      <c r="C545" s="14" t="s">
        <v>24</v>
      </c>
      <c r="D545" s="14" t="s">
        <v>712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6"/>
      <c r="U545" s="44">
        <v>148693.72999999998</v>
      </c>
      <c r="V545" s="44"/>
      <c r="W545" s="28"/>
      <c r="X545" s="28"/>
      <c r="Y545" s="28"/>
      <c r="Z545" s="36">
        <f t="shared" si="8"/>
        <v>148693.72999999998</v>
      </c>
      <c r="AA545" s="6"/>
    </row>
    <row r="546" spans="1:27" ht="15" customHeight="1">
      <c r="A546" s="68" t="s">
        <v>868</v>
      </c>
      <c r="B546" s="14" t="s">
        <v>869</v>
      </c>
      <c r="C546" s="14" t="s">
        <v>9</v>
      </c>
      <c r="D546" s="14" t="s">
        <v>712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6"/>
      <c r="U546" s="44">
        <v>143458.66800000001</v>
      </c>
      <c r="V546" s="44"/>
      <c r="W546" s="28"/>
      <c r="X546" s="28"/>
      <c r="Y546" s="28"/>
      <c r="Z546" s="36">
        <f t="shared" si="8"/>
        <v>143458.66800000001</v>
      </c>
      <c r="AA546" s="6"/>
    </row>
    <row r="547" spans="1:27" ht="15" customHeight="1">
      <c r="A547" s="72" t="s">
        <v>870</v>
      </c>
      <c r="B547" s="14" t="s">
        <v>871</v>
      </c>
      <c r="C547" s="1" t="s">
        <v>9</v>
      </c>
      <c r="D547" s="14" t="s">
        <v>712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6"/>
      <c r="U547" s="44">
        <v>5921.7999999999993</v>
      </c>
      <c r="V547" s="44"/>
      <c r="W547" s="28"/>
      <c r="X547" s="28"/>
      <c r="Y547" s="28"/>
      <c r="Z547" s="36">
        <f t="shared" si="8"/>
        <v>5921.7999999999993</v>
      </c>
      <c r="AA547" s="6"/>
    </row>
    <row r="548" spans="1:27" ht="15" customHeight="1">
      <c r="A548" s="68" t="s">
        <v>605</v>
      </c>
      <c r="B548" s="14" t="s">
        <v>606</v>
      </c>
      <c r="C548" s="14" t="s">
        <v>9</v>
      </c>
      <c r="D548" s="14" t="s">
        <v>712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6"/>
      <c r="U548" s="44">
        <v>102441.44199999998</v>
      </c>
      <c r="V548" s="44">
        <v>3941.081168759777</v>
      </c>
      <c r="W548" s="28"/>
      <c r="X548" s="28"/>
      <c r="Y548" s="28"/>
      <c r="Z548" s="36">
        <f t="shared" si="8"/>
        <v>106382.52316875976</v>
      </c>
      <c r="AA548" s="6"/>
    </row>
    <row r="549" spans="1:27" ht="14.25" customHeight="1">
      <c r="A549" s="72" t="s">
        <v>1040</v>
      </c>
      <c r="B549" s="14" t="s">
        <v>1039</v>
      </c>
      <c r="C549" s="1" t="s">
        <v>9</v>
      </c>
      <c r="D549" s="14" t="s">
        <v>712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6"/>
      <c r="U549" s="44">
        <v>20543.599999999999</v>
      </c>
      <c r="V549" s="44"/>
      <c r="W549" s="28"/>
      <c r="X549" s="28"/>
      <c r="Y549" s="28"/>
      <c r="Z549" s="36">
        <f t="shared" si="8"/>
        <v>20543.599999999999</v>
      </c>
      <c r="AA549" s="6"/>
    </row>
    <row r="550" spans="1:27" ht="15" customHeight="1">
      <c r="A550" s="68" t="s">
        <v>607</v>
      </c>
      <c r="B550" s="14" t="s">
        <v>608</v>
      </c>
      <c r="C550" s="1" t="s">
        <v>9</v>
      </c>
      <c r="D550" s="14" t="s">
        <v>712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6"/>
      <c r="U550" s="44">
        <v>900240.68200000003</v>
      </c>
      <c r="V550" s="44">
        <v>67413.629719380915</v>
      </c>
      <c r="W550" s="28"/>
      <c r="X550" s="28"/>
      <c r="Y550" s="28">
        <v>49024.757502538763</v>
      </c>
      <c r="Z550" s="36">
        <f t="shared" si="8"/>
        <v>1016679.0692219196</v>
      </c>
      <c r="AA550" s="6"/>
    </row>
    <row r="551" spans="1:27" ht="15" customHeight="1">
      <c r="A551" s="68" t="s">
        <v>1132</v>
      </c>
      <c r="B551" s="14" t="s">
        <v>1133</v>
      </c>
      <c r="C551" s="14" t="s">
        <v>9</v>
      </c>
      <c r="D551" s="14" t="s">
        <v>712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6"/>
      <c r="U551" s="44">
        <v>70418.53</v>
      </c>
      <c r="V551" s="44"/>
      <c r="W551" s="28"/>
      <c r="X551" s="28"/>
      <c r="Y551" s="28"/>
      <c r="Z551" s="36">
        <f t="shared" si="8"/>
        <v>70418.53</v>
      </c>
      <c r="AA551" s="6"/>
    </row>
    <row r="552" spans="1:27" ht="15" customHeight="1">
      <c r="A552" s="68" t="s">
        <v>1134</v>
      </c>
      <c r="B552" s="14" t="s">
        <v>1135</v>
      </c>
      <c r="C552" s="14" t="s">
        <v>9</v>
      </c>
      <c r="D552" s="14" t="s">
        <v>712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6"/>
      <c r="U552" s="44">
        <v>2957.43</v>
      </c>
      <c r="V552" s="44"/>
      <c r="W552" s="28"/>
      <c r="X552" s="28"/>
      <c r="Y552" s="28"/>
      <c r="Z552" s="36">
        <f t="shared" si="8"/>
        <v>2957.43</v>
      </c>
      <c r="AA552" s="6"/>
    </row>
    <row r="553" spans="1:27" ht="15" customHeight="1">
      <c r="A553" s="68" t="s">
        <v>1041</v>
      </c>
      <c r="B553" s="65" t="s">
        <v>1042</v>
      </c>
      <c r="C553" s="14" t="s">
        <v>9</v>
      </c>
      <c r="D553" s="14" t="s">
        <v>712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6"/>
      <c r="U553" s="44">
        <v>33245.700000000004</v>
      </c>
      <c r="V553" s="44"/>
      <c r="W553" s="28"/>
      <c r="X553" s="28"/>
      <c r="Y553" s="28"/>
      <c r="Z553" s="36">
        <f t="shared" si="8"/>
        <v>33245.700000000004</v>
      </c>
      <c r="AA553" s="6"/>
    </row>
    <row r="554" spans="1:27" ht="15" customHeight="1">
      <c r="A554" s="68">
        <v>840000137</v>
      </c>
      <c r="B554" s="65" t="s">
        <v>1061</v>
      </c>
      <c r="C554" s="14" t="s">
        <v>882</v>
      </c>
      <c r="D554" s="14" t="s">
        <v>712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6"/>
      <c r="U554" s="44"/>
      <c r="V554" s="44"/>
      <c r="W554" s="28"/>
      <c r="X554" s="28">
        <v>1000</v>
      </c>
      <c r="Y554" s="28"/>
      <c r="Z554" s="36">
        <f t="shared" si="8"/>
        <v>1000</v>
      </c>
      <c r="AA554" s="6"/>
    </row>
    <row r="555" spans="1:27" ht="15" customHeight="1">
      <c r="A555" s="68" t="s">
        <v>609</v>
      </c>
      <c r="B555" s="14" t="s">
        <v>610</v>
      </c>
      <c r="C555" s="14" t="s">
        <v>8</v>
      </c>
      <c r="D555" s="14" t="s">
        <v>712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6"/>
      <c r="U555" s="44">
        <v>721645.25</v>
      </c>
      <c r="V555" s="44">
        <v>5799.6569347142613</v>
      </c>
      <c r="W555" s="28"/>
      <c r="X555" s="28"/>
      <c r="Y555" s="28"/>
      <c r="Z555" s="36">
        <f t="shared" si="8"/>
        <v>727444.90693471429</v>
      </c>
      <c r="AA555" s="6"/>
    </row>
    <row r="556" spans="1:27" ht="15" customHeight="1">
      <c r="A556" s="68" t="s">
        <v>611</v>
      </c>
      <c r="B556" s="14" t="s">
        <v>612</v>
      </c>
      <c r="C556" s="14" t="s">
        <v>9</v>
      </c>
      <c r="D556" s="14" t="s">
        <v>712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6"/>
      <c r="U556" s="44">
        <v>317636.77599999995</v>
      </c>
      <c r="V556" s="44">
        <v>50081.507441294612</v>
      </c>
      <c r="W556" s="28"/>
      <c r="X556" s="28"/>
      <c r="Y556" s="28"/>
      <c r="Z556" s="36">
        <f t="shared" si="8"/>
        <v>367718.28344129457</v>
      </c>
      <c r="AA556" s="6"/>
    </row>
    <row r="557" spans="1:27" ht="15" customHeight="1">
      <c r="A557" s="68" t="s">
        <v>624</v>
      </c>
      <c r="B557" s="14" t="s">
        <v>625</v>
      </c>
      <c r="C557" s="1" t="s">
        <v>24</v>
      </c>
      <c r="D557" s="14" t="s">
        <v>712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6"/>
      <c r="U557" s="44"/>
      <c r="V557" s="44">
        <v>10729.785533584038</v>
      </c>
      <c r="W557" s="28"/>
      <c r="X557" s="28"/>
      <c r="Y557" s="28"/>
      <c r="Z557" s="36">
        <f t="shared" si="8"/>
        <v>10729.785533584038</v>
      </c>
      <c r="AA557" s="6"/>
    </row>
    <row r="558" spans="1:27" ht="15" customHeight="1">
      <c r="A558" s="68" t="s">
        <v>231</v>
      </c>
      <c r="B558" s="14" t="s">
        <v>232</v>
      </c>
      <c r="C558" s="14" t="s">
        <v>875</v>
      </c>
      <c r="D558" s="14" t="s">
        <v>722</v>
      </c>
      <c r="E558" s="28"/>
      <c r="F558" s="28"/>
      <c r="G558" s="28"/>
      <c r="H558" s="28"/>
      <c r="I558" s="28"/>
      <c r="J558" s="28"/>
      <c r="K558" s="37"/>
      <c r="L558" s="37"/>
      <c r="M558" s="37"/>
      <c r="N558" s="37"/>
      <c r="O558" s="37"/>
      <c r="P558" s="37"/>
      <c r="Q558" s="37"/>
      <c r="R558" s="37"/>
      <c r="S558" s="37"/>
      <c r="T558" s="30">
        <v>201864</v>
      </c>
      <c r="U558" s="44">
        <v>93839.679999999993</v>
      </c>
      <c r="V558" s="44">
        <v>5675.9885981194275</v>
      </c>
      <c r="W558" s="28"/>
      <c r="X558" s="28">
        <v>1000</v>
      </c>
      <c r="Y558" s="28"/>
      <c r="Z558" s="36">
        <f t="shared" si="8"/>
        <v>302379.6685981194</v>
      </c>
      <c r="AA558" s="6"/>
    </row>
    <row r="559" spans="1:27" ht="15" customHeight="1">
      <c r="A559" s="68" t="s">
        <v>1090</v>
      </c>
      <c r="B559" s="14" t="s">
        <v>1091</v>
      </c>
      <c r="C559" s="14" t="s">
        <v>24</v>
      </c>
      <c r="D559" s="14" t="s">
        <v>722</v>
      </c>
      <c r="E559" s="28"/>
      <c r="F559" s="28"/>
      <c r="G559" s="28"/>
      <c r="H559" s="28"/>
      <c r="I559" s="28"/>
      <c r="J559" s="28"/>
      <c r="K559" s="37"/>
      <c r="L559" s="37"/>
      <c r="M559" s="37"/>
      <c r="N559" s="37"/>
      <c r="O559" s="37"/>
      <c r="P559" s="37"/>
      <c r="Q559" s="37"/>
      <c r="R559" s="37"/>
      <c r="S559" s="37"/>
      <c r="T559" s="30"/>
      <c r="U559" s="44">
        <v>37700</v>
      </c>
      <c r="V559" s="44"/>
      <c r="W559" s="28"/>
      <c r="X559" s="28"/>
      <c r="Y559" s="28"/>
      <c r="Z559" s="36">
        <f t="shared" si="8"/>
        <v>37700</v>
      </c>
      <c r="AA559" s="6"/>
    </row>
    <row r="560" spans="1:27" ht="15" customHeight="1">
      <c r="A560" s="68" t="s">
        <v>1092</v>
      </c>
      <c r="B560" s="14" t="s">
        <v>1093</v>
      </c>
      <c r="C560" s="14" t="s">
        <v>714</v>
      </c>
      <c r="D560" s="14" t="s">
        <v>722</v>
      </c>
      <c r="E560" s="28"/>
      <c r="F560" s="28"/>
      <c r="G560" s="28"/>
      <c r="H560" s="28"/>
      <c r="I560" s="28"/>
      <c r="J560" s="28"/>
      <c r="K560" s="37"/>
      <c r="L560" s="37"/>
      <c r="M560" s="37"/>
      <c r="N560" s="37"/>
      <c r="O560" s="37"/>
      <c r="P560" s="37"/>
      <c r="Q560" s="37"/>
      <c r="R560" s="37"/>
      <c r="S560" s="37"/>
      <c r="T560" s="30"/>
      <c r="U560" s="44">
        <v>547558</v>
      </c>
      <c r="V560" s="44"/>
      <c r="W560" s="28"/>
      <c r="X560" s="28"/>
      <c r="Y560" s="28"/>
      <c r="Z560" s="36">
        <f t="shared" si="8"/>
        <v>547558</v>
      </c>
      <c r="AA560" s="6"/>
    </row>
    <row r="561" spans="1:28" ht="15" customHeight="1">
      <c r="A561" s="68" t="s">
        <v>233</v>
      </c>
      <c r="B561" s="14" t="s">
        <v>234</v>
      </c>
      <c r="C561" s="14" t="s">
        <v>9</v>
      </c>
      <c r="D561" s="14" t="s">
        <v>723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6"/>
      <c r="U561" s="44"/>
      <c r="V561" s="44">
        <v>29365.919849116333</v>
      </c>
      <c r="W561" s="28"/>
      <c r="X561" s="28"/>
      <c r="Y561" s="28"/>
      <c r="Z561" s="36">
        <f t="shared" si="8"/>
        <v>29365.919849116333</v>
      </c>
      <c r="AA561" s="6"/>
      <c r="AB561" s="11"/>
    </row>
    <row r="562" spans="1:28" ht="15" hidden="1" customHeight="1">
      <c r="A562" s="68" t="s">
        <v>235</v>
      </c>
      <c r="B562" s="14" t="s">
        <v>236</v>
      </c>
      <c r="C562" s="1" t="s">
        <v>9</v>
      </c>
      <c r="D562" s="1" t="s">
        <v>723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6"/>
      <c r="U562" s="44"/>
      <c r="V562" s="44"/>
      <c r="W562" s="28"/>
      <c r="X562" s="28"/>
      <c r="Y562" s="28"/>
      <c r="Z562" s="36">
        <f t="shared" si="8"/>
        <v>0</v>
      </c>
      <c r="AA562" s="6"/>
      <c r="AB562" s="11"/>
    </row>
    <row r="563" spans="1:28" ht="15" hidden="1" customHeight="1">
      <c r="A563" s="68" t="s">
        <v>237</v>
      </c>
      <c r="B563" s="14" t="s">
        <v>238</v>
      </c>
      <c r="C563" s="1" t="s">
        <v>8</v>
      </c>
      <c r="D563" s="1" t="s">
        <v>723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6"/>
      <c r="U563" s="44"/>
      <c r="V563" s="44"/>
      <c r="W563" s="28"/>
      <c r="X563" s="28"/>
      <c r="Y563" s="28"/>
      <c r="Z563" s="36">
        <f t="shared" si="8"/>
        <v>0</v>
      </c>
      <c r="AA563" s="6"/>
    </row>
    <row r="564" spans="1:28" ht="15" customHeight="1">
      <c r="A564" s="68" t="s">
        <v>754</v>
      </c>
      <c r="B564" s="65" t="s">
        <v>885</v>
      </c>
      <c r="C564" s="14" t="s">
        <v>9</v>
      </c>
      <c r="D564" s="14" t="s">
        <v>723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6"/>
      <c r="U564" s="44">
        <v>8816</v>
      </c>
      <c r="V564" s="44"/>
      <c r="W564" s="28"/>
      <c r="X564" s="28"/>
      <c r="Y564" s="28"/>
      <c r="Z564" s="36">
        <f t="shared" si="8"/>
        <v>8816</v>
      </c>
      <c r="AA564" s="6"/>
    </row>
    <row r="565" spans="1:28" s="8" customFormat="1" ht="15" customHeight="1">
      <c r="A565" s="68" t="s">
        <v>422</v>
      </c>
      <c r="B565" s="14" t="s">
        <v>423</v>
      </c>
      <c r="C565" s="14" t="s">
        <v>875</v>
      </c>
      <c r="D565" s="14" t="s">
        <v>721</v>
      </c>
      <c r="E565" s="28"/>
      <c r="F565" s="28"/>
      <c r="G565" s="28"/>
      <c r="H565" s="28"/>
      <c r="I565" s="28"/>
      <c r="J565" s="28"/>
      <c r="K565" s="37"/>
      <c r="L565" s="37"/>
      <c r="M565" s="37"/>
      <c r="N565" s="37"/>
      <c r="O565" s="37"/>
      <c r="P565" s="37"/>
      <c r="Q565" s="37"/>
      <c r="R565" s="37"/>
      <c r="S565" s="37"/>
      <c r="T565" s="30">
        <v>2807</v>
      </c>
      <c r="U565" s="44">
        <v>220865.39999999991</v>
      </c>
      <c r="V565" s="44">
        <v>145542.72468895651</v>
      </c>
      <c r="W565" s="28"/>
      <c r="X565" s="28"/>
      <c r="Y565" s="28"/>
      <c r="Z565" s="36">
        <f t="shared" si="8"/>
        <v>369215.12468895642</v>
      </c>
      <c r="AA565" s="6"/>
      <c r="AB565" s="5"/>
    </row>
    <row r="566" spans="1:28" s="8" customFormat="1" ht="15" hidden="1" customHeight="1">
      <c r="A566" s="68" t="s">
        <v>511</v>
      </c>
      <c r="B566" s="14" t="s">
        <v>512</v>
      </c>
      <c r="C566" s="14" t="s">
        <v>9</v>
      </c>
      <c r="D566" s="62" t="s">
        <v>899</v>
      </c>
      <c r="E566" s="28"/>
      <c r="F566" s="28"/>
      <c r="G566" s="28"/>
      <c r="H566" s="28"/>
      <c r="I566" s="28"/>
      <c r="J566" s="28"/>
      <c r="K566" s="37"/>
      <c r="L566" s="37"/>
      <c r="M566" s="37"/>
      <c r="N566" s="37"/>
      <c r="O566" s="37"/>
      <c r="P566" s="37"/>
      <c r="Q566" s="37"/>
      <c r="R566" s="37"/>
      <c r="S566" s="37"/>
      <c r="T566" s="30"/>
      <c r="U566" s="44"/>
      <c r="V566" s="44"/>
      <c r="W566" s="28"/>
      <c r="X566" s="28"/>
      <c r="Y566" s="28"/>
      <c r="Z566" s="36">
        <f t="shared" si="8"/>
        <v>0</v>
      </c>
      <c r="AA566" s="6"/>
      <c r="AB566" s="5"/>
    </row>
    <row r="567" spans="1:28" s="8" customFormat="1" ht="15" customHeight="1">
      <c r="A567" s="68" t="s">
        <v>513</v>
      </c>
      <c r="B567" s="14" t="s">
        <v>879</v>
      </c>
      <c r="C567" s="14" t="s">
        <v>875</v>
      </c>
      <c r="D567" s="62" t="s">
        <v>899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6"/>
      <c r="U567" s="44">
        <v>323907.07699999993</v>
      </c>
      <c r="V567" s="44">
        <v>577001.89943897235</v>
      </c>
      <c r="W567" s="28"/>
      <c r="X567" s="28">
        <v>1000</v>
      </c>
      <c r="Y567" s="28">
        <v>105053.05179115449</v>
      </c>
      <c r="Z567" s="36">
        <f t="shared" si="8"/>
        <v>1006962.0282301267</v>
      </c>
      <c r="AA567" s="6"/>
      <c r="AB567" s="5"/>
    </row>
    <row r="568" spans="1:28" s="59" customFormat="1" ht="15" hidden="1" customHeight="1">
      <c r="A568" s="68" t="s">
        <v>755</v>
      </c>
      <c r="B568" s="65" t="s">
        <v>756</v>
      </c>
      <c r="C568" s="14" t="s">
        <v>24</v>
      </c>
      <c r="D568" s="14" t="s">
        <v>899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6"/>
      <c r="U568" s="44"/>
      <c r="V568" s="44"/>
      <c r="W568" s="28"/>
      <c r="X568" s="28"/>
      <c r="Y568" s="28"/>
      <c r="Z568" s="36">
        <f t="shared" si="8"/>
        <v>0</v>
      </c>
      <c r="AA568" s="6"/>
      <c r="AB568" s="5"/>
    </row>
    <row r="569" spans="1:28" s="52" customFormat="1" ht="15" customHeight="1">
      <c r="A569" s="68" t="s">
        <v>1136</v>
      </c>
      <c r="B569" s="14" t="s">
        <v>1137</v>
      </c>
      <c r="C569" s="14" t="s">
        <v>9</v>
      </c>
      <c r="D569" s="14" t="s">
        <v>899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6"/>
      <c r="U569" s="44">
        <v>37781.040000000001</v>
      </c>
      <c r="V569" s="44"/>
      <c r="W569" s="28"/>
      <c r="X569" s="28"/>
      <c r="Y569" s="28"/>
      <c r="Z569" s="36">
        <f t="shared" si="8"/>
        <v>37781.040000000001</v>
      </c>
      <c r="AA569" s="6"/>
      <c r="AB569" s="5"/>
    </row>
    <row r="570" spans="1:28">
      <c r="A570" s="74"/>
      <c r="B570" s="22"/>
      <c r="C570" s="9"/>
      <c r="D570" s="9"/>
      <c r="E570" s="35">
        <f>SUM($E$2:$E$569)</f>
        <v>0</v>
      </c>
      <c r="F570" s="35">
        <f>SUM($F$2:$F$569)</f>
        <v>0</v>
      </c>
      <c r="G570" s="35">
        <f>SUM($G3:$G$569)</f>
        <v>0</v>
      </c>
      <c r="H570" s="35">
        <f>SUM($H$2:$H$569)</f>
        <v>0</v>
      </c>
      <c r="I570" s="35">
        <f>SUM($I$2:$I$569)</f>
        <v>0</v>
      </c>
      <c r="J570" s="35">
        <f>SUM($J$2:$J$569)</f>
        <v>0</v>
      </c>
      <c r="K570" s="35">
        <f>SUM($K$2:$K$569)</f>
        <v>0</v>
      </c>
      <c r="L570" s="35">
        <f>SUM($L$2:$L$569)</f>
        <v>0</v>
      </c>
      <c r="M570" s="35">
        <f>SUM($M$2:$M$569)</f>
        <v>6197433</v>
      </c>
      <c r="N570" s="35">
        <f>SUM($N$2:$N$569)</f>
        <v>158363</v>
      </c>
      <c r="O570" s="35">
        <f>SUM($O$2:$O$569)</f>
        <v>337650</v>
      </c>
      <c r="P570" s="35">
        <f>SUM($P$2:$P$569)</f>
        <v>865010</v>
      </c>
      <c r="Q570" s="35">
        <f>SUM($Q$2:$Q$569)</f>
        <v>112798</v>
      </c>
      <c r="R570" s="35">
        <f>SUM($R$2:$R$569)</f>
        <v>2286495</v>
      </c>
      <c r="S570" s="35">
        <f>SUM($S$2:$S$569)</f>
        <v>1074678</v>
      </c>
      <c r="T570" s="32">
        <f>SUM($T$2:$T$569)</f>
        <v>204671</v>
      </c>
      <c r="U570" s="35">
        <f>SUM($U$2:$U$569)</f>
        <v>139827287.416017</v>
      </c>
      <c r="V570" s="35">
        <f>SUM($V$2:$V$569)</f>
        <v>49505233.714514472</v>
      </c>
      <c r="W570" s="35">
        <f>SUM($W$2:$W$569)</f>
        <v>0</v>
      </c>
      <c r="X570" s="35">
        <f>SUM($X$2:$X$569)</f>
        <v>2037500</v>
      </c>
      <c r="Y570" s="35">
        <f>SUM($Y$2:$Y$569)</f>
        <v>19780088.944917168</v>
      </c>
      <c r="Z570" s="36">
        <f t="shared" si="8"/>
        <v>222387208.07544863</v>
      </c>
      <c r="AA570" s="6"/>
      <c r="AB570" s="8"/>
    </row>
    <row r="571" spans="1:28" s="53" customFormat="1">
      <c r="A571" s="70"/>
      <c r="B571" s="4"/>
      <c r="C571" s="5"/>
      <c r="D571" s="5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43"/>
      <c r="U571" s="44"/>
      <c r="V571" s="44"/>
      <c r="W571" s="44">
        <f t="shared" ref="W571" si="9">SUBTOTAL(9,W276:W327)</f>
        <v>0</v>
      </c>
      <c r="X571" s="44"/>
      <c r="Y571" s="44"/>
      <c r="Z571" s="34"/>
      <c r="AA571" s="5"/>
      <c r="AB571" s="5"/>
    </row>
    <row r="572" spans="1:28" ht="15" customHeight="1">
      <c r="A572" s="75" t="s">
        <v>690</v>
      </c>
      <c r="B572" s="54" t="s">
        <v>691</v>
      </c>
      <c r="C572" s="53" t="s">
        <v>689</v>
      </c>
      <c r="D572" s="53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6"/>
      <c r="U572" s="57">
        <v>725478.78300000005</v>
      </c>
      <c r="V572" s="57">
        <v>9566.0753718094693</v>
      </c>
      <c r="W572" s="55"/>
      <c r="X572" s="55">
        <v>1000</v>
      </c>
      <c r="Y572" s="55">
        <v>219911.05508281672</v>
      </c>
      <c r="Z572" s="55">
        <f>SUM(E572:Y572)</f>
        <v>955955.91345462622</v>
      </c>
      <c r="AA572" s="58"/>
      <c r="AB572" s="53"/>
    </row>
    <row r="573" spans="1:28">
      <c r="U573" s="66"/>
      <c r="V573" s="66"/>
    </row>
    <row r="574" spans="1:28">
      <c r="S574" s="25"/>
    </row>
    <row r="575" spans="1:28">
      <c r="D575" s="10"/>
      <c r="T575" s="19"/>
      <c r="U575" s="66"/>
      <c r="V575" s="66"/>
    </row>
    <row r="576" spans="1:28">
      <c r="D576" s="16"/>
    </row>
    <row r="577" spans="2:4">
      <c r="B577" s="7"/>
      <c r="D577" s="25"/>
    </row>
    <row r="578" spans="2:4">
      <c r="D578" s="24"/>
    </row>
  </sheetData>
  <autoFilter ref="A1:AB572">
    <filterColumn colId="2"/>
    <filterColumn colId="21"/>
    <filterColumn colId="23"/>
    <filterColumn colId="24"/>
    <sortState ref="A3:AI569">
      <sortCondition ref="D1:D569"/>
    </sortState>
  </autoFilter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C3-2016_ES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*</cp:lastModifiedBy>
  <cp:lastPrinted>2016-10-03T16:01:29Z</cp:lastPrinted>
  <dcterms:created xsi:type="dcterms:W3CDTF">2014-12-15T11:01:31Z</dcterms:created>
  <dcterms:modified xsi:type="dcterms:W3CDTF">2017-01-05T10:57:00Z</dcterms:modified>
</cp:coreProperties>
</file>