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90" windowWidth="18780" windowHeight="11895" tabRatio="301"/>
  </bookViews>
  <sheets>
    <sheet name="C3-2017_ES" sheetId="12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'C3-2017_ES'!$A$1:$S$146</definedName>
  </definedNames>
  <calcPr calcId="145621"/>
</workbook>
</file>

<file path=xl/calcChain.xml><?xml version="1.0" encoding="utf-8"?>
<calcChain xmlns="http://schemas.openxmlformats.org/spreadsheetml/2006/main">
  <c r="P146" i="12" l="1"/>
  <c r="Q146" i="12" s="1"/>
  <c r="O128" i="12" l="1"/>
  <c r="N128" i="12"/>
  <c r="M128" i="12"/>
  <c r="L128" i="12"/>
  <c r="K128" i="12"/>
  <c r="J128" i="12"/>
  <c r="I128" i="12"/>
  <c r="H128" i="12"/>
  <c r="G128" i="12"/>
  <c r="F128" i="12"/>
  <c r="E128" i="12"/>
  <c r="P128" i="12" l="1"/>
  <c r="Q128" i="12" s="1"/>
  <c r="P2" i="12" l="1"/>
  <c r="P3" i="12"/>
  <c r="P4" i="12"/>
  <c r="P5" i="12"/>
  <c r="P6" i="12"/>
  <c r="P7" i="12"/>
  <c r="P8" i="12"/>
  <c r="P9" i="12"/>
  <c r="P10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P59" i="12"/>
  <c r="P60" i="12"/>
  <c r="P61" i="12"/>
  <c r="P62" i="12"/>
  <c r="P63" i="12"/>
  <c r="P64" i="12"/>
  <c r="P65" i="12"/>
  <c r="P66" i="12"/>
  <c r="P67" i="12"/>
  <c r="P68" i="12"/>
  <c r="P69" i="12"/>
  <c r="P70" i="12"/>
  <c r="P71" i="12"/>
  <c r="P72" i="12"/>
  <c r="P73" i="12"/>
  <c r="P74" i="12"/>
  <c r="P75" i="12"/>
  <c r="P76" i="12"/>
  <c r="P77" i="12"/>
  <c r="P78" i="12"/>
  <c r="P79" i="12"/>
  <c r="P80" i="12"/>
  <c r="P81" i="12"/>
  <c r="P82" i="12"/>
  <c r="P83" i="12"/>
  <c r="P84" i="12"/>
  <c r="P85" i="12"/>
  <c r="P86" i="12"/>
  <c r="P87" i="12"/>
  <c r="P88" i="12"/>
  <c r="P89" i="12"/>
  <c r="P90" i="12"/>
  <c r="P91" i="12"/>
  <c r="P92" i="12"/>
  <c r="P93" i="12"/>
  <c r="P94" i="12"/>
  <c r="P95" i="12"/>
  <c r="P96" i="12"/>
  <c r="P97" i="12"/>
  <c r="P98" i="12"/>
  <c r="P99" i="12"/>
  <c r="P100" i="12"/>
  <c r="P101" i="12"/>
  <c r="P102" i="12"/>
  <c r="P103" i="12"/>
  <c r="P104" i="12"/>
  <c r="P105" i="12"/>
  <c r="P106" i="12"/>
  <c r="P107" i="12"/>
  <c r="P108" i="12"/>
  <c r="P109" i="12"/>
  <c r="P110" i="12"/>
  <c r="P111" i="12"/>
  <c r="P112" i="12"/>
  <c r="P113" i="12"/>
  <c r="P114" i="12"/>
  <c r="P115" i="12"/>
  <c r="P116" i="12"/>
  <c r="P117" i="12"/>
  <c r="P118" i="12"/>
  <c r="P119" i="12"/>
  <c r="P120" i="12"/>
  <c r="P121" i="12"/>
  <c r="P122" i="12"/>
  <c r="P123" i="12"/>
  <c r="P124" i="12"/>
  <c r="P125" i="12"/>
  <c r="P126" i="12"/>
  <c r="P127" i="12"/>
  <c r="P129" i="12"/>
  <c r="P130" i="12"/>
  <c r="P131" i="12"/>
  <c r="P132" i="12"/>
  <c r="P133" i="12"/>
  <c r="P134" i="12"/>
  <c r="P135" i="12"/>
  <c r="P136" i="12"/>
  <c r="P137" i="12"/>
  <c r="P138" i="12"/>
  <c r="P139" i="12"/>
  <c r="P140" i="12"/>
  <c r="P141" i="12"/>
  <c r="P142" i="12"/>
  <c r="P143" i="12"/>
  <c r="P144" i="12"/>
  <c r="E71" i="12"/>
  <c r="F71" i="12"/>
  <c r="G71" i="12"/>
  <c r="H71" i="12"/>
  <c r="I71" i="12"/>
  <c r="J71" i="12"/>
  <c r="K71" i="12"/>
  <c r="L71" i="12"/>
  <c r="M71" i="12"/>
  <c r="N71" i="12"/>
  <c r="O71" i="12"/>
  <c r="E70" i="12"/>
  <c r="F70" i="12"/>
  <c r="G70" i="12"/>
  <c r="H70" i="12"/>
  <c r="I70" i="12"/>
  <c r="J70" i="12"/>
  <c r="K70" i="12"/>
  <c r="L70" i="12"/>
  <c r="M70" i="12"/>
  <c r="N70" i="12"/>
  <c r="O70" i="12"/>
  <c r="Q71" i="12" l="1"/>
  <c r="Q70" i="12"/>
  <c r="E27" i="12" l="1"/>
  <c r="F27" i="12"/>
  <c r="G27" i="12"/>
  <c r="H27" i="12"/>
  <c r="I27" i="12"/>
  <c r="J27" i="12"/>
  <c r="K27" i="12"/>
  <c r="L27" i="12"/>
  <c r="M27" i="12"/>
  <c r="N27" i="12"/>
  <c r="O27" i="12"/>
  <c r="Q27" i="12" l="1"/>
  <c r="O118" i="12" l="1"/>
  <c r="N118" i="12"/>
  <c r="M118" i="12"/>
  <c r="L118" i="12"/>
  <c r="K118" i="12"/>
  <c r="J118" i="12"/>
  <c r="I118" i="12"/>
  <c r="H118" i="12"/>
  <c r="G118" i="12"/>
  <c r="F118" i="12"/>
  <c r="E118" i="12"/>
  <c r="Q118" i="12" l="1"/>
  <c r="O2" i="12" l="1"/>
  <c r="O3" i="12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2" i="12"/>
  <c r="O73" i="12"/>
  <c r="O74" i="12"/>
  <c r="O75" i="12"/>
  <c r="O76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O97" i="12"/>
  <c r="O98" i="12"/>
  <c r="O99" i="12"/>
  <c r="O100" i="12"/>
  <c r="O101" i="12"/>
  <c r="O102" i="12"/>
  <c r="O103" i="12"/>
  <c r="O104" i="12"/>
  <c r="O105" i="12"/>
  <c r="O106" i="12"/>
  <c r="O107" i="12"/>
  <c r="O108" i="12"/>
  <c r="O109" i="12"/>
  <c r="O110" i="12"/>
  <c r="O111" i="12"/>
  <c r="O112" i="12"/>
  <c r="O113" i="12"/>
  <c r="O114" i="12"/>
  <c r="O115" i="12"/>
  <c r="O116" i="12"/>
  <c r="O117" i="12"/>
  <c r="O119" i="12"/>
  <c r="O120" i="12"/>
  <c r="O121" i="12"/>
  <c r="O122" i="12"/>
  <c r="O123" i="12"/>
  <c r="O124" i="12"/>
  <c r="O125" i="12"/>
  <c r="O126" i="12"/>
  <c r="O127" i="12"/>
  <c r="O129" i="12"/>
  <c r="O130" i="12"/>
  <c r="O131" i="12"/>
  <c r="O132" i="12"/>
  <c r="O133" i="12"/>
  <c r="O134" i="12"/>
  <c r="O135" i="12"/>
  <c r="O136" i="12"/>
  <c r="O137" i="12"/>
  <c r="O138" i="12"/>
  <c r="O139" i="12"/>
  <c r="O140" i="12"/>
  <c r="O141" i="12"/>
  <c r="O142" i="12"/>
  <c r="O143" i="12"/>
  <c r="O144" i="12"/>
  <c r="O77" i="12"/>
  <c r="O78" i="12"/>
  <c r="O79" i="12"/>
  <c r="O80" i="12"/>
  <c r="O81" i="12"/>
  <c r="E117" i="12"/>
  <c r="F117" i="12"/>
  <c r="G117" i="12"/>
  <c r="H117" i="12"/>
  <c r="I117" i="12"/>
  <c r="J117" i="12"/>
  <c r="K117" i="12"/>
  <c r="L117" i="12"/>
  <c r="M117" i="12"/>
  <c r="N117" i="12"/>
  <c r="E125" i="12"/>
  <c r="F125" i="12"/>
  <c r="G125" i="12"/>
  <c r="H125" i="12"/>
  <c r="I125" i="12"/>
  <c r="J125" i="12"/>
  <c r="K125" i="12"/>
  <c r="L125" i="12"/>
  <c r="M125" i="12"/>
  <c r="N125" i="12"/>
  <c r="E11" i="12"/>
  <c r="F11" i="12"/>
  <c r="G11" i="12"/>
  <c r="H11" i="12"/>
  <c r="I11" i="12"/>
  <c r="J11" i="12"/>
  <c r="K11" i="12"/>
  <c r="L11" i="12"/>
  <c r="M11" i="12"/>
  <c r="N11" i="12"/>
  <c r="E120" i="12"/>
  <c r="F120" i="12"/>
  <c r="G120" i="12"/>
  <c r="H120" i="12"/>
  <c r="I120" i="12"/>
  <c r="J120" i="12"/>
  <c r="K120" i="12"/>
  <c r="L120" i="12"/>
  <c r="M120" i="12"/>
  <c r="N120" i="12"/>
  <c r="E140" i="12"/>
  <c r="F140" i="12"/>
  <c r="G140" i="12"/>
  <c r="H140" i="12"/>
  <c r="I140" i="12"/>
  <c r="J140" i="12"/>
  <c r="K140" i="12"/>
  <c r="L140" i="12"/>
  <c r="M140" i="12"/>
  <c r="N140" i="12"/>
  <c r="E38" i="12"/>
  <c r="F38" i="12"/>
  <c r="G38" i="12"/>
  <c r="H38" i="12"/>
  <c r="I38" i="12"/>
  <c r="J38" i="12"/>
  <c r="K38" i="12"/>
  <c r="L38" i="12"/>
  <c r="M38" i="12"/>
  <c r="N38" i="12"/>
  <c r="E66" i="12"/>
  <c r="F66" i="12"/>
  <c r="G66" i="12"/>
  <c r="H66" i="12"/>
  <c r="I66" i="12"/>
  <c r="J66" i="12"/>
  <c r="K66" i="12"/>
  <c r="L66" i="12"/>
  <c r="M66" i="12"/>
  <c r="N66" i="12"/>
  <c r="Q38" i="12" l="1"/>
  <c r="Q66" i="12"/>
  <c r="Q120" i="12"/>
  <c r="Q11" i="12"/>
  <c r="Q125" i="12"/>
  <c r="Q117" i="12"/>
  <c r="Q140" i="12"/>
  <c r="N2" i="12" l="1"/>
  <c r="N3" i="12"/>
  <c r="N4" i="12"/>
  <c r="N5" i="12"/>
  <c r="N6" i="12"/>
  <c r="N7" i="12"/>
  <c r="N8" i="12"/>
  <c r="N9" i="12"/>
  <c r="N10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8" i="12"/>
  <c r="N29" i="12"/>
  <c r="N30" i="12"/>
  <c r="N31" i="12"/>
  <c r="N32" i="12"/>
  <c r="N33" i="12"/>
  <c r="N34" i="12"/>
  <c r="N35" i="12"/>
  <c r="N36" i="12"/>
  <c r="N37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7" i="12"/>
  <c r="N68" i="12"/>
  <c r="N69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9" i="12"/>
  <c r="N121" i="12"/>
  <c r="N122" i="12"/>
  <c r="N123" i="12"/>
  <c r="N124" i="12"/>
  <c r="N126" i="12"/>
  <c r="N127" i="12"/>
  <c r="N129" i="12"/>
  <c r="N130" i="12"/>
  <c r="N131" i="12"/>
  <c r="N132" i="12"/>
  <c r="N133" i="12"/>
  <c r="N134" i="12"/>
  <c r="N135" i="12"/>
  <c r="N136" i="12"/>
  <c r="N137" i="12"/>
  <c r="N138" i="12"/>
  <c r="N139" i="12"/>
  <c r="N141" i="12"/>
  <c r="N142" i="12"/>
  <c r="N143" i="12"/>
  <c r="N144" i="12"/>
  <c r="L2" i="12" l="1"/>
  <c r="M2" i="12"/>
  <c r="L3" i="12"/>
  <c r="M3" i="12"/>
  <c r="L4" i="12"/>
  <c r="M4" i="12"/>
  <c r="L5" i="12"/>
  <c r="M5" i="12"/>
  <c r="L6" i="12"/>
  <c r="M6" i="12"/>
  <c r="L7" i="12"/>
  <c r="M7" i="12"/>
  <c r="L8" i="12"/>
  <c r="M8" i="12"/>
  <c r="L9" i="12"/>
  <c r="M9" i="12"/>
  <c r="L10" i="12"/>
  <c r="M10" i="12"/>
  <c r="L12" i="12"/>
  <c r="M12" i="12"/>
  <c r="L13" i="12"/>
  <c r="M13" i="12"/>
  <c r="L14" i="12"/>
  <c r="M14" i="12"/>
  <c r="L15" i="12"/>
  <c r="M15" i="12"/>
  <c r="L16" i="12"/>
  <c r="M16" i="12"/>
  <c r="L17" i="12"/>
  <c r="M17" i="12"/>
  <c r="L18" i="12"/>
  <c r="M18" i="12"/>
  <c r="L19" i="12"/>
  <c r="M19" i="12"/>
  <c r="L20" i="12"/>
  <c r="M20" i="12"/>
  <c r="L21" i="12"/>
  <c r="M21" i="12"/>
  <c r="L22" i="12"/>
  <c r="M22" i="12"/>
  <c r="L23" i="12"/>
  <c r="M23" i="12"/>
  <c r="L24" i="12"/>
  <c r="M24" i="12"/>
  <c r="L25" i="12"/>
  <c r="M25" i="12"/>
  <c r="L26" i="12"/>
  <c r="M26" i="12"/>
  <c r="L28" i="12"/>
  <c r="M28" i="12"/>
  <c r="L29" i="12"/>
  <c r="M29" i="12"/>
  <c r="L30" i="12"/>
  <c r="M30" i="12"/>
  <c r="L31" i="12"/>
  <c r="M31" i="12"/>
  <c r="L32" i="12"/>
  <c r="M32" i="12"/>
  <c r="L33" i="12"/>
  <c r="M33" i="12"/>
  <c r="L34" i="12"/>
  <c r="M34" i="12"/>
  <c r="L35" i="12"/>
  <c r="M35" i="12"/>
  <c r="L36" i="12"/>
  <c r="M36" i="12"/>
  <c r="L37" i="12"/>
  <c r="M37" i="12"/>
  <c r="L39" i="12"/>
  <c r="M39" i="12"/>
  <c r="L40" i="12"/>
  <c r="M40" i="12"/>
  <c r="L41" i="12"/>
  <c r="M41" i="12"/>
  <c r="L42" i="12"/>
  <c r="M42" i="12"/>
  <c r="L43" i="12"/>
  <c r="M43" i="12"/>
  <c r="L44" i="12"/>
  <c r="M44" i="12"/>
  <c r="L45" i="12"/>
  <c r="M45" i="12"/>
  <c r="L46" i="12"/>
  <c r="M46" i="12"/>
  <c r="L47" i="12"/>
  <c r="M47" i="12"/>
  <c r="L48" i="12"/>
  <c r="M48" i="12"/>
  <c r="L49" i="12"/>
  <c r="M49" i="12"/>
  <c r="L50" i="12"/>
  <c r="M50" i="12"/>
  <c r="L51" i="12"/>
  <c r="M51" i="12"/>
  <c r="L52" i="12"/>
  <c r="M52" i="12"/>
  <c r="L53" i="12"/>
  <c r="M53" i="12"/>
  <c r="L54" i="12"/>
  <c r="M54" i="12"/>
  <c r="L55" i="12"/>
  <c r="M55" i="12"/>
  <c r="L56" i="12"/>
  <c r="M56" i="12"/>
  <c r="L57" i="12"/>
  <c r="M57" i="12"/>
  <c r="L58" i="12"/>
  <c r="M58" i="12"/>
  <c r="L59" i="12"/>
  <c r="M59" i="12"/>
  <c r="L60" i="12"/>
  <c r="M60" i="12"/>
  <c r="L61" i="12"/>
  <c r="M61" i="12"/>
  <c r="L62" i="12"/>
  <c r="M62" i="12"/>
  <c r="L63" i="12"/>
  <c r="M63" i="12"/>
  <c r="L64" i="12"/>
  <c r="M64" i="12"/>
  <c r="L65" i="12"/>
  <c r="M65" i="12"/>
  <c r="L67" i="12"/>
  <c r="M67" i="12"/>
  <c r="L68" i="12"/>
  <c r="M68" i="12"/>
  <c r="L69" i="12"/>
  <c r="M69" i="12"/>
  <c r="L72" i="12"/>
  <c r="M72" i="12"/>
  <c r="L73" i="12"/>
  <c r="M73" i="12"/>
  <c r="L74" i="12"/>
  <c r="M74" i="12"/>
  <c r="L75" i="12"/>
  <c r="M75" i="12"/>
  <c r="L76" i="12"/>
  <c r="M76" i="12"/>
  <c r="L77" i="12"/>
  <c r="M77" i="12"/>
  <c r="L78" i="12"/>
  <c r="M78" i="12"/>
  <c r="L79" i="12"/>
  <c r="M79" i="12"/>
  <c r="L80" i="12"/>
  <c r="M80" i="12"/>
  <c r="L81" i="12"/>
  <c r="M81" i="12"/>
  <c r="L82" i="12"/>
  <c r="M82" i="12"/>
  <c r="L83" i="12"/>
  <c r="M83" i="12"/>
  <c r="L84" i="12"/>
  <c r="M84" i="12"/>
  <c r="L85" i="12"/>
  <c r="M85" i="12"/>
  <c r="L86" i="12"/>
  <c r="M86" i="12"/>
  <c r="L87" i="12"/>
  <c r="M87" i="12"/>
  <c r="L88" i="12"/>
  <c r="M88" i="12"/>
  <c r="L89" i="12"/>
  <c r="M89" i="12"/>
  <c r="L90" i="12"/>
  <c r="M90" i="12"/>
  <c r="L91" i="12"/>
  <c r="M91" i="12"/>
  <c r="L92" i="12"/>
  <c r="M92" i="12"/>
  <c r="L93" i="12"/>
  <c r="M93" i="12"/>
  <c r="L94" i="12"/>
  <c r="M94" i="12"/>
  <c r="L95" i="12"/>
  <c r="M95" i="12"/>
  <c r="L96" i="12"/>
  <c r="M96" i="12"/>
  <c r="L97" i="12"/>
  <c r="M97" i="12"/>
  <c r="L98" i="12"/>
  <c r="M98" i="12"/>
  <c r="L99" i="12"/>
  <c r="M99" i="12"/>
  <c r="L100" i="12"/>
  <c r="M100" i="12"/>
  <c r="L101" i="12"/>
  <c r="M101" i="12"/>
  <c r="L102" i="12"/>
  <c r="M102" i="12"/>
  <c r="L103" i="12"/>
  <c r="M103" i="12"/>
  <c r="L104" i="12"/>
  <c r="M104" i="12"/>
  <c r="L105" i="12"/>
  <c r="M105" i="12"/>
  <c r="L106" i="12"/>
  <c r="M106" i="12"/>
  <c r="L107" i="12"/>
  <c r="M107" i="12"/>
  <c r="L108" i="12"/>
  <c r="M108" i="12"/>
  <c r="L109" i="12"/>
  <c r="M109" i="12"/>
  <c r="L110" i="12"/>
  <c r="M110" i="12"/>
  <c r="L111" i="12"/>
  <c r="M111" i="12"/>
  <c r="L112" i="12"/>
  <c r="M112" i="12"/>
  <c r="L113" i="12"/>
  <c r="M113" i="12"/>
  <c r="L114" i="12"/>
  <c r="M114" i="12"/>
  <c r="L115" i="12"/>
  <c r="M115" i="12"/>
  <c r="L116" i="12"/>
  <c r="M116" i="12"/>
  <c r="L119" i="12"/>
  <c r="M119" i="12"/>
  <c r="L121" i="12"/>
  <c r="M121" i="12"/>
  <c r="L122" i="12"/>
  <c r="M122" i="12"/>
  <c r="L123" i="12"/>
  <c r="M123" i="12"/>
  <c r="L124" i="12"/>
  <c r="M124" i="12"/>
  <c r="L126" i="12"/>
  <c r="M126" i="12"/>
  <c r="L127" i="12"/>
  <c r="M127" i="12"/>
  <c r="L129" i="12"/>
  <c r="M129" i="12"/>
  <c r="L130" i="12"/>
  <c r="M130" i="12"/>
  <c r="L131" i="12"/>
  <c r="M131" i="12"/>
  <c r="L132" i="12"/>
  <c r="M132" i="12"/>
  <c r="L133" i="12"/>
  <c r="M133" i="12"/>
  <c r="L134" i="12"/>
  <c r="M134" i="12"/>
  <c r="L135" i="12"/>
  <c r="M135" i="12"/>
  <c r="L136" i="12"/>
  <c r="M136" i="12"/>
  <c r="L137" i="12"/>
  <c r="M137" i="12"/>
  <c r="L138" i="12"/>
  <c r="M138" i="12"/>
  <c r="L139" i="12"/>
  <c r="M139" i="12"/>
  <c r="L141" i="12"/>
  <c r="M141" i="12"/>
  <c r="L142" i="12"/>
  <c r="M142" i="12"/>
  <c r="L143" i="12"/>
  <c r="M143" i="12"/>
  <c r="L144" i="12"/>
  <c r="M144" i="12"/>
  <c r="K2" i="12"/>
  <c r="K3" i="12"/>
  <c r="K4" i="12"/>
  <c r="K5" i="12"/>
  <c r="K6" i="12"/>
  <c r="K7" i="12"/>
  <c r="K8" i="12"/>
  <c r="K9" i="12"/>
  <c r="K10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8" i="12"/>
  <c r="K29" i="12"/>
  <c r="K30" i="12"/>
  <c r="K31" i="12"/>
  <c r="K32" i="12"/>
  <c r="K33" i="12"/>
  <c r="K34" i="12"/>
  <c r="K35" i="12"/>
  <c r="K36" i="12"/>
  <c r="K37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3" i="12"/>
  <c r="K54" i="12"/>
  <c r="K55" i="12"/>
  <c r="K56" i="12"/>
  <c r="K57" i="12"/>
  <c r="K58" i="12"/>
  <c r="K59" i="12"/>
  <c r="K60" i="12"/>
  <c r="K61" i="12"/>
  <c r="K62" i="12"/>
  <c r="K63" i="12"/>
  <c r="K64" i="12"/>
  <c r="K65" i="12"/>
  <c r="K67" i="12"/>
  <c r="K68" i="12"/>
  <c r="K69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9" i="12"/>
  <c r="K121" i="12"/>
  <c r="K122" i="12"/>
  <c r="K123" i="12"/>
  <c r="K124" i="12"/>
  <c r="K126" i="12"/>
  <c r="K127" i="12"/>
  <c r="K129" i="12"/>
  <c r="K130" i="12"/>
  <c r="K131" i="12"/>
  <c r="K132" i="12"/>
  <c r="K133" i="12"/>
  <c r="K134" i="12"/>
  <c r="K135" i="12"/>
  <c r="K136" i="12"/>
  <c r="K137" i="12"/>
  <c r="K138" i="12"/>
  <c r="K139" i="12"/>
  <c r="K141" i="12"/>
  <c r="K142" i="12"/>
  <c r="K143" i="12"/>
  <c r="K144" i="12"/>
  <c r="J2" i="12"/>
  <c r="J3" i="12"/>
  <c r="J4" i="12"/>
  <c r="J5" i="12"/>
  <c r="J6" i="12"/>
  <c r="J7" i="12"/>
  <c r="J8" i="12"/>
  <c r="J9" i="12"/>
  <c r="J10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8" i="12"/>
  <c r="J29" i="12"/>
  <c r="J30" i="12"/>
  <c r="J31" i="12"/>
  <c r="J32" i="12"/>
  <c r="J33" i="12"/>
  <c r="J34" i="12"/>
  <c r="J35" i="12"/>
  <c r="J36" i="12"/>
  <c r="J37" i="12"/>
  <c r="J39" i="12"/>
  <c r="J40" i="12"/>
  <c r="J41" i="12"/>
  <c r="J42" i="12"/>
  <c r="J43" i="12"/>
  <c r="J44" i="12"/>
  <c r="J45" i="12"/>
  <c r="J46" i="12"/>
  <c r="J47" i="12"/>
  <c r="J48" i="12"/>
  <c r="J49" i="12"/>
  <c r="J50" i="12"/>
  <c r="J51" i="12"/>
  <c r="J52" i="12"/>
  <c r="J53" i="12"/>
  <c r="J54" i="12"/>
  <c r="J55" i="12"/>
  <c r="J56" i="12"/>
  <c r="J57" i="12"/>
  <c r="J58" i="12"/>
  <c r="J59" i="12"/>
  <c r="J60" i="12"/>
  <c r="J61" i="12"/>
  <c r="J62" i="12"/>
  <c r="J63" i="12"/>
  <c r="J64" i="12"/>
  <c r="J65" i="12"/>
  <c r="J67" i="12"/>
  <c r="J68" i="12"/>
  <c r="J69" i="12"/>
  <c r="J72" i="12"/>
  <c r="J73" i="12"/>
  <c r="J74" i="12"/>
  <c r="J75" i="12"/>
  <c r="J76" i="12"/>
  <c r="J77" i="12"/>
  <c r="J78" i="12"/>
  <c r="J79" i="12"/>
  <c r="J80" i="12"/>
  <c r="J81" i="12"/>
  <c r="J82" i="12"/>
  <c r="J83" i="12"/>
  <c r="J84" i="12"/>
  <c r="J85" i="12"/>
  <c r="J86" i="12"/>
  <c r="J87" i="12"/>
  <c r="J88" i="12"/>
  <c r="J89" i="12"/>
  <c r="J90" i="12"/>
  <c r="J91" i="12"/>
  <c r="J92" i="12"/>
  <c r="J93" i="12"/>
  <c r="J94" i="12"/>
  <c r="J95" i="12"/>
  <c r="J96" i="12"/>
  <c r="J97" i="12"/>
  <c r="J98" i="12"/>
  <c r="J99" i="12"/>
  <c r="J100" i="12"/>
  <c r="J101" i="12"/>
  <c r="J102" i="12"/>
  <c r="J103" i="12"/>
  <c r="J104" i="12"/>
  <c r="J105" i="12"/>
  <c r="J106" i="12"/>
  <c r="J107" i="12"/>
  <c r="J108" i="12"/>
  <c r="J109" i="12"/>
  <c r="J110" i="12"/>
  <c r="J111" i="12"/>
  <c r="J112" i="12"/>
  <c r="J113" i="12"/>
  <c r="J114" i="12"/>
  <c r="J115" i="12"/>
  <c r="J116" i="12"/>
  <c r="J119" i="12"/>
  <c r="J121" i="12"/>
  <c r="J122" i="12"/>
  <c r="J123" i="12"/>
  <c r="J124" i="12"/>
  <c r="J126" i="12"/>
  <c r="J127" i="12"/>
  <c r="J129" i="12"/>
  <c r="J130" i="12"/>
  <c r="J131" i="12"/>
  <c r="J132" i="12"/>
  <c r="J133" i="12"/>
  <c r="J134" i="12"/>
  <c r="J135" i="12"/>
  <c r="J136" i="12"/>
  <c r="J137" i="12"/>
  <c r="J138" i="12"/>
  <c r="J139" i="12"/>
  <c r="J141" i="12"/>
  <c r="J142" i="12"/>
  <c r="J143" i="12"/>
  <c r="J144" i="12"/>
  <c r="I2" i="12"/>
  <c r="I3" i="12"/>
  <c r="I4" i="12"/>
  <c r="I5" i="12"/>
  <c r="I6" i="12"/>
  <c r="I7" i="12"/>
  <c r="I8" i="12"/>
  <c r="I9" i="12"/>
  <c r="I10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8" i="12"/>
  <c r="I29" i="12"/>
  <c r="I30" i="12"/>
  <c r="I31" i="12"/>
  <c r="I32" i="12"/>
  <c r="I33" i="12"/>
  <c r="I34" i="12"/>
  <c r="I35" i="12"/>
  <c r="I36" i="12"/>
  <c r="I37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7" i="12"/>
  <c r="I68" i="12"/>
  <c r="I69" i="12"/>
  <c r="I72" i="12"/>
  <c r="I73" i="12"/>
  <c r="I74" i="12"/>
  <c r="I75" i="12"/>
  <c r="I76" i="12"/>
  <c r="I77" i="12"/>
  <c r="I78" i="12"/>
  <c r="I79" i="12"/>
  <c r="I80" i="12"/>
  <c r="I81" i="12"/>
  <c r="I82" i="12"/>
  <c r="I83" i="12"/>
  <c r="I84" i="12"/>
  <c r="I85" i="12"/>
  <c r="I86" i="12"/>
  <c r="I87" i="12"/>
  <c r="I88" i="12"/>
  <c r="I89" i="12"/>
  <c r="I90" i="12"/>
  <c r="I91" i="12"/>
  <c r="I92" i="12"/>
  <c r="I93" i="12"/>
  <c r="I94" i="12"/>
  <c r="I95" i="12"/>
  <c r="I96" i="12"/>
  <c r="I97" i="12"/>
  <c r="I98" i="12"/>
  <c r="I99" i="12"/>
  <c r="I100" i="12"/>
  <c r="I101" i="12"/>
  <c r="I102" i="12"/>
  <c r="I103" i="12"/>
  <c r="I104" i="12"/>
  <c r="I105" i="12"/>
  <c r="I106" i="12"/>
  <c r="I107" i="12"/>
  <c r="I108" i="12"/>
  <c r="I109" i="12"/>
  <c r="I110" i="12"/>
  <c r="I111" i="12"/>
  <c r="I112" i="12"/>
  <c r="I113" i="12"/>
  <c r="I114" i="12"/>
  <c r="I115" i="12"/>
  <c r="I116" i="12"/>
  <c r="I119" i="12"/>
  <c r="I121" i="12"/>
  <c r="I122" i="12"/>
  <c r="I123" i="12"/>
  <c r="I124" i="12"/>
  <c r="I126" i="12"/>
  <c r="I127" i="12"/>
  <c r="I129" i="12"/>
  <c r="I130" i="12"/>
  <c r="I131" i="12"/>
  <c r="I132" i="12"/>
  <c r="I133" i="12"/>
  <c r="I134" i="12"/>
  <c r="I135" i="12"/>
  <c r="I136" i="12"/>
  <c r="I137" i="12"/>
  <c r="I138" i="12"/>
  <c r="I139" i="12"/>
  <c r="I141" i="12"/>
  <c r="I142" i="12"/>
  <c r="I143" i="12"/>
  <c r="I144" i="12"/>
  <c r="H2" i="12"/>
  <c r="H3" i="12"/>
  <c r="H4" i="12"/>
  <c r="H5" i="12"/>
  <c r="H6" i="12"/>
  <c r="H7" i="12"/>
  <c r="H8" i="12"/>
  <c r="H9" i="12"/>
  <c r="H10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8" i="12"/>
  <c r="H29" i="12"/>
  <c r="H30" i="12"/>
  <c r="H31" i="12"/>
  <c r="H32" i="12"/>
  <c r="H33" i="12"/>
  <c r="H34" i="12"/>
  <c r="H35" i="12"/>
  <c r="H36" i="12"/>
  <c r="H37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7" i="12"/>
  <c r="H68" i="12"/>
  <c r="H69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9" i="12"/>
  <c r="H121" i="12"/>
  <c r="H122" i="12"/>
  <c r="H123" i="12"/>
  <c r="H124" i="12"/>
  <c r="H126" i="12"/>
  <c r="H127" i="12"/>
  <c r="H129" i="12"/>
  <c r="H130" i="12"/>
  <c r="H131" i="12"/>
  <c r="H132" i="12"/>
  <c r="H133" i="12"/>
  <c r="H134" i="12"/>
  <c r="H135" i="12"/>
  <c r="H136" i="12"/>
  <c r="H137" i="12"/>
  <c r="H138" i="12"/>
  <c r="H139" i="12"/>
  <c r="H141" i="12"/>
  <c r="H142" i="12"/>
  <c r="H143" i="12"/>
  <c r="H144" i="12"/>
  <c r="L145" i="12"/>
  <c r="N145" i="12"/>
  <c r="O145" i="12"/>
  <c r="P145" i="12"/>
  <c r="G2" i="12"/>
  <c r="G3" i="12"/>
  <c r="G4" i="12"/>
  <c r="G5" i="12"/>
  <c r="G6" i="12"/>
  <c r="G46" i="12"/>
  <c r="G7" i="12"/>
  <c r="G8" i="12"/>
  <c r="G9" i="12"/>
  <c r="G10" i="12"/>
  <c r="G12" i="12"/>
  <c r="G13" i="12"/>
  <c r="G14" i="12"/>
  <c r="G15" i="12"/>
  <c r="G16" i="12"/>
  <c r="G17" i="12"/>
  <c r="G18" i="12"/>
  <c r="G19" i="12"/>
  <c r="G20" i="12"/>
  <c r="G21" i="12"/>
  <c r="G23" i="12"/>
  <c r="G24" i="12"/>
  <c r="G25" i="12"/>
  <c r="G26" i="12"/>
  <c r="G28" i="12"/>
  <c r="G29" i="12"/>
  <c r="G30" i="12"/>
  <c r="G22" i="12"/>
  <c r="G31" i="12"/>
  <c r="G32" i="12"/>
  <c r="G33" i="12"/>
  <c r="G34" i="12"/>
  <c r="G35" i="12"/>
  <c r="G36" i="12"/>
  <c r="G37" i="12"/>
  <c r="G39" i="12"/>
  <c r="G40" i="12"/>
  <c r="G41" i="12"/>
  <c r="G42" i="12"/>
  <c r="G43" i="12"/>
  <c r="G44" i="12"/>
  <c r="G45" i="12"/>
  <c r="G67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8" i="12"/>
  <c r="G76" i="12"/>
  <c r="G85" i="12"/>
  <c r="G63" i="12"/>
  <c r="G64" i="12"/>
  <c r="G65" i="12"/>
  <c r="G69" i="12"/>
  <c r="G72" i="12"/>
  <c r="G73" i="12"/>
  <c r="G74" i="12"/>
  <c r="G75" i="12"/>
  <c r="G77" i="12"/>
  <c r="G78" i="12"/>
  <c r="G79" i="12"/>
  <c r="G80" i="12"/>
  <c r="G81" i="12"/>
  <c r="G82" i="12"/>
  <c r="G83" i="12"/>
  <c r="G84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33" i="12"/>
  <c r="G113" i="12"/>
  <c r="G114" i="12"/>
  <c r="G115" i="12"/>
  <c r="G116" i="12"/>
  <c r="G119" i="12"/>
  <c r="G121" i="12"/>
  <c r="G122" i="12"/>
  <c r="G123" i="12"/>
  <c r="G124" i="12"/>
  <c r="G126" i="12"/>
  <c r="G127" i="12"/>
  <c r="G129" i="12"/>
  <c r="G130" i="12"/>
  <c r="G131" i="12"/>
  <c r="G132" i="12"/>
  <c r="G134" i="12"/>
  <c r="G135" i="12"/>
  <c r="G136" i="12"/>
  <c r="G137" i="12"/>
  <c r="G138" i="12"/>
  <c r="G139" i="12"/>
  <c r="G141" i="12"/>
  <c r="G142" i="12"/>
  <c r="G143" i="12"/>
  <c r="G144" i="12"/>
  <c r="M145" i="12" l="1"/>
  <c r="I145" i="12"/>
  <c r="J145" i="12"/>
  <c r="H145" i="12"/>
  <c r="K145" i="12"/>
  <c r="G145" i="12" l="1"/>
  <c r="F2" i="12"/>
  <c r="F3" i="12"/>
  <c r="F4" i="12"/>
  <c r="F5" i="12"/>
  <c r="F6" i="12"/>
  <c r="F46" i="12"/>
  <c r="F7" i="12"/>
  <c r="F8" i="12"/>
  <c r="F9" i="12"/>
  <c r="F10" i="12"/>
  <c r="F12" i="12"/>
  <c r="F13" i="12"/>
  <c r="F14" i="12"/>
  <c r="F15" i="12"/>
  <c r="F16" i="12"/>
  <c r="F17" i="12"/>
  <c r="F18" i="12"/>
  <c r="F19" i="12"/>
  <c r="F20" i="12"/>
  <c r="F21" i="12"/>
  <c r="F23" i="12"/>
  <c r="F24" i="12"/>
  <c r="F25" i="12"/>
  <c r="F26" i="12"/>
  <c r="F28" i="12"/>
  <c r="F29" i="12"/>
  <c r="F30" i="12"/>
  <c r="F22" i="12"/>
  <c r="F31" i="12"/>
  <c r="F32" i="12"/>
  <c r="F33" i="12"/>
  <c r="F34" i="12"/>
  <c r="F35" i="12"/>
  <c r="F36" i="12"/>
  <c r="F37" i="12"/>
  <c r="F39" i="12"/>
  <c r="F40" i="12"/>
  <c r="F41" i="12"/>
  <c r="F42" i="12"/>
  <c r="F43" i="12"/>
  <c r="F44" i="12"/>
  <c r="F45" i="12"/>
  <c r="F67" i="12"/>
  <c r="F47" i="12"/>
  <c r="F48" i="12"/>
  <c r="F49" i="12"/>
  <c r="F50" i="12"/>
  <c r="F51" i="12"/>
  <c r="F52" i="12"/>
  <c r="F53" i="12"/>
  <c r="F54" i="12"/>
  <c r="F55" i="12"/>
  <c r="F56" i="12"/>
  <c r="F57" i="12"/>
  <c r="F58" i="12"/>
  <c r="F59" i="12"/>
  <c r="F60" i="12"/>
  <c r="F61" i="12"/>
  <c r="F62" i="12"/>
  <c r="F68" i="12"/>
  <c r="F76" i="12"/>
  <c r="F85" i="12"/>
  <c r="F63" i="12"/>
  <c r="F64" i="12"/>
  <c r="F65" i="12"/>
  <c r="F69" i="12"/>
  <c r="F72" i="12"/>
  <c r="F73" i="12"/>
  <c r="F74" i="12"/>
  <c r="F75" i="12"/>
  <c r="F77" i="12"/>
  <c r="F78" i="12"/>
  <c r="F79" i="12"/>
  <c r="F80" i="12"/>
  <c r="F81" i="12"/>
  <c r="F82" i="12"/>
  <c r="F83" i="12"/>
  <c r="F84" i="12"/>
  <c r="F86" i="12"/>
  <c r="F87" i="12"/>
  <c r="F88" i="12"/>
  <c r="F89" i="12"/>
  <c r="F90" i="12"/>
  <c r="F91" i="12"/>
  <c r="F92" i="12"/>
  <c r="F93" i="12"/>
  <c r="F94" i="12"/>
  <c r="F95" i="12"/>
  <c r="F96" i="12"/>
  <c r="F97" i="12"/>
  <c r="F98" i="12"/>
  <c r="F99" i="12"/>
  <c r="F100" i="12"/>
  <c r="F101" i="12"/>
  <c r="F102" i="12"/>
  <c r="F103" i="12"/>
  <c r="F104" i="12"/>
  <c r="F105" i="12"/>
  <c r="F106" i="12"/>
  <c r="F107" i="12"/>
  <c r="F108" i="12"/>
  <c r="F109" i="12"/>
  <c r="F110" i="12"/>
  <c r="F111" i="12"/>
  <c r="F112" i="12"/>
  <c r="F133" i="12"/>
  <c r="F113" i="12"/>
  <c r="F114" i="12"/>
  <c r="F115" i="12"/>
  <c r="F116" i="12"/>
  <c r="F119" i="12"/>
  <c r="F121" i="12"/>
  <c r="F122" i="12"/>
  <c r="F123" i="12"/>
  <c r="F124" i="12"/>
  <c r="F126" i="12"/>
  <c r="F127" i="12"/>
  <c r="F129" i="12"/>
  <c r="F130" i="12"/>
  <c r="F131" i="12"/>
  <c r="F132" i="12"/>
  <c r="F134" i="12"/>
  <c r="F135" i="12"/>
  <c r="F136" i="12"/>
  <c r="F137" i="12"/>
  <c r="F138" i="12"/>
  <c r="F139" i="12"/>
  <c r="F141" i="12"/>
  <c r="F142" i="12"/>
  <c r="F143" i="12"/>
  <c r="F144" i="12"/>
  <c r="E2" i="12"/>
  <c r="E3" i="12"/>
  <c r="E4" i="12"/>
  <c r="E5" i="12"/>
  <c r="E6" i="12"/>
  <c r="E46" i="12"/>
  <c r="E7" i="12"/>
  <c r="E8" i="12"/>
  <c r="E9" i="12"/>
  <c r="E10" i="12"/>
  <c r="E12" i="12"/>
  <c r="E13" i="12"/>
  <c r="E14" i="12"/>
  <c r="E15" i="12"/>
  <c r="E16" i="12"/>
  <c r="E17" i="12"/>
  <c r="E18" i="12"/>
  <c r="E19" i="12"/>
  <c r="E20" i="12"/>
  <c r="E21" i="12"/>
  <c r="E23" i="12"/>
  <c r="E24" i="12"/>
  <c r="E25" i="12"/>
  <c r="E26" i="12"/>
  <c r="E28" i="12"/>
  <c r="E29" i="12"/>
  <c r="E30" i="12"/>
  <c r="E22" i="12"/>
  <c r="E31" i="12"/>
  <c r="E32" i="12"/>
  <c r="E33" i="12"/>
  <c r="E34" i="12"/>
  <c r="E35" i="12"/>
  <c r="E36" i="12"/>
  <c r="E37" i="12"/>
  <c r="E39" i="12"/>
  <c r="E40" i="12"/>
  <c r="E41" i="12"/>
  <c r="E42" i="12"/>
  <c r="E43" i="12"/>
  <c r="E44" i="12"/>
  <c r="E45" i="12"/>
  <c r="E67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8" i="12"/>
  <c r="E76" i="12"/>
  <c r="E85" i="12"/>
  <c r="E63" i="12"/>
  <c r="E64" i="12"/>
  <c r="E65" i="12"/>
  <c r="E69" i="12"/>
  <c r="E72" i="12"/>
  <c r="E73" i="12"/>
  <c r="E74" i="12"/>
  <c r="E75" i="12"/>
  <c r="E77" i="12"/>
  <c r="E78" i="12"/>
  <c r="E79" i="12"/>
  <c r="E80" i="12"/>
  <c r="E81" i="12"/>
  <c r="E82" i="12"/>
  <c r="E83" i="12"/>
  <c r="E84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33" i="12"/>
  <c r="E113" i="12"/>
  <c r="E114" i="12"/>
  <c r="E115" i="12"/>
  <c r="E116" i="12"/>
  <c r="E119" i="12"/>
  <c r="E121" i="12"/>
  <c r="E122" i="12"/>
  <c r="E123" i="12"/>
  <c r="E124" i="12"/>
  <c r="E126" i="12"/>
  <c r="E127" i="12"/>
  <c r="Q127" i="12" s="1"/>
  <c r="E129" i="12"/>
  <c r="E130" i="12"/>
  <c r="E131" i="12"/>
  <c r="E132" i="12"/>
  <c r="E134" i="12"/>
  <c r="E135" i="12"/>
  <c r="E136" i="12"/>
  <c r="E137" i="12"/>
  <c r="E138" i="12"/>
  <c r="E139" i="12"/>
  <c r="E141" i="12"/>
  <c r="E142" i="12"/>
  <c r="E143" i="12"/>
  <c r="E144" i="12"/>
  <c r="E145" i="12" l="1"/>
  <c r="F145" i="12"/>
  <c r="Q28" i="12" l="1"/>
  <c r="Q12" i="12" l="1"/>
  <c r="Q25" i="12" l="1"/>
  <c r="Q103" i="12" l="1"/>
  <c r="Q69" i="12"/>
  <c r="Q61" i="12"/>
  <c r="Q13" i="12"/>
  <c r="Q34" i="12" l="1"/>
  <c r="Q35" i="12"/>
  <c r="Q36" i="12"/>
  <c r="Q37" i="12"/>
  <c r="Q39" i="12"/>
  <c r="Q40" i="12"/>
  <c r="Q41" i="12"/>
  <c r="Q42" i="12"/>
  <c r="Q43" i="12"/>
  <c r="Q44" i="12"/>
  <c r="Q46" i="12"/>
  <c r="Q47" i="12"/>
  <c r="Q48" i="12"/>
  <c r="Q97" i="12"/>
  <c r="Q95" i="12"/>
  <c r="Q96" i="12"/>
  <c r="Q98" i="12"/>
  <c r="Q100" i="12"/>
  <c r="Q101" i="12"/>
  <c r="Q102" i="12"/>
  <c r="Q104" i="12"/>
  <c r="Q106" i="12"/>
  <c r="Q107" i="12"/>
  <c r="Q18" i="12"/>
  <c r="Q19" i="12"/>
  <c r="Q21" i="12"/>
  <c r="Q22" i="12"/>
  <c r="Q23" i="12"/>
  <c r="Q24" i="12"/>
  <c r="Q26" i="12"/>
  <c r="Q30" i="12"/>
  <c r="Q31" i="12"/>
  <c r="Q32" i="12"/>
  <c r="Q33" i="12"/>
  <c r="Q68" i="12"/>
  <c r="Q63" i="12"/>
  <c r="Q64" i="12"/>
  <c r="Q65" i="12"/>
  <c r="Q67" i="12"/>
  <c r="Q72" i="12"/>
  <c r="Q73" i="12"/>
  <c r="Q74" i="12"/>
  <c r="Q75" i="12"/>
  <c r="Q77" i="12"/>
  <c r="Q78" i="12"/>
  <c r="Q79" i="12"/>
  <c r="Q80" i="12"/>
  <c r="Q81" i="12"/>
  <c r="Q82" i="12"/>
  <c r="Q83" i="12"/>
  <c r="Q84" i="12"/>
  <c r="Q85" i="12"/>
  <c r="Q86" i="12"/>
  <c r="Q87" i="12"/>
  <c r="Q88" i="12"/>
  <c r="Q108" i="12"/>
  <c r="Q109" i="12"/>
  <c r="Q110" i="12"/>
  <c r="Q111" i="12"/>
  <c r="Q113" i="12"/>
  <c r="Q114" i="12"/>
  <c r="Q115" i="12"/>
  <c r="Q119" i="12"/>
  <c r="Q49" i="12"/>
  <c r="Q50" i="12"/>
  <c r="Q51" i="12"/>
  <c r="Q53" i="12"/>
  <c r="Q54" i="12"/>
  <c r="Q55" i="12"/>
  <c r="Q56" i="12"/>
  <c r="Q57" i="12"/>
  <c r="Q58" i="12"/>
  <c r="Q59" i="12"/>
  <c r="Q60" i="12"/>
  <c r="Q89" i="12"/>
  <c r="Q90" i="12"/>
  <c r="Q91" i="12"/>
  <c r="Q92" i="12"/>
  <c r="Q93" i="12"/>
  <c r="Q94" i="12"/>
  <c r="Q121" i="12"/>
  <c r="Q123" i="12"/>
  <c r="Q124" i="12"/>
  <c r="Q126" i="12"/>
  <c r="Q129" i="12"/>
  <c r="Q130" i="12"/>
  <c r="Q131" i="12"/>
  <c r="Q132" i="12"/>
  <c r="Q133" i="12"/>
  <c r="Q134" i="12"/>
  <c r="Q135" i="12"/>
  <c r="Q136" i="12"/>
  <c r="Q137" i="12"/>
  <c r="Q139" i="12"/>
  <c r="Q141" i="12"/>
  <c r="Q2" i="12"/>
  <c r="Q4" i="12"/>
  <c r="Q7" i="12"/>
  <c r="Q8" i="12"/>
  <c r="Q9" i="12"/>
  <c r="Q10" i="12"/>
  <c r="Q15" i="12"/>
  <c r="Q16" i="12"/>
  <c r="Q17" i="12"/>
  <c r="Q142" i="12"/>
  <c r="Q143" i="12"/>
  <c r="Q144" i="12"/>
  <c r="Q52" i="12" l="1"/>
  <c r="Q112" i="12"/>
  <c r="Q3" i="12"/>
  <c r="Q76" i="12" l="1"/>
  <c r="Q138" i="12"/>
  <c r="Q62" i="12"/>
  <c r="Q116" i="12"/>
  <c r="Q122" i="12" l="1"/>
  <c r="Q29" i="12"/>
  <c r="Q20" i="12"/>
  <c r="Q6" i="12"/>
  <c r="Q5" i="12"/>
  <c r="Q14" i="12"/>
  <c r="Q105" i="12"/>
  <c r="Q99" i="12" l="1"/>
  <c r="Q45" i="12"/>
  <c r="Q145" i="12" l="1"/>
</calcChain>
</file>

<file path=xl/comments1.xml><?xml version="1.0" encoding="utf-8"?>
<comments xmlns="http://schemas.openxmlformats.org/spreadsheetml/2006/main">
  <authors>
    <author>Auteur</author>
  </authors>
  <commentList>
    <comment ref="O10" authorId="0">
      <text>
        <r>
          <rPr>
            <b/>
            <sz val="9"/>
            <color indexed="81"/>
            <rFont val="Tahoma"/>
            <family val="2"/>
          </rPr>
          <t>DAF</t>
        </r>
      </text>
    </comment>
    <comment ref="O11" authorId="0">
      <text>
        <r>
          <rPr>
            <b/>
            <sz val="9"/>
            <color indexed="81"/>
            <rFont val="Tahoma"/>
            <family val="2"/>
          </rPr>
          <t>DAF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9"/>
            <color indexed="81"/>
            <rFont val="Tahoma"/>
            <family val="2"/>
          </rPr>
          <t>DAF SSR</t>
        </r>
      </text>
    </comment>
    <comment ref="P27" authorId="0">
      <text>
        <r>
          <rPr>
            <b/>
            <sz val="9"/>
            <color indexed="81"/>
            <rFont val="Tahoma"/>
            <family val="2"/>
          </rPr>
          <t>DAF SSR</t>
        </r>
      </text>
    </comment>
    <comment ref="O38" authorId="0">
      <text>
        <r>
          <rPr>
            <b/>
            <sz val="9"/>
            <color indexed="81"/>
            <rFont val="Tahoma"/>
            <family val="2"/>
          </rPr>
          <t>DAF</t>
        </r>
      </text>
    </comment>
    <comment ref="O66" authorId="0">
      <text>
        <r>
          <rPr>
            <b/>
            <sz val="9"/>
            <color indexed="81"/>
            <rFont val="Tahoma"/>
            <family val="2"/>
          </rPr>
          <t>DAF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1" authorId="0">
      <text>
        <r>
          <rPr>
            <b/>
            <sz val="9"/>
            <color indexed="81"/>
            <rFont val="Tahoma"/>
            <family val="2"/>
          </rPr>
          <t>DAF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5" authorId="0">
      <text>
        <r>
          <rPr>
            <b/>
            <sz val="9"/>
            <color indexed="81"/>
            <rFont val="Tahoma"/>
            <family val="2"/>
          </rPr>
          <t>MIG SSR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<sst xmlns="http://schemas.openxmlformats.org/spreadsheetml/2006/main" count="593" uniqueCount="328">
  <si>
    <t>Finess ARBUST</t>
  </si>
  <si>
    <t>Catégorie</t>
  </si>
  <si>
    <t>Région</t>
  </si>
  <si>
    <t>670000033</t>
  </si>
  <si>
    <t>CENTRE PAUL STRAUSS</t>
  </si>
  <si>
    <t>CLCC</t>
  </si>
  <si>
    <t>EBNL</t>
  </si>
  <si>
    <t>CH</t>
  </si>
  <si>
    <t>670780055</t>
  </si>
  <si>
    <t>HOPITAUX UNIVERSITAIRES DE STRASBOURG</t>
  </si>
  <si>
    <t>670780337</t>
  </si>
  <si>
    <t>CENTRE HOSPITALIER DE HAGUENAU</t>
  </si>
  <si>
    <t>680000973</t>
  </si>
  <si>
    <t>CENTRE HOSPITALIER DE COLMAR</t>
  </si>
  <si>
    <t>Clinique</t>
  </si>
  <si>
    <t>330000662</t>
  </si>
  <si>
    <t>INSTITUT BERGONIE</t>
  </si>
  <si>
    <t>330781196</t>
  </si>
  <si>
    <t>CHU HOPITAUX DE BORDEAUX</t>
  </si>
  <si>
    <t>330781253</t>
  </si>
  <si>
    <t>CENTRE HOSPITALIER DE LIBOURNE</t>
  </si>
  <si>
    <t>330781287</t>
  </si>
  <si>
    <t>400011177</t>
  </si>
  <si>
    <t>CENTRE HOSPITALIER DE MONT DE MARSAN</t>
  </si>
  <si>
    <t>640780417</t>
  </si>
  <si>
    <t>CHIC COTE BASQUE</t>
  </si>
  <si>
    <t>640781290</t>
  </si>
  <si>
    <t>CENTRE HOSPITALIER DE PAU</t>
  </si>
  <si>
    <t>030780118</t>
  </si>
  <si>
    <t>CENTRE HOSPITALIER DE VICHY</t>
  </si>
  <si>
    <t>630000479</t>
  </si>
  <si>
    <t>CENTRE REGIONAL JEAN PERRIN</t>
  </si>
  <si>
    <t>630780989</t>
  </si>
  <si>
    <t>CHU DE CLERMONT-FERRAND</t>
  </si>
  <si>
    <t>140000100</t>
  </si>
  <si>
    <t>CHU COTE DE NACRE - CAEN</t>
  </si>
  <si>
    <t>140000555</t>
  </si>
  <si>
    <t>CENTRE FRANCOIS BACLESSE - CAEN</t>
  </si>
  <si>
    <t>210780581</t>
  </si>
  <si>
    <t>CHU DIJON</t>
  </si>
  <si>
    <t>210987731</t>
  </si>
  <si>
    <t>CLCC GEORGES-FRANCOIS LECLERC</t>
  </si>
  <si>
    <t>710780958</t>
  </si>
  <si>
    <t>CH W. MOREY CHALON S/SAONE</t>
  </si>
  <si>
    <t>890000037</t>
  </si>
  <si>
    <t>CH AUXERRE</t>
  </si>
  <si>
    <t>220000020</t>
  </si>
  <si>
    <t>CH SAINT BRIEUC</t>
  </si>
  <si>
    <t>Bretagne</t>
  </si>
  <si>
    <t>290000017</t>
  </si>
  <si>
    <t>290000975</t>
  </si>
  <si>
    <t>350002812</t>
  </si>
  <si>
    <t>CRLCC EUGÈNE MARQUIS RENNES</t>
  </si>
  <si>
    <t>350005179</t>
  </si>
  <si>
    <t>CHU DE RENNES</t>
  </si>
  <si>
    <t>560005746</t>
  </si>
  <si>
    <t>CH BRETAGNE SUD - LORIENT</t>
  </si>
  <si>
    <t>280000134</t>
  </si>
  <si>
    <t>CENTRE HOSPITALIER DE CHARTRES</t>
  </si>
  <si>
    <t>450000088</t>
  </si>
  <si>
    <t>CENTRE HOSPITALIER REGIONAL D'ORLEANS</t>
  </si>
  <si>
    <t>100000017</t>
  </si>
  <si>
    <t>CENTRE HOSPITALIER DE TROYES</t>
  </si>
  <si>
    <t>510000029</t>
  </si>
  <si>
    <t>510000516</t>
  </si>
  <si>
    <t>INSTITUT JEAN GODINOT</t>
  </si>
  <si>
    <t>510000185</t>
  </si>
  <si>
    <t>POLYCLINIQUE COURLANCY - REIMS</t>
  </si>
  <si>
    <t>250000015</t>
  </si>
  <si>
    <t>CHU BESANCON</t>
  </si>
  <si>
    <t>900000365</t>
  </si>
  <si>
    <t>CH BELFORT - MONTBELIARD</t>
  </si>
  <si>
    <t>970100228</t>
  </si>
  <si>
    <t>CHU DE POINTE A PITRE/ ABYMES</t>
  </si>
  <si>
    <t>270023724</t>
  </si>
  <si>
    <t>760000166</t>
  </si>
  <si>
    <t>CLCC HENRI BECQUEREL ROUEN</t>
  </si>
  <si>
    <t>760780239</t>
  </si>
  <si>
    <t>CHU ROUEN</t>
  </si>
  <si>
    <t>760780726</t>
  </si>
  <si>
    <t>CH LE HAVRE</t>
  </si>
  <si>
    <t>Ile-de-France</t>
  </si>
  <si>
    <t>750000523</t>
  </si>
  <si>
    <t>GROUPE HOSPITALIER PARIS SAINT-JOSEPH</t>
  </si>
  <si>
    <t>750000549</t>
  </si>
  <si>
    <t>FONDATION OPHTALMOLOGIQUE ROTHSCHILD</t>
  </si>
  <si>
    <t>750006728</t>
  </si>
  <si>
    <t>GROUPE HOSPITALIER DIACONESSES CROIX SAINT-SIMON</t>
  </si>
  <si>
    <t>750050940</t>
  </si>
  <si>
    <t>GCS UNICANCER</t>
  </si>
  <si>
    <t>750110025</t>
  </si>
  <si>
    <t>CHNO DES QUINZE-VINGT PARIS</t>
  </si>
  <si>
    <t>750140014</t>
  </si>
  <si>
    <t>CH SAINTE-ANNE</t>
  </si>
  <si>
    <t>750150104</t>
  </si>
  <si>
    <t>INSTITUT MUTUALISTE MONTSOURIS</t>
  </si>
  <si>
    <t>750160012</t>
  </si>
  <si>
    <t>AP-HP</t>
  </si>
  <si>
    <t>780110052</t>
  </si>
  <si>
    <t>CH DE RAMBOUILLET</t>
  </si>
  <si>
    <t>780110078</t>
  </si>
  <si>
    <t>CH DE VERSAILLES</t>
  </si>
  <si>
    <t>910002773</t>
  </si>
  <si>
    <t>CH SUD-FRANCILIEN</t>
  </si>
  <si>
    <t>920000650</t>
  </si>
  <si>
    <t>HOPITAL FOCH</t>
  </si>
  <si>
    <t>940000664</t>
  </si>
  <si>
    <t>940016819</t>
  </si>
  <si>
    <t>LES HOPITAUX DE SAINT MAURICE</t>
  </si>
  <si>
    <t>940110018</t>
  </si>
  <si>
    <t>CH INTERCOMMUNAL DE CRETEIL</t>
  </si>
  <si>
    <t>950110015</t>
  </si>
  <si>
    <t>CH VICTOR DUPOUY</t>
  </si>
  <si>
    <t>950110080</t>
  </si>
  <si>
    <t>CH RENE DUBOS</t>
  </si>
  <si>
    <t>910300219</t>
  </si>
  <si>
    <t>HOPITAL PRIVE JACQUES CARTIER</t>
  </si>
  <si>
    <t>CLINIQUE AMBROISE PARE</t>
  </si>
  <si>
    <t>300780038</t>
  </si>
  <si>
    <t>CHU NIMES</t>
  </si>
  <si>
    <t>340000207</t>
  </si>
  <si>
    <t>340780055</t>
  </si>
  <si>
    <t>CENTRE HOSPITALIER BEZIERS</t>
  </si>
  <si>
    <t>340780477</t>
  </si>
  <si>
    <t>CHU MONTPELLIER</t>
  </si>
  <si>
    <t>660780180</t>
  </si>
  <si>
    <t>CENTRE HOSPITALIER PERPIGNAN</t>
  </si>
  <si>
    <t>300780152</t>
  </si>
  <si>
    <t>190000042</t>
  </si>
  <si>
    <t>CENTRE HOSPITALIER DUBOIS BRIVE</t>
  </si>
  <si>
    <t>870000015</t>
  </si>
  <si>
    <t>CHU DE LIMOGES</t>
  </si>
  <si>
    <t>870000288</t>
  </si>
  <si>
    <t>540001286</t>
  </si>
  <si>
    <t>CHU DE NANCY</t>
  </si>
  <si>
    <t>550003354</t>
  </si>
  <si>
    <t>CENTRE HOSPITALIER DE BAR LE DUC</t>
  </si>
  <si>
    <t>570005165</t>
  </si>
  <si>
    <t>570023630</t>
  </si>
  <si>
    <t>970211207</t>
  </si>
  <si>
    <t>CHU DE MARTINIQUE</t>
  </si>
  <si>
    <t>310781406</t>
  </si>
  <si>
    <t>HOTEL DIEU ST-JACQUES CHU DE TOULOUSE</t>
  </si>
  <si>
    <t>310782347</t>
  </si>
  <si>
    <t>INSTITUT CLAUDIUS REGAUD</t>
  </si>
  <si>
    <t>310780259</t>
  </si>
  <si>
    <t>310780382</t>
  </si>
  <si>
    <t>590000188</t>
  </si>
  <si>
    <t>CLCC OSCAR LAMBRET LILLE</t>
  </si>
  <si>
    <t>590051801</t>
  </si>
  <si>
    <t>GCS DU GPT DES HOPITAUX DE L'ICL</t>
  </si>
  <si>
    <t>590780193</t>
  </si>
  <si>
    <t>590781415</t>
  </si>
  <si>
    <t>CH DUNKERQUE</t>
  </si>
  <si>
    <t>590781902</t>
  </si>
  <si>
    <t>CH TOURCOING</t>
  </si>
  <si>
    <t>590782215</t>
  </si>
  <si>
    <t>CH VALENCIENNES</t>
  </si>
  <si>
    <t>590782421</t>
  </si>
  <si>
    <t>CH ROUBAIX</t>
  </si>
  <si>
    <t>620100057</t>
  </si>
  <si>
    <t>CH ARRAS</t>
  </si>
  <si>
    <t>620100651</t>
  </si>
  <si>
    <t>CH BETHUNE</t>
  </si>
  <si>
    <t>620100685</t>
  </si>
  <si>
    <t>CH LENS</t>
  </si>
  <si>
    <t>620103440</t>
  </si>
  <si>
    <t>CH BOULOGNE-SUR-MER</t>
  </si>
  <si>
    <t>590780383</t>
  </si>
  <si>
    <t>970408589</t>
  </si>
  <si>
    <t>440000057</t>
  </si>
  <si>
    <t>CENTRE HOSPITALIER DE ST NAZAIRE</t>
  </si>
  <si>
    <t>440000289</t>
  </si>
  <si>
    <t>CHU DE NANTES</t>
  </si>
  <si>
    <t>490000031</t>
  </si>
  <si>
    <t>CHU D'ANGERS</t>
  </si>
  <si>
    <t>490000676</t>
  </si>
  <si>
    <t>CENTRE HOSPITALIER DE CHOLET</t>
  </si>
  <si>
    <t>720000025</t>
  </si>
  <si>
    <t>CENTRE HOSPITALIER DU MANS</t>
  </si>
  <si>
    <t>850000019</t>
  </si>
  <si>
    <t>CENTRE HOSPITALIER DE LA ROCHE/YON</t>
  </si>
  <si>
    <t>440041580</t>
  </si>
  <si>
    <t>020000063</t>
  </si>
  <si>
    <t>CENTRE HOSPITALIER DE SAINT QUENTIN</t>
  </si>
  <si>
    <t>800000044</t>
  </si>
  <si>
    <t>CHU AMIENS</t>
  </si>
  <si>
    <t>GROUPE HOSPITALIER LA ROCHELLE-RE-AUNIS</t>
  </si>
  <si>
    <t>060000528</t>
  </si>
  <si>
    <t>CENTRE ANTOINE LACASSAGNE</t>
  </si>
  <si>
    <t>060780947</t>
  </si>
  <si>
    <t>HOPITAUX PEDIATRIQUES NICE CHU LENVAL</t>
  </si>
  <si>
    <t>060785011</t>
  </si>
  <si>
    <t>CHU DE NICE</t>
  </si>
  <si>
    <t>130001647</t>
  </si>
  <si>
    <t>INSTITUT PAOLI CALMETTES</t>
  </si>
  <si>
    <t>130043664</t>
  </si>
  <si>
    <t>130785652</t>
  </si>
  <si>
    <t>FONDATION HOPITAL SAINT JOSEPH</t>
  </si>
  <si>
    <t>130786049</t>
  </si>
  <si>
    <t>130789316</t>
  </si>
  <si>
    <t>830100616</t>
  </si>
  <si>
    <t>CHI TOULON LA SEYNE</t>
  </si>
  <si>
    <t>380780080</t>
  </si>
  <si>
    <t>CHU GRENOBLE</t>
  </si>
  <si>
    <t>380781435</t>
  </si>
  <si>
    <t>CH VIENNE</t>
  </si>
  <si>
    <t>420013492</t>
  </si>
  <si>
    <t>GCS-ES INSTITUT CANCEROLOGIE LUCIEN NEUWIRTH</t>
  </si>
  <si>
    <t>420784878</t>
  </si>
  <si>
    <t>CHU SAINT-ETIENNE</t>
  </si>
  <si>
    <t>690000880</t>
  </si>
  <si>
    <t>CENTRE LEON BERARD</t>
  </si>
  <si>
    <t>690780101</t>
  </si>
  <si>
    <t>CH LE VINATIER</t>
  </si>
  <si>
    <t>690781810</t>
  </si>
  <si>
    <t>HOSPICES CIVILS DE LYON</t>
  </si>
  <si>
    <t>690805361</t>
  </si>
  <si>
    <t>CH SAINT-JOSEPH/SAINT-LUC</t>
  </si>
  <si>
    <t>730000015</t>
  </si>
  <si>
    <t>740781133</t>
  </si>
  <si>
    <t>370000481</t>
  </si>
  <si>
    <t>540023264</t>
  </si>
  <si>
    <t>ICM (INSTITUT REGIONAL DU CANCER DE MONTPELLIER)</t>
  </si>
  <si>
    <t>INSTITUT DE CANCEROLOGIE DE LORRAINE</t>
  </si>
  <si>
    <t>CH ANNECY-GENEVOIS</t>
  </si>
  <si>
    <t>SAS POLYCLINIQUE DE LIMOGES - SITE CLINIQUE FRANÇOIS CHENIEUX</t>
  </si>
  <si>
    <t>Pays de la Loire</t>
  </si>
  <si>
    <t>Provence-Alpes-Côte-d'Azur</t>
  </si>
  <si>
    <t>TOTAL</t>
  </si>
  <si>
    <r>
      <t xml:space="preserve">Raison Sociale
</t>
    </r>
    <r>
      <rPr>
        <b/>
        <sz val="11"/>
        <rFont val="Calibri"/>
        <family val="2"/>
      </rPr>
      <t xml:space="preserve">
</t>
    </r>
  </si>
  <si>
    <t>Centre Val de Loire</t>
  </si>
  <si>
    <t>zz-Martinique</t>
  </si>
  <si>
    <t>zz-Guadeloupe</t>
  </si>
  <si>
    <t>Bourgogne Franche-Comté</t>
  </si>
  <si>
    <t>Normandie</t>
  </si>
  <si>
    <t>680020336</t>
  </si>
  <si>
    <t>GRPE HOSP REGION MULHOUSE ET SUD ALSACE</t>
  </si>
  <si>
    <t>CHR DE REIMS</t>
  </si>
  <si>
    <t xml:space="preserve">INSTITUT DE CANCEROLOGIE DE L'OUEST (ICO) </t>
  </si>
  <si>
    <t>060780988</t>
  </si>
  <si>
    <t>CH DE CANNES</t>
  </si>
  <si>
    <t>AP-HM</t>
  </si>
  <si>
    <t>440001113</t>
  </si>
  <si>
    <t>780110011</t>
  </si>
  <si>
    <t>CH DE MANTES LA JOLIE</t>
  </si>
  <si>
    <t>CHR/U</t>
  </si>
  <si>
    <t>CHR/U DE POITIERS</t>
  </si>
  <si>
    <t>CHR/U LILLE</t>
  </si>
  <si>
    <t>CHR/U METZ-THIONVILLE</t>
  </si>
  <si>
    <t>CHR/U REUNION</t>
  </si>
  <si>
    <t>CHR/UU DE BREST</t>
  </si>
  <si>
    <t>CHR/UU DE TOURS</t>
  </si>
  <si>
    <t>EPSM</t>
  </si>
  <si>
    <t>CH CHARLES PERRENS</t>
  </si>
  <si>
    <t>zz-Océan Indien</t>
  </si>
  <si>
    <t>HOPITAUX PRIVES DE METZ</t>
  </si>
  <si>
    <t xml:space="preserve">Les projets du programme hospitalier de recherche clinique national
PHRCN </t>
  </si>
  <si>
    <t>Les projets du programme hospitalier de recherche clinique en cancérologie
PHRCK</t>
  </si>
  <si>
    <t>Les projets du programme hospitalier de recherche clinique interrégional
PHRCI</t>
  </si>
  <si>
    <t xml:space="preserve">Les projets du programme de recherche médico économique
PRME   
</t>
  </si>
  <si>
    <t xml:space="preserve">Les projets du programme de recherche sur la performance du sytème de soins
PREPS </t>
  </si>
  <si>
    <t xml:space="preserve">Les projets du programme hospitalier de recherche infirmière et paramédicale
PHRIP 
</t>
  </si>
  <si>
    <t>Le soutien exceptionnel à la recherche clinique et à l'innovation</t>
  </si>
  <si>
    <t>170024194</t>
  </si>
  <si>
    <t>CH METROPOLE SAVOIE</t>
  </si>
  <si>
    <t>920000643</t>
  </si>
  <si>
    <t>INSTITUT HOSPITALIER - SITE KLEBER</t>
  </si>
  <si>
    <t>M.S.P.BX. BAGATELLE</t>
  </si>
  <si>
    <t>HOPITAL EUROPEEN DESBIEF AMBROISE PARE</t>
  </si>
  <si>
    <t>Grand Est</t>
  </si>
  <si>
    <t>860014208</t>
  </si>
  <si>
    <t>Occitanie</t>
  </si>
  <si>
    <t>L'effort d'expertise des établissements de santé</t>
  </si>
  <si>
    <t>Qualité et performance de la recherche biomédicale à promotion industrielle</t>
  </si>
  <si>
    <t>CLINIQUE DE LA SAUVEGARDE</t>
  </si>
  <si>
    <t>690780390</t>
  </si>
  <si>
    <t xml:space="preserve">FONDATION ILDYS SITE DE PERHARIDY </t>
  </si>
  <si>
    <t>Nouvelle-Aquitaine</t>
  </si>
  <si>
    <t>Hauts-de-France</t>
  </si>
  <si>
    <t>Auvergne - Rhône-Alpes</t>
  </si>
  <si>
    <t xml:space="preserve">CLCC INSTITUT CURIE </t>
  </si>
  <si>
    <t xml:space="preserve">Les projets de recherche entrant dans le programme de soutien aux techniques innovantes
PSTIC
</t>
  </si>
  <si>
    <t>Les projets du progrramme de recherche translationnelle en santé                          PRTS</t>
  </si>
  <si>
    <t>Les projets du progrramme de recherche translationnelle en cancérologie                       PRTK</t>
  </si>
  <si>
    <t>750712184</t>
  </si>
  <si>
    <t>540000056</t>
  </si>
  <si>
    <t>CENTRE PSYCHOTHERAPIQUE NANCY</t>
  </si>
  <si>
    <t>750034308</t>
  </si>
  <si>
    <t>C.H DE MAISON BLANCHE</t>
  </si>
  <si>
    <t>CH DE MARTIGUES</t>
  </si>
  <si>
    <t>CH EURE-SEINE - HOPITAUX D'EVREUX ET DE VERNON</t>
  </si>
  <si>
    <t>830100459</t>
  </si>
  <si>
    <t>CLINIQUE SAINT-MICHEL</t>
  </si>
  <si>
    <t>820000065</t>
  </si>
  <si>
    <t>CLINIQUE DU DOCTEUR HONORE CAVE</t>
  </si>
  <si>
    <t>690780119</t>
  </si>
  <si>
    <t>CTRE PSYCHOTHÉRAPIQUE ST CYR MT D'OR</t>
  </si>
  <si>
    <t>E.S.E.A.N.</t>
  </si>
  <si>
    <t>CLCC INSTITUT GUSTAVE ROUSSY</t>
  </si>
  <si>
    <t>HOPITAL PRIVE LA LOUVIERE</t>
  </si>
  <si>
    <t>NOUVEL HOPITAL PRIVE LES FRANCISCAINES</t>
  </si>
  <si>
    <t>CLINIQUE DU SOUFFLE LA VALLONIE</t>
  </si>
  <si>
    <t>330000340</t>
  </si>
  <si>
    <t>POLYCLINIQUE LYON-NORD</t>
  </si>
  <si>
    <t>440043123</t>
  </si>
  <si>
    <t>340780568</t>
  </si>
  <si>
    <t>LANGUEDOC MUTUALITE IRM</t>
  </si>
  <si>
    <t>340798800</t>
  </si>
  <si>
    <t>690780648</t>
  </si>
  <si>
    <t>CLINIQUE PASTEUR TOULOUSE</t>
  </si>
  <si>
    <t>350002564</t>
  </si>
  <si>
    <t>POLE MPR SAINT-HELIER</t>
  </si>
  <si>
    <t>L'HOPITAL PRIVE DU CONFLUENT</t>
  </si>
  <si>
    <t>750056277</t>
  </si>
  <si>
    <t>750058448</t>
  </si>
  <si>
    <t>750059610</t>
  </si>
  <si>
    <t>GCS SANTECITE</t>
  </si>
  <si>
    <t>GCS ELSAN</t>
  </si>
  <si>
    <t>INSTITUT DE CANCEROLOGIE DE L'OUEST - SITE GAUDUCHEAU</t>
  </si>
  <si>
    <t>750059826</t>
  </si>
  <si>
    <t>GCS VIVALTO SANTE ERI</t>
  </si>
  <si>
    <t>GCS -GSER</t>
  </si>
  <si>
    <t>490017258</t>
  </si>
  <si>
    <t>750810814</t>
  </si>
  <si>
    <t>SERVICE DE SANTE DES ARMEES</t>
  </si>
  <si>
    <t>SSA</t>
  </si>
  <si>
    <t>Service de santé des armées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</si>
</sst>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5" formatCode="######\ ###\ ##0.0"/>
    <numFmt numFmtId="166" formatCode="#,##0_ ;\-#,##0\ "/>
    <numFmt numFmtId="167" formatCode="[$-40C]0%"/>
    <numFmt numFmtId="168" formatCode="[$-40C]General"/>
    <numFmt numFmtId="169" formatCode="&quot; &quot;#,##0.00&quot;    &quot;;&quot;-&quot;#,##0.00&quot;    &quot;;&quot; -&quot;#&quot;    &quot;;@&quot; &quot;"/>
    <numFmt numFmtId="170" formatCode="&quot; &quot;#,##0.00&quot; € &quot;;&quot;-&quot;#,##0.00&quot; € &quot;;&quot; -&quot;#&quot; € &quot;;@&quot; &quot;"/>
    <numFmt numFmtId="171" formatCode="#,##0.00&quot; &quot;[$€-40C];[Red]&quot;-&quot;#,##0.00&quot; &quot;[$€-40C]"/>
    <numFmt numFmtId="172" formatCode="\ #,##0.00&quot;    &quot;;\-#,##0.00&quot;    &quot;;&quot; -&quot;#&quot;    &quot;;@\ "/>
    <numFmt numFmtId="173" formatCode="000000000"/>
  </numFmts>
  <fonts count="31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rgb="FF9C0006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2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1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2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24" fillId="0" borderId="0"/>
    <xf numFmtId="0" fontId="25" fillId="0" borderId="0"/>
    <xf numFmtId="0" fontId="26" fillId="0" borderId="0" applyNumberFormat="0" applyFill="0" applyBorder="0" applyAlignment="0" applyProtection="0"/>
    <xf numFmtId="0" fontId="26" fillId="0" borderId="0" applyNumberFormat="0" applyBorder="0" applyProtection="0"/>
    <xf numFmtId="169" fontId="24" fillId="0" borderId="0" applyBorder="0" applyProtection="0"/>
    <xf numFmtId="170" fontId="24" fillId="0" borderId="0" applyBorder="0" applyProtection="0"/>
    <xf numFmtId="168" fontId="24" fillId="0" borderId="0" applyBorder="0" applyProtection="0"/>
    <xf numFmtId="167" fontId="24" fillId="0" borderId="0" applyBorder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168" fontId="24" fillId="0" borderId="0" applyBorder="0" applyProtection="0"/>
    <xf numFmtId="0" fontId="28" fillId="0" borderId="0" applyNumberFormat="0" applyBorder="0" applyProtection="0"/>
    <xf numFmtId="171" fontId="28" fillId="0" borderId="0" applyBorder="0" applyProtection="0"/>
    <xf numFmtId="9" fontId="25" fillId="0" borderId="0" applyFont="0" applyFill="0" applyBorder="0" applyAlignment="0" applyProtection="0"/>
    <xf numFmtId="172" fontId="24" fillId="0" borderId="0"/>
    <xf numFmtId="9" fontId="24" fillId="0" borderId="0"/>
    <xf numFmtId="0" fontId="6" fillId="0" borderId="0"/>
    <xf numFmtId="172" fontId="24" fillId="0" borderId="0"/>
  </cellStyleXfs>
  <cellXfs count="45">
    <xf numFmtId="0" fontId="0" fillId="0" borderId="0" xfId="0"/>
    <xf numFmtId="0" fontId="4" fillId="0" borderId="1" xfId="0" applyFont="1" applyFill="1" applyBorder="1" applyAlignment="1" applyProtection="1">
      <alignment horizontal="left" vertical="center"/>
      <protection hidden="1"/>
    </xf>
    <xf numFmtId="3" fontId="1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/>
    <xf numFmtId="0" fontId="0" fillId="0" borderId="1" xfId="0" applyFill="1" applyBorder="1"/>
    <xf numFmtId="3" fontId="3" fillId="0" borderId="1" xfId="0" applyNumberFormat="1" applyFont="1" applyFill="1" applyBorder="1" applyAlignment="1" applyProtection="1">
      <alignment horizontal="left" vertical="center"/>
      <protection hidden="1"/>
    </xf>
    <xf numFmtId="3" fontId="4" fillId="0" borderId="1" xfId="0" applyNumberFormat="1" applyFont="1" applyFill="1" applyBorder="1" applyAlignment="1" applyProtection="1">
      <alignment horizontal="left" vertical="center"/>
      <protection hidden="1"/>
    </xf>
    <xf numFmtId="0" fontId="3" fillId="0" borderId="1" xfId="0" applyFont="1" applyFill="1" applyBorder="1"/>
    <xf numFmtId="3" fontId="0" fillId="0" borderId="1" xfId="0" applyNumberFormat="1" applyFill="1" applyBorder="1"/>
    <xf numFmtId="0" fontId="4" fillId="0" borderId="1" xfId="0" applyFont="1" applyFill="1" applyBorder="1" applyAlignment="1" applyProtection="1">
      <alignment vertical="center"/>
      <protection hidden="1"/>
    </xf>
    <xf numFmtId="0" fontId="0" fillId="0" borderId="1" xfId="0" applyBorder="1"/>
    <xf numFmtId="0" fontId="4" fillId="0" borderId="1" xfId="0" applyFont="1" applyFill="1" applyBorder="1" applyAlignment="1" applyProtection="1">
      <alignment horizontal="left" vertical="center"/>
      <protection hidden="1"/>
    </xf>
    <xf numFmtId="0" fontId="0" fillId="0" borderId="1" xfId="0" applyFont="1" applyFill="1" applyBorder="1" applyAlignment="1" applyProtection="1">
      <alignment horizontal="left" vertical="center"/>
      <protection hidden="1"/>
    </xf>
    <xf numFmtId="165" fontId="0" fillId="0" borderId="1" xfId="0" applyNumberFormat="1" applyFill="1" applyBorder="1"/>
    <xf numFmtId="3" fontId="1" fillId="0" borderId="11" xfId="0" applyNumberFormat="1" applyFont="1" applyFill="1" applyBorder="1" applyAlignment="1" applyProtection="1">
      <alignment horizontal="left" vertical="center" wrapText="1"/>
    </xf>
    <xf numFmtId="0" fontId="0" fillId="0" borderId="11" xfId="0" applyFill="1" applyBorder="1"/>
    <xf numFmtId="0" fontId="0" fillId="0" borderId="11" xfId="0" applyFont="1" applyFill="1" applyBorder="1" applyAlignment="1" applyProtection="1">
      <alignment horizontal="left" vertical="center"/>
      <protection hidden="1"/>
    </xf>
    <xf numFmtId="166" fontId="0" fillId="0" borderId="1" xfId="0" applyNumberFormat="1" applyFill="1" applyBorder="1"/>
    <xf numFmtId="3" fontId="0" fillId="0" borderId="1" xfId="0" applyNumberFormat="1" applyFill="1" applyBorder="1"/>
    <xf numFmtId="3" fontId="3" fillId="0" borderId="1" xfId="0" applyNumberFormat="1" applyFont="1" applyFill="1" applyBorder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left" vertical="center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left" vertical="center"/>
      <protection hidden="1"/>
    </xf>
    <xf numFmtId="0" fontId="0" fillId="0" borderId="1" xfId="0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173" fontId="4" fillId="0" borderId="1" xfId="0" applyNumberFormat="1" applyFont="1" applyFill="1" applyBorder="1" applyAlignment="1" applyProtection="1">
      <alignment horizontal="left" vertical="center"/>
      <protection hidden="1"/>
    </xf>
    <xf numFmtId="173" fontId="0" fillId="0" borderId="1" xfId="0" applyNumberFormat="1" applyFill="1" applyBorder="1"/>
    <xf numFmtId="173" fontId="0" fillId="0" borderId="1" xfId="0" applyNumberFormat="1" applyFill="1" applyBorder="1" applyAlignment="1">
      <alignment horizontal="left"/>
    </xf>
    <xf numFmtId="173" fontId="0" fillId="0" borderId="1" xfId="0" quotePrefix="1" applyNumberFormat="1" applyFont="1" applyFill="1" applyBorder="1" applyAlignment="1" applyProtection="1">
      <alignment horizontal="left" vertical="center"/>
      <protection hidden="1"/>
    </xf>
    <xf numFmtId="3" fontId="3" fillId="0" borderId="1" xfId="0" applyNumberFormat="1" applyFont="1" applyFill="1" applyBorder="1"/>
    <xf numFmtId="173" fontId="4" fillId="0" borderId="1" xfId="0" quotePrefix="1" applyNumberFormat="1" applyFont="1" applyFill="1" applyBorder="1" applyAlignment="1" applyProtection="1">
      <alignment horizontal="left" vertical="center"/>
      <protection hidden="1"/>
    </xf>
    <xf numFmtId="173" fontId="0" fillId="0" borderId="1" xfId="0" quotePrefix="1" applyNumberForma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left" vertical="center"/>
      <protection hidden="1"/>
    </xf>
    <xf numFmtId="0" fontId="0" fillId="0" borderId="1" xfId="0" applyFill="1" applyBorder="1"/>
    <xf numFmtId="3" fontId="0" fillId="0" borderId="1" xfId="0" applyNumberFormat="1" applyFont="1" applyFill="1" applyBorder="1" applyAlignment="1" applyProtection="1">
      <alignment horizontal="right" vertical="center"/>
      <protection hidden="1"/>
    </xf>
    <xf numFmtId="3" fontId="3" fillId="0" borderId="1" xfId="0" applyNumberFormat="1" applyFont="1" applyFill="1" applyBorder="1" applyAlignment="1" applyProtection="1">
      <alignment horizontal="right" vertical="center"/>
      <protection hidden="1"/>
    </xf>
    <xf numFmtId="173" fontId="4" fillId="0" borderId="1" xfId="0" applyNumberFormat="1" applyFont="1" applyFill="1" applyBorder="1" applyAlignment="1" applyProtection="1">
      <alignment horizontal="left" vertical="center"/>
      <protection hidden="1"/>
    </xf>
    <xf numFmtId="173" fontId="4" fillId="0" borderId="1" xfId="0" quotePrefix="1" applyNumberFormat="1" applyFont="1" applyFill="1" applyBorder="1" applyAlignment="1" applyProtection="1">
      <alignment horizontal="left" vertical="center"/>
      <protection hidden="1"/>
    </xf>
    <xf numFmtId="0" fontId="0" fillId="33" borderId="1" xfId="0" applyFill="1" applyBorder="1"/>
    <xf numFmtId="0" fontId="4" fillId="33" borderId="1" xfId="0" applyFont="1" applyFill="1" applyBorder="1"/>
    <xf numFmtId="3" fontId="0" fillId="33" borderId="1" xfId="0" applyNumberFormat="1" applyFill="1" applyBorder="1"/>
    <xf numFmtId="3" fontId="3" fillId="33" borderId="1" xfId="0" applyNumberFormat="1" applyFont="1" applyFill="1" applyBorder="1"/>
  </cellXfs>
  <cellStyles count="62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f1" xfId="46"/>
    <cellStyle name="Commentaire" xfId="16" builtinId="10" customBuiltin="1"/>
    <cellStyle name="ConditionalStyle_3" xfId="47"/>
    <cellStyle name="Entrée" xfId="10" builtinId="20" customBuiltin="1"/>
    <cellStyle name="Excel Built-in Comma" xfId="48"/>
    <cellStyle name="Excel Built-in Currency" xfId="49"/>
    <cellStyle name="Excel Built-in Normal" xfId="50"/>
    <cellStyle name="Excel Built-in Percent" xfId="51"/>
    <cellStyle name="Heading" xfId="52"/>
    <cellStyle name="Heading1" xfId="53"/>
    <cellStyle name="Insatisfaisant" xfId="8" builtinId="27" customBuiltin="1"/>
    <cellStyle name="Milliers 2" xfId="61"/>
    <cellStyle name="Neutre" xfId="9" builtinId="28" customBuiltin="1"/>
    <cellStyle name="Normal" xfId="0" builtinId="0"/>
    <cellStyle name="Normal 2" xfId="44"/>
    <cellStyle name="Normal 2 2" xfId="54"/>
    <cellStyle name="Normal 3" xfId="45"/>
    <cellStyle name="Normal 3 2" xfId="60"/>
    <cellStyle name="Normal 4" xfId="43"/>
    <cellStyle name="Normal 7" xfId="1"/>
    <cellStyle name="Pourcentage 2" xfId="57"/>
    <cellStyle name="Pourcentage 2 2" xfId="59"/>
    <cellStyle name="Result" xfId="55"/>
    <cellStyle name="Result2" xfId="56"/>
    <cellStyle name="Satisfaisant" xfId="7" builtinId="26" customBuiltin="1"/>
    <cellStyle name="Sortie" xfId="11" builtinId="21" customBuiltin="1"/>
    <cellStyle name="TableStyleLight1" xfId="58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9" defaultPivotStyle="PivotStyleLight16"/>
  <colors>
    <mruColors>
      <color rgb="FFFF66FF"/>
      <color rgb="FFFFCC99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3_2017/C3_Projets-Recherche_v0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3_2017/SERI%20-%20C3%202017%20-%20PF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3_2017/Effort%20d'expertise_2017_C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DPF/SDPF4/MERRI/CAMPAGNES%20BUDGETAIRES/Campagne%202017/C3_2017/CU_tableau_recensement_financier_2017_20171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région"/>
      <sheetName val="Par ES"/>
      <sheetName val="Par tranche"/>
      <sheetName val="Feuil2"/>
      <sheetName val="Feuil3"/>
    </sheetNames>
    <sheetDataSet>
      <sheetData sheetId="0" refreshError="1"/>
      <sheetData sheetId="1">
        <row r="3">
          <cell r="A3" t="str">
            <v>Somme de Dotation déléguée 3ème circulaire 2017 (€)</v>
          </cell>
          <cell r="B3" t="str">
            <v>Étiquettes de colonnes</v>
          </cell>
        </row>
        <row r="4">
          <cell r="A4" t="str">
            <v>Étiquettes de lignes</v>
          </cell>
          <cell r="B4" t="str">
            <v>PHRCI</v>
          </cell>
          <cell r="C4" t="str">
            <v>PHRCK</v>
          </cell>
          <cell r="D4" t="str">
            <v>PHRCN</v>
          </cell>
          <cell r="E4" t="str">
            <v>PHRIP</v>
          </cell>
          <cell r="F4" t="str">
            <v>PREPS</v>
          </cell>
          <cell r="G4" t="str">
            <v>PRME</v>
          </cell>
          <cell r="H4" t="str">
            <v>PRTK</v>
          </cell>
          <cell r="I4" t="str">
            <v>PRTS</v>
          </cell>
          <cell r="J4" t="str">
            <v>PSTIC</v>
          </cell>
          <cell r="K4" t="str">
            <v>Total général</v>
          </cell>
        </row>
        <row r="5">
          <cell r="A5" t="str">
            <v>AP-HM</v>
          </cell>
          <cell r="C5">
            <v>324232</v>
          </cell>
          <cell r="D5">
            <v>130613</v>
          </cell>
          <cell r="E5">
            <v>27296</v>
          </cell>
          <cell r="F5">
            <v>150000</v>
          </cell>
          <cell r="K5">
            <v>632141</v>
          </cell>
        </row>
        <row r="6">
          <cell r="A6" t="str">
            <v>130786049</v>
          </cell>
          <cell r="C6">
            <v>324232</v>
          </cell>
          <cell r="D6">
            <v>130613</v>
          </cell>
          <cell r="E6">
            <v>27296</v>
          </cell>
          <cell r="F6">
            <v>150000</v>
          </cell>
          <cell r="K6">
            <v>632141</v>
          </cell>
        </row>
        <row r="7">
          <cell r="A7" t="str">
            <v>ASSISTANCE PUBLIQUE AP-HP</v>
          </cell>
          <cell r="B7">
            <v>154664</v>
          </cell>
          <cell r="C7">
            <v>1205860</v>
          </cell>
          <cell r="D7">
            <v>2286148</v>
          </cell>
          <cell r="E7">
            <v>35739</v>
          </cell>
          <cell r="F7">
            <v>308662</v>
          </cell>
          <cell r="G7">
            <v>27583</v>
          </cell>
          <cell r="H7">
            <v>252446</v>
          </cell>
          <cell r="I7">
            <v>34535</v>
          </cell>
          <cell r="K7">
            <v>4305637</v>
          </cell>
        </row>
        <row r="8">
          <cell r="A8" t="str">
            <v>750712184</v>
          </cell>
          <cell r="B8">
            <v>154664</v>
          </cell>
          <cell r="C8">
            <v>1205860</v>
          </cell>
          <cell r="D8">
            <v>2286148</v>
          </cell>
          <cell r="E8">
            <v>35739</v>
          </cell>
          <cell r="F8">
            <v>308662</v>
          </cell>
          <cell r="G8">
            <v>27583</v>
          </cell>
          <cell r="H8">
            <v>252446</v>
          </cell>
          <cell r="I8">
            <v>34535</v>
          </cell>
          <cell r="K8">
            <v>4305637</v>
          </cell>
        </row>
        <row r="9">
          <cell r="A9" t="str">
            <v>CENTRE ANTOINE LACASSAGNE</v>
          </cell>
          <cell r="C9">
            <v>137670</v>
          </cell>
          <cell r="K9">
            <v>137670</v>
          </cell>
        </row>
        <row r="10">
          <cell r="A10" t="str">
            <v>060000528</v>
          </cell>
          <cell r="C10">
            <v>137670</v>
          </cell>
          <cell r="K10">
            <v>137670</v>
          </cell>
        </row>
        <row r="11">
          <cell r="A11" t="str">
            <v>CENTRE FRANCOIS BACLESSE - CAEN</v>
          </cell>
          <cell r="C11">
            <v>27000</v>
          </cell>
          <cell r="K11">
            <v>27000</v>
          </cell>
        </row>
        <row r="12">
          <cell r="A12" t="str">
            <v>140000555</v>
          </cell>
          <cell r="C12">
            <v>27000</v>
          </cell>
          <cell r="K12">
            <v>27000</v>
          </cell>
        </row>
        <row r="13">
          <cell r="A13" t="str">
            <v>CENTRE LEON BERARD</v>
          </cell>
          <cell r="C13">
            <v>88231</v>
          </cell>
          <cell r="F13">
            <v>153822</v>
          </cell>
          <cell r="H13">
            <v>239585</v>
          </cell>
          <cell r="K13">
            <v>481638</v>
          </cell>
        </row>
        <row r="14">
          <cell r="A14" t="str">
            <v>690000880</v>
          </cell>
          <cell r="C14">
            <v>88231</v>
          </cell>
          <cell r="F14">
            <v>153822</v>
          </cell>
          <cell r="H14">
            <v>239585</v>
          </cell>
          <cell r="K14">
            <v>481638</v>
          </cell>
        </row>
        <row r="15">
          <cell r="A15" t="str">
            <v>CH CHARLES PERRENS</v>
          </cell>
          <cell r="D15">
            <v>50000</v>
          </cell>
          <cell r="K15">
            <v>50000</v>
          </cell>
        </row>
        <row r="16">
          <cell r="A16" t="str">
            <v>330781287</v>
          </cell>
          <cell r="D16">
            <v>50000</v>
          </cell>
          <cell r="K16">
            <v>50000</v>
          </cell>
        </row>
        <row r="17">
          <cell r="A17" t="str">
            <v>CH PONTOISE</v>
          </cell>
          <cell r="E17">
            <v>42445</v>
          </cell>
          <cell r="K17">
            <v>42445</v>
          </cell>
        </row>
        <row r="18">
          <cell r="A18" t="str">
            <v>950110080</v>
          </cell>
          <cell r="E18">
            <v>42445</v>
          </cell>
          <cell r="K18">
            <v>42445</v>
          </cell>
        </row>
        <row r="19">
          <cell r="A19" t="str">
            <v>CH SAINTE-ANNE</v>
          </cell>
          <cell r="D19">
            <v>409358</v>
          </cell>
          <cell r="K19">
            <v>409358</v>
          </cell>
        </row>
        <row r="20">
          <cell r="A20" t="str">
            <v>750140014</v>
          </cell>
          <cell r="D20">
            <v>409358</v>
          </cell>
          <cell r="K20">
            <v>409358</v>
          </cell>
        </row>
        <row r="21">
          <cell r="A21" t="str">
            <v>CH VERSAILLES</v>
          </cell>
          <cell r="E21">
            <v>17802</v>
          </cell>
          <cell r="K21">
            <v>17802</v>
          </cell>
        </row>
        <row r="22">
          <cell r="A22" t="str">
            <v>780110078</v>
          </cell>
          <cell r="E22">
            <v>17802</v>
          </cell>
          <cell r="K22">
            <v>17802</v>
          </cell>
        </row>
        <row r="23">
          <cell r="A23" t="str">
            <v>CHI TOULON LA SEYNE SUR MER</v>
          </cell>
          <cell r="D23">
            <v>50000</v>
          </cell>
          <cell r="K23">
            <v>50000</v>
          </cell>
        </row>
        <row r="24">
          <cell r="A24" t="str">
            <v>830100616</v>
          </cell>
          <cell r="D24">
            <v>50000</v>
          </cell>
          <cell r="K24">
            <v>50000</v>
          </cell>
        </row>
        <row r="25">
          <cell r="A25" t="str">
            <v>CHNO DES QUINZE-VINGT PARIS</v>
          </cell>
          <cell r="D25">
            <v>50000</v>
          </cell>
          <cell r="K25">
            <v>50000</v>
          </cell>
        </row>
        <row r="26">
          <cell r="A26" t="str">
            <v>750110025</v>
          </cell>
          <cell r="D26">
            <v>50000</v>
          </cell>
          <cell r="K26">
            <v>50000</v>
          </cell>
        </row>
        <row r="27">
          <cell r="A27" t="str">
            <v>CHU AMIENS</v>
          </cell>
          <cell r="C27">
            <v>50000</v>
          </cell>
          <cell r="D27">
            <v>100000</v>
          </cell>
          <cell r="K27">
            <v>150000</v>
          </cell>
        </row>
        <row r="28">
          <cell r="A28" t="str">
            <v>800000044</v>
          </cell>
          <cell r="C28">
            <v>50000</v>
          </cell>
          <cell r="D28">
            <v>100000</v>
          </cell>
          <cell r="K28">
            <v>150000</v>
          </cell>
        </row>
        <row r="29">
          <cell r="A29" t="str">
            <v>CHU ANGERS</v>
          </cell>
          <cell r="C29">
            <v>50000</v>
          </cell>
          <cell r="D29">
            <v>50000</v>
          </cell>
          <cell r="E29">
            <v>91413</v>
          </cell>
          <cell r="K29">
            <v>191413</v>
          </cell>
        </row>
        <row r="30">
          <cell r="A30" t="str">
            <v>490000031</v>
          </cell>
          <cell r="C30">
            <v>50000</v>
          </cell>
          <cell r="D30">
            <v>50000</v>
          </cell>
          <cell r="E30">
            <v>91413</v>
          </cell>
          <cell r="K30">
            <v>191413</v>
          </cell>
        </row>
        <row r="31">
          <cell r="A31" t="str">
            <v>CHU BESANCON</v>
          </cell>
          <cell r="D31">
            <v>40307</v>
          </cell>
          <cell r="K31">
            <v>40307</v>
          </cell>
        </row>
        <row r="32">
          <cell r="A32" t="str">
            <v>250000015</v>
          </cell>
          <cell r="D32">
            <v>40307</v>
          </cell>
          <cell r="K32">
            <v>40307</v>
          </cell>
        </row>
        <row r="33">
          <cell r="A33" t="str">
            <v>CHU BORDEAUX</v>
          </cell>
          <cell r="C33">
            <v>50000</v>
          </cell>
          <cell r="D33">
            <v>100000</v>
          </cell>
          <cell r="J33">
            <v>489570</v>
          </cell>
          <cell r="K33">
            <v>639570</v>
          </cell>
        </row>
        <row r="34">
          <cell r="A34" t="str">
            <v>330781196</v>
          </cell>
          <cell r="C34">
            <v>50000</v>
          </cell>
          <cell r="D34">
            <v>100000</v>
          </cell>
          <cell r="J34">
            <v>489570</v>
          </cell>
          <cell r="K34">
            <v>639570</v>
          </cell>
        </row>
        <row r="35">
          <cell r="A35" t="str">
            <v>CHU BREST</v>
          </cell>
          <cell r="D35">
            <v>100000</v>
          </cell>
          <cell r="E35">
            <v>31313</v>
          </cell>
          <cell r="F35">
            <v>100000</v>
          </cell>
          <cell r="K35">
            <v>231313</v>
          </cell>
        </row>
        <row r="36">
          <cell r="A36" t="str">
            <v>290000017</v>
          </cell>
          <cell r="D36">
            <v>100000</v>
          </cell>
          <cell r="E36">
            <v>31313</v>
          </cell>
          <cell r="F36">
            <v>100000</v>
          </cell>
          <cell r="K36">
            <v>231313</v>
          </cell>
        </row>
        <row r="37">
          <cell r="A37" t="str">
            <v>CHU CAEN</v>
          </cell>
          <cell r="B37">
            <v>72829</v>
          </cell>
          <cell r="C37">
            <v>46981</v>
          </cell>
          <cell r="D37">
            <v>50000</v>
          </cell>
          <cell r="G37">
            <v>50000</v>
          </cell>
          <cell r="K37">
            <v>219810</v>
          </cell>
        </row>
        <row r="38">
          <cell r="A38" t="str">
            <v>140000100</v>
          </cell>
          <cell r="B38">
            <v>72829</v>
          </cell>
          <cell r="C38">
            <v>46981</v>
          </cell>
          <cell r="D38">
            <v>50000</v>
          </cell>
          <cell r="G38">
            <v>50000</v>
          </cell>
          <cell r="K38">
            <v>219810</v>
          </cell>
        </row>
        <row r="39">
          <cell r="A39" t="str">
            <v>CHU CLERMONT-FERRAND</v>
          </cell>
          <cell r="C39">
            <v>50000</v>
          </cell>
          <cell r="F39">
            <v>50000</v>
          </cell>
          <cell r="K39">
            <v>100000</v>
          </cell>
        </row>
        <row r="40">
          <cell r="A40" t="str">
            <v>630780989</v>
          </cell>
          <cell r="C40">
            <v>50000</v>
          </cell>
          <cell r="F40">
            <v>50000</v>
          </cell>
          <cell r="K40">
            <v>100000</v>
          </cell>
        </row>
        <row r="41">
          <cell r="A41" t="str">
            <v>CHU DIJON</v>
          </cell>
          <cell r="C41">
            <v>50000</v>
          </cell>
          <cell r="D41">
            <v>126860</v>
          </cell>
          <cell r="E41">
            <v>29764</v>
          </cell>
          <cell r="F41">
            <v>30102</v>
          </cell>
          <cell r="K41">
            <v>236726</v>
          </cell>
        </row>
        <row r="42">
          <cell r="A42" t="str">
            <v>210780581</v>
          </cell>
          <cell r="C42">
            <v>50000</v>
          </cell>
          <cell r="D42">
            <v>126860</v>
          </cell>
          <cell r="E42">
            <v>29764</v>
          </cell>
          <cell r="F42">
            <v>30102</v>
          </cell>
          <cell r="K42">
            <v>236726</v>
          </cell>
        </row>
        <row r="43">
          <cell r="A43" t="str">
            <v>CHU GRENOBLE</v>
          </cell>
          <cell r="D43">
            <v>100000</v>
          </cell>
          <cell r="E43">
            <v>30801</v>
          </cell>
          <cell r="F43">
            <v>50000</v>
          </cell>
          <cell r="H43">
            <v>23745</v>
          </cell>
          <cell r="K43">
            <v>204546</v>
          </cell>
        </row>
        <row r="44">
          <cell r="A44" t="str">
            <v>380780080</v>
          </cell>
          <cell r="D44">
            <v>100000</v>
          </cell>
          <cell r="E44">
            <v>30801</v>
          </cell>
          <cell r="F44">
            <v>50000</v>
          </cell>
          <cell r="H44">
            <v>23745</v>
          </cell>
          <cell r="K44">
            <v>204546</v>
          </cell>
        </row>
        <row r="45">
          <cell r="A45" t="str">
            <v>CHU LILLE</v>
          </cell>
          <cell r="D45">
            <v>345190</v>
          </cell>
          <cell r="F45">
            <v>50000</v>
          </cell>
          <cell r="K45">
            <v>395190</v>
          </cell>
        </row>
        <row r="46">
          <cell r="A46" t="str">
            <v>590780193</v>
          </cell>
          <cell r="D46">
            <v>345190</v>
          </cell>
          <cell r="F46">
            <v>50000</v>
          </cell>
          <cell r="K46">
            <v>395190</v>
          </cell>
        </row>
        <row r="47">
          <cell r="A47" t="str">
            <v>CHU LIMOGES</v>
          </cell>
          <cell r="D47">
            <v>50000</v>
          </cell>
          <cell r="K47">
            <v>50000</v>
          </cell>
        </row>
        <row r="48">
          <cell r="A48" t="str">
            <v>870000015</v>
          </cell>
          <cell r="D48">
            <v>50000</v>
          </cell>
          <cell r="K48">
            <v>50000</v>
          </cell>
        </row>
        <row r="49">
          <cell r="A49" t="str">
            <v>CHU MONTPELLIER</v>
          </cell>
          <cell r="C49">
            <v>50000</v>
          </cell>
          <cell r="D49">
            <v>200000</v>
          </cell>
          <cell r="E49">
            <v>52667</v>
          </cell>
          <cell r="F49">
            <v>44637</v>
          </cell>
          <cell r="G49">
            <v>48985</v>
          </cell>
          <cell r="H49">
            <v>48132</v>
          </cell>
          <cell r="K49">
            <v>444421</v>
          </cell>
        </row>
        <row r="50">
          <cell r="A50" t="str">
            <v>340780477</v>
          </cell>
          <cell r="C50">
            <v>50000</v>
          </cell>
          <cell r="D50">
            <v>200000</v>
          </cell>
          <cell r="E50">
            <v>52667</v>
          </cell>
          <cell r="F50">
            <v>44637</v>
          </cell>
          <cell r="G50">
            <v>48985</v>
          </cell>
          <cell r="H50">
            <v>48132</v>
          </cell>
          <cell r="K50">
            <v>444421</v>
          </cell>
        </row>
        <row r="51">
          <cell r="A51" t="str">
            <v>CHU NANCY</v>
          </cell>
          <cell r="D51">
            <v>50000</v>
          </cell>
          <cell r="F51">
            <v>41735</v>
          </cell>
          <cell r="H51">
            <v>41429</v>
          </cell>
          <cell r="K51">
            <v>133164</v>
          </cell>
        </row>
        <row r="52">
          <cell r="A52" t="str">
            <v>540023264</v>
          </cell>
          <cell r="D52">
            <v>50000</v>
          </cell>
          <cell r="F52">
            <v>41735</v>
          </cell>
          <cell r="H52">
            <v>41429</v>
          </cell>
          <cell r="K52">
            <v>133164</v>
          </cell>
        </row>
        <row r="53">
          <cell r="A53" t="str">
            <v>CHU NANTES</v>
          </cell>
          <cell r="B53">
            <v>184650</v>
          </cell>
          <cell r="C53">
            <v>139000</v>
          </cell>
          <cell r="D53">
            <v>169909</v>
          </cell>
          <cell r="E53">
            <v>29260</v>
          </cell>
          <cell r="F53">
            <v>515743</v>
          </cell>
          <cell r="G53">
            <v>150000</v>
          </cell>
          <cell r="I53">
            <v>122513</v>
          </cell>
          <cell r="K53">
            <v>1311075</v>
          </cell>
        </row>
        <row r="54">
          <cell r="A54" t="str">
            <v>440000289</v>
          </cell>
          <cell r="B54">
            <v>184650</v>
          </cell>
          <cell r="C54">
            <v>139000</v>
          </cell>
          <cell r="D54">
            <v>169909</v>
          </cell>
          <cell r="E54">
            <v>29260</v>
          </cell>
          <cell r="F54">
            <v>515743</v>
          </cell>
          <cell r="G54">
            <v>150000</v>
          </cell>
          <cell r="I54">
            <v>122513</v>
          </cell>
          <cell r="K54">
            <v>1311075</v>
          </cell>
        </row>
        <row r="55">
          <cell r="A55" t="str">
            <v>CHU NICE</v>
          </cell>
          <cell r="D55">
            <v>100000</v>
          </cell>
          <cell r="H55">
            <v>37007</v>
          </cell>
          <cell r="K55">
            <v>137007</v>
          </cell>
        </row>
        <row r="56">
          <cell r="A56" t="str">
            <v>060785011</v>
          </cell>
          <cell r="D56">
            <v>100000</v>
          </cell>
          <cell r="H56">
            <v>37007</v>
          </cell>
          <cell r="K56">
            <v>137007</v>
          </cell>
        </row>
        <row r="57">
          <cell r="A57" t="str">
            <v>CHU NIMES</v>
          </cell>
          <cell r="D57">
            <v>50000</v>
          </cell>
          <cell r="K57">
            <v>50000</v>
          </cell>
        </row>
        <row r="58">
          <cell r="A58" t="str">
            <v>300780038</v>
          </cell>
          <cell r="D58">
            <v>50000</v>
          </cell>
          <cell r="K58">
            <v>50000</v>
          </cell>
        </row>
        <row r="59">
          <cell r="A59" t="str">
            <v>CHU POITIERS</v>
          </cell>
          <cell r="D59">
            <v>50000</v>
          </cell>
          <cell r="K59">
            <v>50000</v>
          </cell>
        </row>
        <row r="60">
          <cell r="A60" t="str">
            <v>860014208</v>
          </cell>
          <cell r="D60">
            <v>50000</v>
          </cell>
          <cell r="K60">
            <v>50000</v>
          </cell>
        </row>
        <row r="61">
          <cell r="A61" t="str">
            <v>CHU RENNES</v>
          </cell>
          <cell r="C61">
            <v>50000</v>
          </cell>
          <cell r="D61">
            <v>150000</v>
          </cell>
          <cell r="F61">
            <v>18054</v>
          </cell>
          <cell r="K61">
            <v>218054</v>
          </cell>
        </row>
        <row r="62">
          <cell r="A62" t="str">
            <v>350005179</v>
          </cell>
          <cell r="C62">
            <v>50000</v>
          </cell>
          <cell r="D62">
            <v>150000</v>
          </cell>
          <cell r="F62">
            <v>18054</v>
          </cell>
          <cell r="K62">
            <v>218054</v>
          </cell>
        </row>
        <row r="63">
          <cell r="A63" t="str">
            <v>CHU ROUEN</v>
          </cell>
          <cell r="C63">
            <v>574996</v>
          </cell>
          <cell r="D63">
            <v>83736</v>
          </cell>
          <cell r="E63">
            <v>23585</v>
          </cell>
          <cell r="K63">
            <v>682317</v>
          </cell>
        </row>
        <row r="64">
          <cell r="A64" t="str">
            <v>760780239</v>
          </cell>
          <cell r="C64">
            <v>574996</v>
          </cell>
          <cell r="D64">
            <v>83736</v>
          </cell>
          <cell r="E64">
            <v>23585</v>
          </cell>
          <cell r="K64">
            <v>682317</v>
          </cell>
        </row>
        <row r="65">
          <cell r="A65" t="str">
            <v>CHU SAINT-ETIENNE</v>
          </cell>
          <cell r="B65">
            <v>24704</v>
          </cell>
          <cell r="F65">
            <v>48294</v>
          </cell>
          <cell r="K65">
            <v>72998</v>
          </cell>
        </row>
        <row r="66">
          <cell r="A66" t="str">
            <v>420784878</v>
          </cell>
          <cell r="B66">
            <v>24704</v>
          </cell>
          <cell r="F66">
            <v>48294</v>
          </cell>
          <cell r="K66">
            <v>72998</v>
          </cell>
        </row>
        <row r="67">
          <cell r="A67" t="str">
            <v>CHU STRASBOURG</v>
          </cell>
          <cell r="D67">
            <v>100000</v>
          </cell>
          <cell r="K67">
            <v>100000</v>
          </cell>
        </row>
        <row r="68">
          <cell r="A68" t="str">
            <v>670780055</v>
          </cell>
          <cell r="D68">
            <v>100000</v>
          </cell>
          <cell r="K68">
            <v>100000</v>
          </cell>
        </row>
        <row r="69">
          <cell r="A69" t="str">
            <v>CHU TOULOUSE</v>
          </cell>
          <cell r="B69">
            <v>52613</v>
          </cell>
          <cell r="D69">
            <v>317436</v>
          </cell>
          <cell r="F69">
            <v>168078</v>
          </cell>
          <cell r="K69">
            <v>538127</v>
          </cell>
        </row>
        <row r="70">
          <cell r="A70" t="str">
            <v>310781406</v>
          </cell>
          <cell r="B70">
            <v>52613</v>
          </cell>
          <cell r="D70">
            <v>317436</v>
          </cell>
          <cell r="F70">
            <v>168078</v>
          </cell>
          <cell r="K70">
            <v>538127</v>
          </cell>
        </row>
        <row r="71">
          <cell r="A71" t="str">
            <v>CHU TOURS</v>
          </cell>
          <cell r="D71">
            <v>100000</v>
          </cell>
          <cell r="K71">
            <v>100000</v>
          </cell>
        </row>
        <row r="72">
          <cell r="A72" t="str">
            <v>370000481</v>
          </cell>
          <cell r="D72">
            <v>100000</v>
          </cell>
          <cell r="K72">
            <v>100000</v>
          </cell>
        </row>
        <row r="73">
          <cell r="A73" t="str">
            <v>CLCC OSCAR LAMBRET LILLE</v>
          </cell>
          <cell r="C73">
            <v>82742</v>
          </cell>
          <cell r="K73">
            <v>82742</v>
          </cell>
        </row>
        <row r="74">
          <cell r="A74" t="str">
            <v>590000188</v>
          </cell>
          <cell r="C74">
            <v>82742</v>
          </cell>
          <cell r="K74">
            <v>82742</v>
          </cell>
        </row>
        <row r="75">
          <cell r="A75" t="str">
            <v>CRLCC EUGÈNE MARQUIS RENNES</v>
          </cell>
          <cell r="E75">
            <v>21545</v>
          </cell>
          <cell r="K75">
            <v>21545</v>
          </cell>
        </row>
        <row r="76">
          <cell r="A76" t="str">
            <v>350002812</v>
          </cell>
          <cell r="E76">
            <v>21545</v>
          </cell>
          <cell r="K76">
            <v>21545</v>
          </cell>
        </row>
        <row r="77">
          <cell r="A77" t="str">
            <v>FONDATION OPHTALMOLOGIQUE ROTHSCHILD</v>
          </cell>
          <cell r="D77">
            <v>100000</v>
          </cell>
          <cell r="K77">
            <v>100000</v>
          </cell>
        </row>
        <row r="78">
          <cell r="A78" t="str">
            <v>750000549</v>
          </cell>
          <cell r="D78">
            <v>100000</v>
          </cell>
          <cell r="K78">
            <v>100000</v>
          </cell>
        </row>
        <row r="79">
          <cell r="A79" t="str">
            <v>GCS UNICANCER</v>
          </cell>
          <cell r="C79">
            <v>337647</v>
          </cell>
          <cell r="K79">
            <v>337647</v>
          </cell>
        </row>
        <row r="80">
          <cell r="A80" t="str">
            <v>750050940</v>
          </cell>
          <cell r="C80">
            <v>337647</v>
          </cell>
          <cell r="K80">
            <v>337647</v>
          </cell>
        </row>
        <row r="81">
          <cell r="A81" t="str">
            <v>HCL</v>
          </cell>
          <cell r="B81">
            <v>52525</v>
          </cell>
          <cell r="C81">
            <v>147301</v>
          </cell>
          <cell r="D81">
            <v>462701</v>
          </cell>
          <cell r="E81">
            <v>20648</v>
          </cell>
          <cell r="F81">
            <v>100000</v>
          </cell>
          <cell r="G81">
            <v>150000</v>
          </cell>
          <cell r="K81">
            <v>933175</v>
          </cell>
        </row>
        <row r="82">
          <cell r="A82" t="str">
            <v>690781810</v>
          </cell>
          <cell r="B82">
            <v>52525</v>
          </cell>
          <cell r="C82">
            <v>147301</v>
          </cell>
          <cell r="D82">
            <v>462701</v>
          </cell>
          <cell r="E82">
            <v>20648</v>
          </cell>
          <cell r="F82">
            <v>100000</v>
          </cell>
          <cell r="G82">
            <v>150000</v>
          </cell>
          <cell r="K82">
            <v>933175</v>
          </cell>
        </row>
        <row r="83">
          <cell r="A83" t="str">
            <v>HOPITAL FOCH</v>
          </cell>
          <cell r="D83">
            <v>50000</v>
          </cell>
          <cell r="K83">
            <v>50000</v>
          </cell>
        </row>
        <row r="84">
          <cell r="A84" t="str">
            <v>920000650</v>
          </cell>
          <cell r="D84">
            <v>50000</v>
          </cell>
          <cell r="K84">
            <v>50000</v>
          </cell>
        </row>
        <row r="85">
          <cell r="A85" t="str">
            <v>ICM (INSTITUT REGIONAL DU CANCER DE MONTPELLIER)</v>
          </cell>
          <cell r="H85">
            <v>68793</v>
          </cell>
          <cell r="K85">
            <v>68793</v>
          </cell>
        </row>
        <row r="86">
          <cell r="A86" t="str">
            <v>340000207</v>
          </cell>
          <cell r="H86">
            <v>68793</v>
          </cell>
          <cell r="K86">
            <v>68793</v>
          </cell>
        </row>
        <row r="87">
          <cell r="A87" t="str">
            <v>INSTITUT BERGONIE</v>
          </cell>
          <cell r="C87">
            <v>415101</v>
          </cell>
          <cell r="K87">
            <v>415101</v>
          </cell>
        </row>
        <row r="88">
          <cell r="A88" t="str">
            <v>330000662</v>
          </cell>
          <cell r="C88">
            <v>415101</v>
          </cell>
          <cell r="K88">
            <v>415101</v>
          </cell>
        </row>
        <row r="89">
          <cell r="A89" t="str">
            <v>INSTITUT CLAUDIUS REGAUD</v>
          </cell>
          <cell r="C89">
            <v>50000</v>
          </cell>
          <cell r="K89">
            <v>50000</v>
          </cell>
        </row>
        <row r="90">
          <cell r="A90" t="str">
            <v>310782347</v>
          </cell>
          <cell r="C90">
            <v>50000</v>
          </cell>
          <cell r="K90">
            <v>50000</v>
          </cell>
        </row>
        <row r="91">
          <cell r="A91" t="str">
            <v>INSTITUT DE CANCEROLOGIE DE LORRAINE</v>
          </cell>
          <cell r="C91">
            <v>50000</v>
          </cell>
          <cell r="K91">
            <v>50000</v>
          </cell>
        </row>
        <row r="92">
          <cell r="A92" t="str">
            <v>540001286</v>
          </cell>
          <cell r="C92">
            <v>50000</v>
          </cell>
          <cell r="K92">
            <v>50000</v>
          </cell>
        </row>
        <row r="93">
          <cell r="A93" t="str">
            <v>INSTITUT DE CANCEROLOGIE DE L'OUEST</v>
          </cell>
          <cell r="C93">
            <v>50000</v>
          </cell>
          <cell r="K93">
            <v>50000</v>
          </cell>
        </row>
        <row r="94">
          <cell r="A94" t="str">
            <v>490017258</v>
          </cell>
          <cell r="C94">
            <v>50000</v>
          </cell>
          <cell r="K94">
            <v>50000</v>
          </cell>
        </row>
        <row r="95">
          <cell r="A95" t="str">
            <v>INSTITUT GUSTAVE ROUSSY</v>
          </cell>
          <cell r="C95">
            <v>548805</v>
          </cell>
          <cell r="K95">
            <v>548805</v>
          </cell>
        </row>
        <row r="96">
          <cell r="A96" t="str">
            <v>940000664</v>
          </cell>
          <cell r="C96">
            <v>548805</v>
          </cell>
          <cell r="K96">
            <v>548805</v>
          </cell>
        </row>
        <row r="97">
          <cell r="A97" t="str">
            <v>INSTITUT PAOLI CALMETTES</v>
          </cell>
          <cell r="C97">
            <v>149279</v>
          </cell>
          <cell r="K97">
            <v>149279</v>
          </cell>
        </row>
        <row r="98">
          <cell r="A98" t="str">
            <v>130001647</v>
          </cell>
          <cell r="C98">
            <v>149279</v>
          </cell>
          <cell r="K98">
            <v>149279</v>
          </cell>
        </row>
        <row r="99">
          <cell r="A99" t="str">
            <v>CH MONT-DE-MARSAN</v>
          </cell>
          <cell r="F99">
            <v>44158</v>
          </cell>
          <cell r="K99">
            <v>44158</v>
          </cell>
        </row>
        <row r="100">
          <cell r="A100" t="str">
            <v>400011177</v>
          </cell>
          <cell r="F100">
            <v>44158</v>
          </cell>
          <cell r="K100">
            <v>44158</v>
          </cell>
        </row>
        <row r="101">
          <cell r="A101" t="str">
            <v>INSTITUT DE CANCEROLOGIE DE L'OUEST - SITE GAUDUCHEAU</v>
          </cell>
          <cell r="G101">
            <v>50000</v>
          </cell>
          <cell r="K101">
            <v>50000</v>
          </cell>
        </row>
        <row r="102">
          <cell r="A102" t="str">
            <v>440001113</v>
          </cell>
          <cell r="G102">
            <v>50000</v>
          </cell>
          <cell r="K102">
            <v>50000</v>
          </cell>
        </row>
        <row r="103">
          <cell r="A103" t="str">
            <v>Total général</v>
          </cell>
          <cell r="B103">
            <v>541985</v>
          </cell>
          <cell r="C103">
            <v>4724845</v>
          </cell>
          <cell r="D103">
            <v>6022258</v>
          </cell>
          <cell r="E103">
            <v>454278</v>
          </cell>
          <cell r="F103">
            <v>1873285</v>
          </cell>
          <cell r="G103">
            <v>476568</v>
          </cell>
          <cell r="H103">
            <v>711137</v>
          </cell>
          <cell r="I103">
            <v>157048</v>
          </cell>
          <cell r="J103">
            <v>489570</v>
          </cell>
          <cell r="K103">
            <v>15450974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FINESS</v>
          </cell>
          <cell r="B1" t="str">
            <v>ES</v>
          </cell>
          <cell r="C1" t="str">
            <v xml:space="preserve">Montant du recensement </v>
          </cell>
          <cell r="D1" t="str">
            <v>Dotation</v>
          </cell>
          <cell r="E1" t="str">
            <v>Commentaires</v>
          </cell>
        </row>
        <row r="2">
          <cell r="A2" t="str">
            <v>490000031</v>
          </cell>
          <cell r="B2" t="str">
            <v>CHU ANGERS</v>
          </cell>
          <cell r="C2">
            <v>205916</v>
          </cell>
          <cell r="D2">
            <v>137277</v>
          </cell>
          <cell r="E2" t="str">
            <v>rattrapage convention unique 2016</v>
          </cell>
        </row>
        <row r="3">
          <cell r="A3" t="str">
            <v>130785652</v>
          </cell>
          <cell r="B3" t="str">
            <v>SAINT-JOSPEH MARSEILLE</v>
          </cell>
          <cell r="C3">
            <v>138678</v>
          </cell>
          <cell r="D3">
            <v>92452</v>
          </cell>
          <cell r="E3" t="str">
            <v>rattrapage convention unique 2016</v>
          </cell>
        </row>
        <row r="4">
          <cell r="A4" t="str">
            <v>450000088</v>
          </cell>
          <cell r="B4" t="str">
            <v>CHR ORLEANS</v>
          </cell>
          <cell r="C4">
            <v>210120</v>
          </cell>
          <cell r="D4">
            <v>140080</v>
          </cell>
          <cell r="E4" t="str">
            <v>rattrapage convention unique 2016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région"/>
      <sheetName val="Par ES"/>
      <sheetName val="Liste"/>
      <sheetName val="Feuil2"/>
      <sheetName val="Feuil3"/>
    </sheetNames>
    <sheetDataSet>
      <sheetData sheetId="0"/>
      <sheetData sheetId="1">
        <row r="3">
          <cell r="A3" t="str">
            <v>Étiquettes de lignes</v>
          </cell>
          <cell r="B3" t="str">
            <v>Somme de Total crédits (€)</v>
          </cell>
        </row>
        <row r="4">
          <cell r="A4" t="str">
            <v>Auvergne - Rhône-Alpes DAF Psy</v>
          </cell>
          <cell r="B4">
            <v>27000</v>
          </cell>
        </row>
        <row r="5">
          <cell r="A5" t="str">
            <v>CH LE VINATIER</v>
          </cell>
          <cell r="B5">
            <v>26000</v>
          </cell>
        </row>
        <row r="6">
          <cell r="A6" t="str">
            <v>690780101</v>
          </cell>
          <cell r="B6">
            <v>26000</v>
          </cell>
        </row>
        <row r="7">
          <cell r="A7" t="str">
            <v>CTRE PSYCHOTHÉRAPIQUE ST CYR MT D'OR</v>
          </cell>
          <cell r="B7">
            <v>1000</v>
          </cell>
        </row>
        <row r="8">
          <cell r="A8" t="str">
            <v>690780119</v>
          </cell>
          <cell r="B8">
            <v>1000</v>
          </cell>
        </row>
        <row r="9">
          <cell r="A9" t="str">
            <v>Auvergne-Rhône-Alpes</v>
          </cell>
          <cell r="B9">
            <v>265500</v>
          </cell>
        </row>
        <row r="10">
          <cell r="A10" t="str">
            <v>CENTRE LEON BERARD</v>
          </cell>
          <cell r="B10">
            <v>14000</v>
          </cell>
        </row>
        <row r="11">
          <cell r="A11" t="str">
            <v>690000880</v>
          </cell>
          <cell r="B11">
            <v>14000</v>
          </cell>
        </row>
        <row r="12">
          <cell r="A12" t="str">
            <v>CH LUCIEN HUSSEL VIENNE</v>
          </cell>
          <cell r="B12">
            <v>1000</v>
          </cell>
        </row>
        <row r="13">
          <cell r="A13" t="str">
            <v>380781435</v>
          </cell>
          <cell r="B13">
            <v>1000</v>
          </cell>
        </row>
        <row r="14">
          <cell r="A14" t="str">
            <v>CHU CLERMONT-FERRAND</v>
          </cell>
          <cell r="B14">
            <v>14000</v>
          </cell>
        </row>
        <row r="15">
          <cell r="A15" t="str">
            <v>630780989</v>
          </cell>
          <cell r="B15">
            <v>14000</v>
          </cell>
        </row>
        <row r="16">
          <cell r="A16" t="str">
            <v>CHU GRENOBLE</v>
          </cell>
          <cell r="B16">
            <v>63500</v>
          </cell>
        </row>
        <row r="17">
          <cell r="A17" t="str">
            <v>380780080</v>
          </cell>
          <cell r="B17">
            <v>63500</v>
          </cell>
        </row>
        <row r="18">
          <cell r="A18" t="str">
            <v>CHU SAINT ETIENNE</v>
          </cell>
          <cell r="B18">
            <v>5000</v>
          </cell>
        </row>
        <row r="19">
          <cell r="A19" t="str">
            <v>420784878</v>
          </cell>
          <cell r="B19">
            <v>5000</v>
          </cell>
        </row>
        <row r="20">
          <cell r="A20" t="str">
            <v>HCL</v>
          </cell>
          <cell r="B20">
            <v>164000</v>
          </cell>
        </row>
        <row r="21">
          <cell r="A21" t="str">
            <v>690781810</v>
          </cell>
          <cell r="B21">
            <v>164000</v>
          </cell>
        </row>
        <row r="22">
          <cell r="A22" t="str">
            <v>Institut de Cancérologie de la Loire Lucien Neuwirth</v>
          </cell>
          <cell r="B22">
            <v>1000</v>
          </cell>
        </row>
        <row r="23">
          <cell r="A23" t="str">
            <v>420013492</v>
          </cell>
          <cell r="B23">
            <v>1000</v>
          </cell>
        </row>
        <row r="24">
          <cell r="A24" t="str">
            <v>POLYCLINIQUE LYON NORD</v>
          </cell>
          <cell r="B24">
            <v>1000</v>
          </cell>
        </row>
        <row r="25">
          <cell r="A25" t="str">
            <v>690780390</v>
          </cell>
          <cell r="B25">
            <v>1000</v>
          </cell>
        </row>
        <row r="26">
          <cell r="A26" t="str">
            <v>CH ANNECY-GENEVOIS</v>
          </cell>
          <cell r="B26">
            <v>2000</v>
          </cell>
        </row>
        <row r="27">
          <cell r="A27" t="str">
            <v>740781133</v>
          </cell>
          <cell r="B27">
            <v>2000</v>
          </cell>
        </row>
        <row r="28">
          <cell r="A28" t="str">
            <v>Bourgogne-Franche-Comté</v>
          </cell>
          <cell r="B28">
            <v>48000</v>
          </cell>
        </row>
        <row r="29">
          <cell r="A29" t="str">
            <v>CHU BESANCON</v>
          </cell>
          <cell r="B29">
            <v>4000</v>
          </cell>
        </row>
        <row r="30">
          <cell r="A30" t="str">
            <v>250000015</v>
          </cell>
          <cell r="B30">
            <v>4000</v>
          </cell>
        </row>
        <row r="31">
          <cell r="A31" t="str">
            <v>CHU DIJON</v>
          </cell>
          <cell r="B31">
            <v>44000</v>
          </cell>
        </row>
        <row r="32">
          <cell r="A32" t="str">
            <v>210780581</v>
          </cell>
          <cell r="B32">
            <v>44000</v>
          </cell>
        </row>
        <row r="33">
          <cell r="A33" t="str">
            <v>Bretagne</v>
          </cell>
          <cell r="B33">
            <v>76500</v>
          </cell>
        </row>
        <row r="34">
          <cell r="A34" t="str">
            <v>CHU BREST</v>
          </cell>
          <cell r="B34">
            <v>47000</v>
          </cell>
        </row>
        <row r="35">
          <cell r="A35" t="str">
            <v>290000017</v>
          </cell>
          <cell r="B35">
            <v>47000</v>
          </cell>
        </row>
        <row r="36">
          <cell r="A36" t="str">
            <v>CHU RENNES</v>
          </cell>
          <cell r="B36">
            <v>29500</v>
          </cell>
        </row>
        <row r="37">
          <cell r="A37" t="str">
            <v>350005179</v>
          </cell>
          <cell r="B37">
            <v>29500</v>
          </cell>
        </row>
        <row r="38">
          <cell r="A38" t="str">
            <v>Centre-Val de Loire</v>
          </cell>
          <cell r="B38">
            <v>51000</v>
          </cell>
        </row>
        <row r="39">
          <cell r="A39" t="str">
            <v>CHU Tours</v>
          </cell>
          <cell r="B39">
            <v>50000</v>
          </cell>
        </row>
        <row r="40">
          <cell r="A40" t="str">
            <v>370000481</v>
          </cell>
          <cell r="B40">
            <v>50000</v>
          </cell>
        </row>
        <row r="41">
          <cell r="A41" t="str">
            <v>CHR ORLEANS</v>
          </cell>
          <cell r="B41">
            <v>1000</v>
          </cell>
        </row>
        <row r="42">
          <cell r="A42" t="str">
            <v>450000088</v>
          </cell>
          <cell r="B42">
            <v>1000</v>
          </cell>
        </row>
        <row r="43">
          <cell r="A43" t="str">
            <v>Grand Est</v>
          </cell>
          <cell r="B43">
            <v>36000</v>
          </cell>
        </row>
        <row r="44">
          <cell r="A44" t="str">
            <v>CENTRE HOSPITALIER DE BAR-LE-DUC</v>
          </cell>
          <cell r="B44">
            <v>1000</v>
          </cell>
        </row>
        <row r="45">
          <cell r="A45" t="str">
            <v>550003354</v>
          </cell>
          <cell r="B45">
            <v>1000</v>
          </cell>
        </row>
        <row r="46">
          <cell r="A46" t="str">
            <v>CENTRE HOSPITALIER DE TROYES</v>
          </cell>
          <cell r="B46">
            <v>1000</v>
          </cell>
        </row>
        <row r="47">
          <cell r="A47" t="str">
            <v>100000017</v>
          </cell>
          <cell r="B47">
            <v>1000</v>
          </cell>
        </row>
        <row r="48">
          <cell r="A48" t="str">
            <v>CH COLMAR</v>
          </cell>
          <cell r="B48">
            <v>1000</v>
          </cell>
        </row>
        <row r="49">
          <cell r="A49" t="str">
            <v>680000973</v>
          </cell>
          <cell r="B49">
            <v>1000</v>
          </cell>
        </row>
        <row r="50">
          <cell r="A50" t="str">
            <v>CHU NANCY</v>
          </cell>
          <cell r="B50">
            <v>9000</v>
          </cell>
        </row>
        <row r="51">
          <cell r="A51" t="str">
            <v>540023264</v>
          </cell>
          <cell r="B51">
            <v>9000</v>
          </cell>
        </row>
        <row r="52">
          <cell r="A52" t="str">
            <v>CHU REIMS</v>
          </cell>
          <cell r="B52">
            <v>8000</v>
          </cell>
        </row>
        <row r="53">
          <cell r="A53" t="str">
            <v>510000029</v>
          </cell>
          <cell r="B53">
            <v>8000</v>
          </cell>
        </row>
        <row r="54">
          <cell r="A54" t="str">
            <v>CHU STRASBOURG</v>
          </cell>
          <cell r="B54">
            <v>16000</v>
          </cell>
        </row>
        <row r="55">
          <cell r="A55" t="str">
            <v>670780055</v>
          </cell>
          <cell r="B55">
            <v>16000</v>
          </cell>
        </row>
        <row r="56">
          <cell r="A56" t="str">
            <v>Grand Est DAF</v>
          </cell>
          <cell r="B56">
            <v>1000</v>
          </cell>
        </row>
        <row r="57">
          <cell r="A57" t="str">
            <v>CENTRE PSYCHOTHERAPIQUE NANCY</v>
          </cell>
          <cell r="B57">
            <v>1000</v>
          </cell>
        </row>
        <row r="58">
          <cell r="A58" t="str">
            <v>540000056</v>
          </cell>
          <cell r="B58">
            <v>1000</v>
          </cell>
        </row>
        <row r="59">
          <cell r="A59" t="str">
            <v>Guadeloupe</v>
          </cell>
          <cell r="B59">
            <v>1000</v>
          </cell>
        </row>
        <row r="60">
          <cell r="A60" t="str">
            <v>CHU POINTE-A-PITRE/ABYMES</v>
          </cell>
          <cell r="B60">
            <v>1000</v>
          </cell>
        </row>
        <row r="61">
          <cell r="A61" t="str">
            <v>970100228</v>
          </cell>
          <cell r="B61">
            <v>1000</v>
          </cell>
        </row>
        <row r="62">
          <cell r="A62" t="str">
            <v>Hauts-de-France</v>
          </cell>
          <cell r="B62">
            <v>101500</v>
          </cell>
        </row>
        <row r="63">
          <cell r="A63" t="str">
            <v>CENTRE OSCAR LAMBRET</v>
          </cell>
          <cell r="B63">
            <v>1000</v>
          </cell>
        </row>
        <row r="64">
          <cell r="A64" t="str">
            <v>590000188</v>
          </cell>
          <cell r="B64">
            <v>1000</v>
          </cell>
        </row>
        <row r="65">
          <cell r="A65" t="str">
            <v>CH LENS</v>
          </cell>
          <cell r="B65">
            <v>1000</v>
          </cell>
        </row>
        <row r="66">
          <cell r="A66" t="str">
            <v>620100685</v>
          </cell>
          <cell r="B66">
            <v>1000</v>
          </cell>
        </row>
        <row r="67">
          <cell r="A67" t="str">
            <v xml:space="preserve">CHU AMIENS </v>
          </cell>
          <cell r="B67">
            <v>3000</v>
          </cell>
        </row>
        <row r="68">
          <cell r="A68" t="str">
            <v>800000044</v>
          </cell>
          <cell r="B68">
            <v>3000</v>
          </cell>
        </row>
        <row r="69">
          <cell r="A69" t="str">
            <v>CHU LILLE</v>
          </cell>
          <cell r="B69">
            <v>95500</v>
          </cell>
        </row>
        <row r="70">
          <cell r="A70" t="str">
            <v>590780193</v>
          </cell>
          <cell r="B70">
            <v>95500</v>
          </cell>
        </row>
        <row r="71">
          <cell r="A71" t="str">
            <v>HOPITAL PRIVE LA LOUVIERE</v>
          </cell>
          <cell r="B71">
            <v>1000</v>
          </cell>
        </row>
        <row r="72">
          <cell r="A72" t="str">
            <v>590780383</v>
          </cell>
          <cell r="B72">
            <v>1000</v>
          </cell>
        </row>
        <row r="73">
          <cell r="A73" t="str">
            <v xml:space="preserve">IDF DAF </v>
          </cell>
          <cell r="B73">
            <v>1000</v>
          </cell>
        </row>
        <row r="74">
          <cell r="A74" t="str">
            <v>CH MAISON BLANCHE</v>
          </cell>
          <cell r="B74">
            <v>1000</v>
          </cell>
        </row>
        <row r="75">
          <cell r="A75" t="str">
            <v>750034308</v>
          </cell>
          <cell r="B75">
            <v>1000</v>
          </cell>
        </row>
        <row r="76">
          <cell r="A76" t="str">
            <v>IDF FIR</v>
          </cell>
          <cell r="B76">
            <v>1000</v>
          </cell>
        </row>
        <row r="77">
          <cell r="A77" t="str">
            <v>CDS MUNICIPAL DES ULIS</v>
          </cell>
          <cell r="B77">
            <v>1000</v>
          </cell>
        </row>
        <row r="78">
          <cell r="A78" t="str">
            <v>910020130</v>
          </cell>
          <cell r="B78">
            <v>1000</v>
          </cell>
        </row>
        <row r="79">
          <cell r="A79" t="str">
            <v>Ile-de-France</v>
          </cell>
          <cell r="B79">
            <v>765000</v>
          </cell>
        </row>
        <row r="80">
          <cell r="A80" t="str">
            <v>AP-HP</v>
          </cell>
          <cell r="B80">
            <v>673500</v>
          </cell>
        </row>
        <row r="81">
          <cell r="A81" t="str">
            <v>750712184</v>
          </cell>
          <cell r="B81">
            <v>673500</v>
          </cell>
        </row>
        <row r="82">
          <cell r="A82" t="str">
            <v>CENTRE HOSPITALIER STE-ANNE</v>
          </cell>
          <cell r="B82">
            <v>3000</v>
          </cell>
        </row>
        <row r="83">
          <cell r="A83" t="str">
            <v>750140014</v>
          </cell>
          <cell r="B83">
            <v>3000</v>
          </cell>
        </row>
        <row r="84">
          <cell r="A84" t="str">
            <v>CH FRANCOIS QUESNAY (MANTES-LA-JOLIE)</v>
          </cell>
          <cell r="B84">
            <v>1000</v>
          </cell>
        </row>
        <row r="85">
          <cell r="A85" t="str">
            <v>780110011</v>
          </cell>
          <cell r="B85">
            <v>1000</v>
          </cell>
        </row>
        <row r="86">
          <cell r="A86" t="str">
            <v>CH RAMBOUILLET</v>
          </cell>
          <cell r="B86">
            <v>2000</v>
          </cell>
        </row>
        <row r="87">
          <cell r="A87" t="str">
            <v>780110052</v>
          </cell>
          <cell r="B87">
            <v>2000</v>
          </cell>
        </row>
        <row r="88">
          <cell r="A88" t="str">
            <v>CH Versailles</v>
          </cell>
          <cell r="B88">
            <v>26000</v>
          </cell>
        </row>
        <row r="89">
          <cell r="A89" t="str">
            <v>780110078</v>
          </cell>
          <cell r="B89">
            <v>26000</v>
          </cell>
        </row>
        <row r="90">
          <cell r="A90" t="str">
            <v>CHI CRETEIL</v>
          </cell>
          <cell r="B90">
            <v>3000</v>
          </cell>
        </row>
        <row r="91">
          <cell r="A91" t="str">
            <v>940110018</v>
          </cell>
          <cell r="B91">
            <v>3000</v>
          </cell>
        </row>
        <row r="92">
          <cell r="A92" t="str">
            <v>FONDATION OPHTALMOLOGIQUE ROTHSCHILD</v>
          </cell>
          <cell r="B92">
            <v>29500</v>
          </cell>
        </row>
        <row r="93">
          <cell r="A93" t="str">
            <v>750000549</v>
          </cell>
          <cell r="B93">
            <v>29500</v>
          </cell>
        </row>
        <row r="94">
          <cell r="A94" t="str">
            <v>GPE HOSP SAINT-JOSEPH</v>
          </cell>
          <cell r="B94">
            <v>2000</v>
          </cell>
        </row>
        <row r="95">
          <cell r="A95" t="str">
            <v>750000523</v>
          </cell>
          <cell r="B95">
            <v>2000</v>
          </cell>
        </row>
        <row r="96">
          <cell r="A96" t="str">
            <v>HOPITAL FOCH</v>
          </cell>
          <cell r="B96">
            <v>13000</v>
          </cell>
        </row>
        <row r="97">
          <cell r="A97" t="str">
            <v>920000650</v>
          </cell>
          <cell r="B97">
            <v>13000</v>
          </cell>
        </row>
        <row r="98">
          <cell r="A98" t="str">
            <v>INSTITUT CURIE</v>
          </cell>
          <cell r="B98">
            <v>1000</v>
          </cell>
        </row>
        <row r="99">
          <cell r="A99" t="str">
            <v>750160012</v>
          </cell>
          <cell r="B99">
            <v>1000</v>
          </cell>
        </row>
        <row r="100">
          <cell r="A100" t="str">
            <v>INSTITUT MUTUALISTE MONTSOURIS</v>
          </cell>
          <cell r="B100">
            <v>2000</v>
          </cell>
        </row>
        <row r="101">
          <cell r="A101" t="str">
            <v>750150104</v>
          </cell>
          <cell r="B101">
            <v>2000</v>
          </cell>
        </row>
        <row r="102">
          <cell r="A102" t="str">
            <v>LES HOPITAUX DE SAINT MAURICE</v>
          </cell>
          <cell r="B102">
            <v>1000</v>
          </cell>
        </row>
        <row r="103">
          <cell r="A103" t="str">
            <v>940016819</v>
          </cell>
          <cell r="B103">
            <v>1000</v>
          </cell>
        </row>
        <row r="104">
          <cell r="A104" t="str">
            <v>CLCC INSTITUT GUSTAVE ROUSSY</v>
          </cell>
          <cell r="B104">
            <v>7000</v>
          </cell>
        </row>
        <row r="105">
          <cell r="A105" t="str">
            <v>940000664</v>
          </cell>
          <cell r="B105">
            <v>7000</v>
          </cell>
        </row>
        <row r="106">
          <cell r="A106" t="str">
            <v>HOPITAL PRIVE JACQUES CARTIER</v>
          </cell>
          <cell r="B106">
            <v>1000</v>
          </cell>
        </row>
        <row r="107">
          <cell r="A107" t="str">
            <v>910300219</v>
          </cell>
          <cell r="B107">
            <v>1000</v>
          </cell>
        </row>
        <row r="108">
          <cell r="A108" t="str">
            <v>Martinique</v>
          </cell>
          <cell r="B108">
            <v>1000</v>
          </cell>
        </row>
        <row r="109">
          <cell r="A109" t="str">
            <v>CHU MARTINIQUE</v>
          </cell>
          <cell r="B109">
            <v>1000</v>
          </cell>
        </row>
        <row r="110">
          <cell r="A110" t="str">
            <v>970211207</v>
          </cell>
          <cell r="B110">
            <v>1000</v>
          </cell>
        </row>
        <row r="111">
          <cell r="A111" t="str">
            <v>Normandie</v>
          </cell>
          <cell r="B111">
            <v>40000</v>
          </cell>
        </row>
        <row r="112">
          <cell r="A112" t="str">
            <v>CHU CAEN</v>
          </cell>
          <cell r="B112">
            <v>4000</v>
          </cell>
        </row>
        <row r="113">
          <cell r="A113" t="str">
            <v>140000100</v>
          </cell>
          <cell r="B113">
            <v>4000</v>
          </cell>
        </row>
        <row r="114">
          <cell r="A114" t="str">
            <v>CHU ROUEN</v>
          </cell>
          <cell r="B114">
            <v>34000</v>
          </cell>
        </row>
        <row r="115">
          <cell r="A115" t="str">
            <v>760780239</v>
          </cell>
          <cell r="B115">
            <v>34000</v>
          </cell>
        </row>
        <row r="116">
          <cell r="A116" t="str">
            <v>GH LE HAVRE</v>
          </cell>
          <cell r="B116">
            <v>1000</v>
          </cell>
        </row>
        <row r="117">
          <cell r="A117" t="str">
            <v>760780726</v>
          </cell>
          <cell r="B117">
            <v>1000</v>
          </cell>
        </row>
        <row r="118">
          <cell r="A118" t="str">
            <v>CH EURE-SEINE - HOPITAUX D'EVREUX ET DE VERNON</v>
          </cell>
          <cell r="B118">
            <v>1000</v>
          </cell>
        </row>
        <row r="119">
          <cell r="A119" t="str">
            <v>270023724</v>
          </cell>
          <cell r="B119">
            <v>1000</v>
          </cell>
        </row>
        <row r="120">
          <cell r="A120" t="str">
            <v>Nouvelle-Aquitaine</v>
          </cell>
          <cell r="B120">
            <v>192000</v>
          </cell>
        </row>
        <row r="121">
          <cell r="A121" t="str">
            <v>CHIC COTE BASQUE - BAYONNE</v>
          </cell>
          <cell r="B121">
            <v>4000</v>
          </cell>
        </row>
        <row r="122">
          <cell r="A122" t="str">
            <v>640780417</v>
          </cell>
          <cell r="B122">
            <v>4000</v>
          </cell>
        </row>
        <row r="123">
          <cell r="A123" t="str">
            <v>CHU BORDEAUX</v>
          </cell>
          <cell r="B123">
            <v>131000</v>
          </cell>
        </row>
        <row r="124">
          <cell r="A124" t="str">
            <v>330781196</v>
          </cell>
          <cell r="B124">
            <v>131000</v>
          </cell>
        </row>
        <row r="125">
          <cell r="A125" t="str">
            <v>CHU LIMOGES</v>
          </cell>
          <cell r="B125">
            <v>46000</v>
          </cell>
        </row>
        <row r="126">
          <cell r="A126" t="str">
            <v>870000015</v>
          </cell>
          <cell r="B126">
            <v>46000</v>
          </cell>
        </row>
        <row r="127">
          <cell r="A127" t="str">
            <v>CHU POITIERS</v>
          </cell>
          <cell r="B127">
            <v>8000</v>
          </cell>
        </row>
        <row r="128">
          <cell r="A128" t="str">
            <v>860014208</v>
          </cell>
          <cell r="B128">
            <v>8000</v>
          </cell>
        </row>
        <row r="129">
          <cell r="A129" t="str">
            <v>INSTITUT BERGONIE</v>
          </cell>
          <cell r="B129">
            <v>1000</v>
          </cell>
        </row>
        <row r="130">
          <cell r="A130" t="str">
            <v>330000662</v>
          </cell>
          <cell r="B130">
            <v>1000</v>
          </cell>
        </row>
        <row r="131">
          <cell r="A131" t="str">
            <v>M.S.P.BX. BAGATELLE</v>
          </cell>
          <cell r="B131">
            <v>2000</v>
          </cell>
        </row>
        <row r="132">
          <cell r="A132" t="str">
            <v>330000340</v>
          </cell>
          <cell r="B132">
            <v>2000</v>
          </cell>
        </row>
        <row r="133">
          <cell r="A133" t="str">
            <v>Occitanie</v>
          </cell>
          <cell r="B133">
            <v>173000</v>
          </cell>
        </row>
        <row r="134">
          <cell r="A134" t="str">
            <v>CHU Montpellier</v>
          </cell>
          <cell r="B134">
            <v>34500</v>
          </cell>
        </row>
        <row r="135">
          <cell r="A135" t="str">
            <v>340780477</v>
          </cell>
          <cell r="B135">
            <v>34500</v>
          </cell>
        </row>
        <row r="136">
          <cell r="A136" t="str">
            <v>CHU NIMES</v>
          </cell>
          <cell r="B136">
            <v>39500</v>
          </cell>
        </row>
        <row r="137">
          <cell r="A137" t="str">
            <v>300780038</v>
          </cell>
          <cell r="B137">
            <v>39500</v>
          </cell>
        </row>
        <row r="138">
          <cell r="A138" t="str">
            <v>CHU Toulouse</v>
          </cell>
          <cell r="B138">
            <v>93000</v>
          </cell>
        </row>
        <row r="139">
          <cell r="A139" t="str">
            <v>310781406</v>
          </cell>
          <cell r="B139">
            <v>93000</v>
          </cell>
        </row>
        <row r="140">
          <cell r="A140" t="str">
            <v>Clinique Ambroise Paré  Toulouse</v>
          </cell>
          <cell r="B140">
            <v>1000</v>
          </cell>
        </row>
        <row r="141">
          <cell r="A141" t="str">
            <v>310780382</v>
          </cell>
          <cell r="B141">
            <v>1000</v>
          </cell>
        </row>
        <row r="142">
          <cell r="A142" t="str">
            <v xml:space="preserve">CLINIQUE HONORE CAVE </v>
          </cell>
          <cell r="B142">
            <v>1000</v>
          </cell>
        </row>
        <row r="143">
          <cell r="A143" t="str">
            <v>820000065</v>
          </cell>
          <cell r="B143">
            <v>1000</v>
          </cell>
        </row>
        <row r="144">
          <cell r="A144" t="str">
            <v>CLINIQUE DU SOUFFLE LA VALLONIE</v>
          </cell>
          <cell r="B144">
            <v>2000</v>
          </cell>
        </row>
        <row r="145">
          <cell r="A145" t="str">
            <v>340780568</v>
          </cell>
          <cell r="B145">
            <v>2000</v>
          </cell>
        </row>
        <row r="146">
          <cell r="A146" t="str">
            <v>L’Hôpital Privé Les Franciscaines NÎMES</v>
          </cell>
          <cell r="B146">
            <v>2000</v>
          </cell>
        </row>
        <row r="147">
          <cell r="A147" t="str">
            <v>300780152</v>
          </cell>
          <cell r="B147">
            <v>2000</v>
          </cell>
        </row>
        <row r="148">
          <cell r="A148" t="str">
            <v>Pays de la Loire</v>
          </cell>
          <cell r="B148">
            <v>106000</v>
          </cell>
        </row>
        <row r="149">
          <cell r="A149" t="str">
            <v>CH LE MANS</v>
          </cell>
          <cell r="B149">
            <v>1000</v>
          </cell>
        </row>
        <row r="150">
          <cell r="A150" t="str">
            <v>720000025</v>
          </cell>
          <cell r="B150">
            <v>1000</v>
          </cell>
        </row>
        <row r="151">
          <cell r="A151" t="str">
            <v>CHU ANGERS</v>
          </cell>
          <cell r="B151">
            <v>28500</v>
          </cell>
        </row>
        <row r="152">
          <cell r="A152" t="str">
            <v>490000031</v>
          </cell>
          <cell r="B152">
            <v>28500</v>
          </cell>
        </row>
        <row r="153">
          <cell r="A153" t="str">
            <v>CHU NANTES</v>
          </cell>
          <cell r="B153">
            <v>76500</v>
          </cell>
        </row>
        <row r="154">
          <cell r="A154" t="str">
            <v>440000289</v>
          </cell>
          <cell r="B154">
            <v>76500</v>
          </cell>
        </row>
        <row r="155">
          <cell r="A155" t="str">
            <v>Pays de Loire MIG SSR</v>
          </cell>
          <cell r="B155">
            <v>2000</v>
          </cell>
        </row>
        <row r="156">
          <cell r="A156" t="str">
            <v>E.S.E.A.N.</v>
          </cell>
          <cell r="B156">
            <v>2000</v>
          </cell>
        </row>
        <row r="157">
          <cell r="A157" t="str">
            <v>440043123</v>
          </cell>
          <cell r="B157">
            <v>2000</v>
          </cell>
        </row>
        <row r="158">
          <cell r="A158" t="str">
            <v>Provence-Alpes-Côte d'Azur</v>
          </cell>
          <cell r="B158">
            <v>87500</v>
          </cell>
        </row>
        <row r="159">
          <cell r="A159" t="str">
            <v>AP-HM</v>
          </cell>
          <cell r="B159">
            <v>59500</v>
          </cell>
        </row>
        <row r="160">
          <cell r="A160" t="str">
            <v>130786049</v>
          </cell>
          <cell r="B160">
            <v>59500</v>
          </cell>
        </row>
        <row r="161">
          <cell r="A161" t="str">
            <v>CH CANNES</v>
          </cell>
          <cell r="B161">
            <v>1000</v>
          </cell>
        </row>
        <row r="162">
          <cell r="A162" t="str">
            <v>060780988</v>
          </cell>
          <cell r="B162">
            <v>1000</v>
          </cell>
        </row>
        <row r="163">
          <cell r="A163" t="str">
            <v>CH MARTIGUES</v>
          </cell>
          <cell r="B163">
            <v>1000</v>
          </cell>
        </row>
        <row r="164">
          <cell r="A164" t="str">
            <v>130789316</v>
          </cell>
          <cell r="B164">
            <v>1000</v>
          </cell>
        </row>
        <row r="165">
          <cell r="A165" t="str">
            <v>CHU NICE</v>
          </cell>
          <cell r="B165">
            <v>23000</v>
          </cell>
        </row>
        <row r="166">
          <cell r="A166" t="str">
            <v>060785011</v>
          </cell>
          <cell r="B166">
            <v>23000</v>
          </cell>
        </row>
        <row r="167">
          <cell r="A167" t="str">
            <v>CLINIQUE ELSAN SAINT-MICHEL TOULON</v>
          </cell>
          <cell r="B167">
            <v>1000</v>
          </cell>
        </row>
        <row r="168">
          <cell r="A168" t="str">
            <v>830100459</v>
          </cell>
          <cell r="B168">
            <v>1000</v>
          </cell>
        </row>
        <row r="169">
          <cell r="A169" t="str">
            <v xml:space="preserve">hopitaux pediatriques de nice chu lenval </v>
          </cell>
          <cell r="B169">
            <v>1000</v>
          </cell>
        </row>
        <row r="170">
          <cell r="A170" t="str">
            <v>060780947</v>
          </cell>
          <cell r="B170">
            <v>1000</v>
          </cell>
        </row>
        <row r="171">
          <cell r="A171" t="str">
            <v>INSTITUT PAOLI CALMETTES</v>
          </cell>
          <cell r="B171">
            <v>1000</v>
          </cell>
        </row>
        <row r="172">
          <cell r="A172" t="str">
            <v>130001647</v>
          </cell>
          <cell r="B172">
            <v>1000</v>
          </cell>
        </row>
        <row r="173">
          <cell r="A173" t="str">
            <v>Service de santé des armées (SSA)</v>
          </cell>
          <cell r="B173">
            <v>15000</v>
          </cell>
        </row>
        <row r="174">
          <cell r="A174" t="str">
            <v>HIA Desgenettes</v>
          </cell>
          <cell r="B174">
            <v>15000</v>
          </cell>
        </row>
        <row r="175">
          <cell r="A175" t="str">
            <v>690780093</v>
          </cell>
          <cell r="B175">
            <v>15000</v>
          </cell>
        </row>
        <row r="176">
          <cell r="A176" t="str">
            <v>Total général</v>
          </cell>
          <cell r="B176">
            <v>1991000</v>
          </cell>
          <cell r="C176" t="str">
            <v>dont FIR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 statut"/>
      <sheetName val="liste"/>
      <sheetName val="par région"/>
      <sheetName val="Feuil3"/>
    </sheetNames>
    <sheetDataSet>
      <sheetData sheetId="0"/>
      <sheetData sheetId="1">
        <row r="1">
          <cell r="A1" t="str">
            <v>FINESS</v>
          </cell>
          <cell r="B1" t="str">
            <v>nom établissement</v>
          </cell>
          <cell r="C1" t="str">
            <v>Statut</v>
          </cell>
          <cell r="D1" t="str">
            <v>Région</v>
          </cell>
          <cell r="E1" t="str">
            <v>nombre de conventions</v>
          </cell>
          <cell r="F1" t="str">
            <v>nombre convention coordonnateur</v>
          </cell>
          <cell r="G1" t="str">
            <v>coef</v>
          </cell>
          <cell r="H1" t="str">
            <v>nombre convention associé</v>
          </cell>
          <cell r="I1" t="str">
            <v>coef</v>
          </cell>
          <cell r="J1" t="str">
            <v>coef général</v>
          </cell>
          <cell r="K1" t="str">
            <v>points</v>
          </cell>
          <cell r="L1" t="str">
            <v>Dotation MERRI</v>
          </cell>
        </row>
        <row r="2">
          <cell r="A2" t="str">
            <v>750110025</v>
          </cell>
          <cell r="B2" t="str">
            <v>CHNO DES QUINZE-VINGT PARIS</v>
          </cell>
          <cell r="C2" t="str">
            <v>CH</v>
          </cell>
          <cell r="D2" t="str">
            <v>Ile-de-France</v>
          </cell>
          <cell r="E2">
            <v>5</v>
          </cell>
          <cell r="F2">
            <v>3</v>
          </cell>
          <cell r="G2">
            <v>1.2</v>
          </cell>
          <cell r="H2">
            <v>2</v>
          </cell>
          <cell r="I2">
            <v>1</v>
          </cell>
          <cell r="J2">
            <v>0.75</v>
          </cell>
          <cell r="K2">
            <v>4.1999999999999993</v>
          </cell>
          <cell r="L2">
            <v>27368.249572371114</v>
          </cell>
        </row>
        <row r="3">
          <cell r="A3" t="str">
            <v>130786049</v>
          </cell>
          <cell r="B3" t="str">
            <v>AP-HM</v>
          </cell>
          <cell r="C3" t="str">
            <v>CHR/U</v>
          </cell>
          <cell r="D3" t="str">
            <v>Provence-Alpes-Côte d'Azur</v>
          </cell>
          <cell r="E3">
            <v>80</v>
          </cell>
          <cell r="F3">
            <v>12</v>
          </cell>
          <cell r="G3">
            <v>1.2</v>
          </cell>
          <cell r="H3">
            <v>68</v>
          </cell>
          <cell r="I3">
            <v>1</v>
          </cell>
          <cell r="J3">
            <v>1</v>
          </cell>
          <cell r="K3">
            <v>82.4</v>
          </cell>
          <cell r="L3">
            <v>536938.99161032867</v>
          </cell>
        </row>
        <row r="4">
          <cell r="A4" t="str">
            <v>750712184</v>
          </cell>
          <cell r="B4" t="str">
            <v>AP-HP</v>
          </cell>
          <cell r="C4" t="str">
            <v>CHR/U</v>
          </cell>
          <cell r="D4" t="str">
            <v>Ile-de-France</v>
          </cell>
          <cell r="E4">
            <v>544</v>
          </cell>
          <cell r="F4">
            <v>152</v>
          </cell>
          <cell r="G4">
            <v>1.2</v>
          </cell>
          <cell r="H4">
            <v>392</v>
          </cell>
          <cell r="I4">
            <v>1</v>
          </cell>
          <cell r="J4">
            <v>1</v>
          </cell>
          <cell r="K4">
            <v>574.4</v>
          </cell>
          <cell r="L4">
            <v>3742933.9415166602</v>
          </cell>
        </row>
        <row r="5">
          <cell r="A5" t="str">
            <v>720000744</v>
          </cell>
          <cell r="B5" t="str">
            <v>CENTRE DE L'ARCHE</v>
          </cell>
          <cell r="C5" t="str">
            <v>Clinique</v>
          </cell>
          <cell r="D5" t="str">
            <v>Pays-de-la-Loire SSR</v>
          </cell>
          <cell r="E5">
            <v>1</v>
          </cell>
          <cell r="F5">
            <v>0</v>
          </cell>
          <cell r="G5">
            <v>1.2</v>
          </cell>
          <cell r="H5">
            <v>1</v>
          </cell>
          <cell r="I5">
            <v>1</v>
          </cell>
          <cell r="J5">
            <v>0</v>
          </cell>
          <cell r="K5">
            <v>0</v>
          </cell>
          <cell r="L5">
            <v>0</v>
          </cell>
        </row>
        <row r="6">
          <cell r="A6" t="str">
            <v>210987731</v>
          </cell>
          <cell r="B6" t="str">
            <v>CLCC GEORGES-FRANCOIS LECLERC</v>
          </cell>
          <cell r="C6" t="str">
            <v>CLCC</v>
          </cell>
          <cell r="D6" t="str">
            <v>Bourgogne-Franche-Comté</v>
          </cell>
          <cell r="E6">
            <v>19</v>
          </cell>
          <cell r="F6">
            <v>1</v>
          </cell>
          <cell r="G6">
            <v>1.2</v>
          </cell>
          <cell r="H6">
            <v>18</v>
          </cell>
          <cell r="I6">
            <v>1</v>
          </cell>
          <cell r="J6">
            <v>1</v>
          </cell>
          <cell r="K6">
            <v>19.2</v>
          </cell>
          <cell r="L6">
            <v>125111.99804512512</v>
          </cell>
        </row>
        <row r="7">
          <cell r="A7" t="str">
            <v>950110080</v>
          </cell>
          <cell r="B7" t="str">
            <v>CH RENE DUBOS</v>
          </cell>
          <cell r="C7" t="str">
            <v>CH</v>
          </cell>
          <cell r="D7" t="str">
            <v>Ile-de-France</v>
          </cell>
          <cell r="E7">
            <v>2</v>
          </cell>
          <cell r="F7">
            <v>0</v>
          </cell>
          <cell r="G7">
            <v>1.2</v>
          </cell>
          <cell r="H7">
            <v>2</v>
          </cell>
          <cell r="I7">
            <v>1</v>
          </cell>
          <cell r="J7">
            <v>1</v>
          </cell>
          <cell r="K7">
            <v>2</v>
          </cell>
          <cell r="L7">
            <v>13032.499796367199</v>
          </cell>
        </row>
        <row r="8">
          <cell r="A8" t="str">
            <v>810000331</v>
          </cell>
          <cell r="B8" t="str">
            <v>CENTRE HOSPITALIER D'ALBI</v>
          </cell>
          <cell r="C8" t="str">
            <v>CH</v>
          </cell>
          <cell r="D8" t="str">
            <v>Occitanie</v>
          </cell>
          <cell r="E8">
            <v>3</v>
          </cell>
          <cell r="F8">
            <v>0</v>
          </cell>
          <cell r="G8">
            <v>1.2</v>
          </cell>
          <cell r="H8">
            <v>3</v>
          </cell>
          <cell r="I8">
            <v>1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300780046</v>
          </cell>
          <cell r="B9" t="str">
            <v>CENTRE HOSPITALIER ALES - CEVENNES</v>
          </cell>
          <cell r="C9" t="str">
            <v>CH</v>
          </cell>
          <cell r="D9" t="str">
            <v>Occitanie</v>
          </cell>
          <cell r="E9">
            <v>1</v>
          </cell>
          <cell r="F9">
            <v>0</v>
          </cell>
          <cell r="G9">
            <v>1.2</v>
          </cell>
          <cell r="H9">
            <v>1</v>
          </cell>
          <cell r="I9">
            <v>1</v>
          </cell>
          <cell r="J9">
            <v>0</v>
          </cell>
          <cell r="K9">
            <v>0</v>
          </cell>
          <cell r="L9">
            <v>0</v>
          </cell>
        </row>
        <row r="10">
          <cell r="A10" t="str">
            <v>160000451</v>
          </cell>
          <cell r="B10" t="str">
            <v>CENTRE HOSPITALIER D'ANGOULEME</v>
          </cell>
          <cell r="C10" t="str">
            <v>CH</v>
          </cell>
          <cell r="D10" t="str">
            <v>Nouvelle-Aquitaine</v>
          </cell>
          <cell r="E10">
            <v>1</v>
          </cell>
          <cell r="F10">
            <v>0</v>
          </cell>
          <cell r="G10">
            <v>1.2</v>
          </cell>
          <cell r="H10">
            <v>1</v>
          </cell>
          <cell r="I10">
            <v>1</v>
          </cell>
          <cell r="J10">
            <v>0</v>
          </cell>
          <cell r="K10">
            <v>0</v>
          </cell>
          <cell r="L10">
            <v>0</v>
          </cell>
        </row>
        <row r="11">
          <cell r="A11" t="str">
            <v>740781133</v>
          </cell>
          <cell r="B11" t="str">
            <v>CH ANNECY-GENEVOIS</v>
          </cell>
          <cell r="C11" t="str">
            <v>CH</v>
          </cell>
          <cell r="D11" t="str">
            <v>Auvergne-Rhône-Alpes</v>
          </cell>
          <cell r="E11">
            <v>9</v>
          </cell>
          <cell r="F11">
            <v>1</v>
          </cell>
          <cell r="G11">
            <v>1.2</v>
          </cell>
          <cell r="H11">
            <v>8</v>
          </cell>
          <cell r="I11">
            <v>1</v>
          </cell>
          <cell r="J11">
            <v>1</v>
          </cell>
          <cell r="K11">
            <v>9.1999999999999993</v>
          </cell>
          <cell r="L11">
            <v>59949.49906328912</v>
          </cell>
        </row>
        <row r="12">
          <cell r="A12" t="str">
            <v>950110015</v>
          </cell>
          <cell r="B12" t="str">
            <v>CH VICTOR DUPOUY</v>
          </cell>
          <cell r="C12" t="str">
            <v>CH</v>
          </cell>
          <cell r="D12" t="str">
            <v>Ile-de-France</v>
          </cell>
          <cell r="E12">
            <v>9</v>
          </cell>
          <cell r="F12">
            <v>2</v>
          </cell>
          <cell r="G12">
            <v>1.2</v>
          </cell>
          <cell r="H12">
            <v>7</v>
          </cell>
          <cell r="I12">
            <v>1</v>
          </cell>
          <cell r="J12">
            <v>1</v>
          </cell>
          <cell r="K12">
            <v>9.4</v>
          </cell>
          <cell r="L12">
            <v>61252.74904292584</v>
          </cell>
        </row>
        <row r="13">
          <cell r="A13" t="str">
            <v>620100057</v>
          </cell>
          <cell r="B13" t="str">
            <v>CH ARRAS</v>
          </cell>
          <cell r="C13" t="str">
            <v>CH</v>
          </cell>
          <cell r="D13" t="str">
            <v>Hauts-de-France</v>
          </cell>
          <cell r="E13">
            <v>1</v>
          </cell>
          <cell r="F13">
            <v>0</v>
          </cell>
          <cell r="G13">
            <v>1.2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6516.2498981835997</v>
          </cell>
        </row>
        <row r="14">
          <cell r="A14" t="str">
            <v>890000037</v>
          </cell>
          <cell r="B14" t="str">
            <v>CH AUXERRE</v>
          </cell>
          <cell r="C14" t="str">
            <v>CH</v>
          </cell>
          <cell r="D14" t="str">
            <v>Bourgogne-Franche-Comté</v>
          </cell>
          <cell r="E14">
            <v>1</v>
          </cell>
          <cell r="F14">
            <v>0</v>
          </cell>
          <cell r="G14">
            <v>1.2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  <cell r="L14">
            <v>6516.2498981835997</v>
          </cell>
        </row>
        <row r="15">
          <cell r="A15" t="str">
            <v>900000365</v>
          </cell>
          <cell r="B15" t="str">
            <v>CH BELFORT - MONTBELIARD</v>
          </cell>
          <cell r="C15" t="str">
            <v>CH</v>
          </cell>
          <cell r="D15" t="str">
            <v>Bourgogne-Franche-Comté</v>
          </cell>
          <cell r="E15">
            <v>3</v>
          </cell>
          <cell r="F15">
            <v>0</v>
          </cell>
          <cell r="G15">
            <v>1.2</v>
          </cell>
          <cell r="H15">
            <v>3</v>
          </cell>
          <cell r="I15">
            <v>1</v>
          </cell>
          <cell r="J15">
            <v>1</v>
          </cell>
          <cell r="K15">
            <v>3</v>
          </cell>
          <cell r="L15">
            <v>19548.749694550799</v>
          </cell>
        </row>
        <row r="16">
          <cell r="A16" t="str">
            <v>620100651</v>
          </cell>
          <cell r="B16" t="str">
            <v>CH BETHUNE</v>
          </cell>
          <cell r="C16" t="str">
            <v>CH</v>
          </cell>
          <cell r="D16" t="str">
            <v>Hauts-de-France</v>
          </cell>
          <cell r="E16">
            <v>1</v>
          </cell>
          <cell r="F16">
            <v>0</v>
          </cell>
          <cell r="G16">
            <v>1.2</v>
          </cell>
          <cell r="H16">
            <v>1</v>
          </cell>
          <cell r="I16">
            <v>1</v>
          </cell>
          <cell r="J16">
            <v>1</v>
          </cell>
          <cell r="K16">
            <v>1</v>
          </cell>
          <cell r="L16">
            <v>6516.2498981835997</v>
          </cell>
        </row>
        <row r="17">
          <cell r="A17" t="str">
            <v>340780055</v>
          </cell>
          <cell r="B17" t="str">
            <v>CENTRE HOSPITALIER BEZIERS</v>
          </cell>
          <cell r="C17" t="str">
            <v>CH</v>
          </cell>
          <cell r="D17" t="str">
            <v>Occitanie</v>
          </cell>
          <cell r="E17">
            <v>3</v>
          </cell>
          <cell r="F17">
            <v>0</v>
          </cell>
          <cell r="G17">
            <v>1.2</v>
          </cell>
          <cell r="H17">
            <v>3</v>
          </cell>
          <cell r="I17">
            <v>1</v>
          </cell>
          <cell r="J17">
            <v>1</v>
          </cell>
          <cell r="K17">
            <v>3</v>
          </cell>
          <cell r="L17">
            <v>19548.749694550799</v>
          </cell>
        </row>
        <row r="18">
          <cell r="A18" t="str">
            <v>620103440</v>
          </cell>
          <cell r="B18" t="str">
            <v>CH BOULOGNE-SUR-MER</v>
          </cell>
          <cell r="C18" t="str">
            <v>CH</v>
          </cell>
          <cell r="D18" t="str">
            <v>Hauts-de-France</v>
          </cell>
          <cell r="E18">
            <v>4</v>
          </cell>
          <cell r="F18">
            <v>0</v>
          </cell>
          <cell r="G18">
            <v>1.2</v>
          </cell>
          <cell r="H18">
            <v>4</v>
          </cell>
          <cell r="I18">
            <v>1</v>
          </cell>
          <cell r="J18">
            <v>1</v>
          </cell>
          <cell r="K18">
            <v>4</v>
          </cell>
          <cell r="L18">
            <v>26064.999592734399</v>
          </cell>
        </row>
        <row r="19">
          <cell r="A19" t="str">
            <v>560005746</v>
          </cell>
          <cell r="B19" t="str">
            <v>CH BRETAGNE SUD - LORIENT</v>
          </cell>
          <cell r="C19" t="str">
            <v>CH</v>
          </cell>
          <cell r="D19" t="str">
            <v>Bretagne</v>
          </cell>
          <cell r="E19">
            <v>2</v>
          </cell>
          <cell r="F19">
            <v>0</v>
          </cell>
          <cell r="G19">
            <v>1.2</v>
          </cell>
          <cell r="H19">
            <v>2</v>
          </cell>
          <cell r="I19">
            <v>1</v>
          </cell>
          <cell r="J19">
            <v>1</v>
          </cell>
          <cell r="K19">
            <v>2</v>
          </cell>
          <cell r="L19">
            <v>13032.499796367199</v>
          </cell>
        </row>
        <row r="20">
          <cell r="A20" t="str">
            <v>190000042</v>
          </cell>
          <cell r="B20" t="str">
            <v>CENTRE HOSPITALIER DUBOIS BRIVE</v>
          </cell>
          <cell r="C20" t="str">
            <v>CH</v>
          </cell>
          <cell r="D20" t="str">
            <v>Nouvelle-Aquitaine</v>
          </cell>
          <cell r="E20">
            <v>1</v>
          </cell>
          <cell r="F20">
            <v>0</v>
          </cell>
          <cell r="G20">
            <v>1.2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6516.2498981835997</v>
          </cell>
        </row>
        <row r="21">
          <cell r="A21" t="str">
            <v>280000134</v>
          </cell>
          <cell r="B21" t="str">
            <v>CENTRE HOSPITALIER DE CHARTRES</v>
          </cell>
          <cell r="C21" t="str">
            <v>CH</v>
          </cell>
          <cell r="D21" t="str">
            <v>Centre-Val de Loire</v>
          </cell>
          <cell r="E21">
            <v>7</v>
          </cell>
          <cell r="F21">
            <v>0</v>
          </cell>
          <cell r="G21">
            <v>1.2</v>
          </cell>
          <cell r="H21">
            <v>7</v>
          </cell>
          <cell r="I21">
            <v>1</v>
          </cell>
          <cell r="J21">
            <v>1</v>
          </cell>
          <cell r="K21">
            <v>7</v>
          </cell>
          <cell r="L21">
            <v>45613.749287285202</v>
          </cell>
        </row>
        <row r="22">
          <cell r="A22" t="str">
            <v>490000676</v>
          </cell>
          <cell r="B22" t="str">
            <v>CENTRE HOSPITALIER DE CHOLET</v>
          </cell>
          <cell r="C22" t="str">
            <v>CH</v>
          </cell>
          <cell r="D22" t="str">
            <v>Pays de la Loire</v>
          </cell>
          <cell r="E22">
            <v>2</v>
          </cell>
          <cell r="F22">
            <v>0</v>
          </cell>
          <cell r="G22">
            <v>1.2</v>
          </cell>
          <cell r="H22">
            <v>2</v>
          </cell>
          <cell r="I22">
            <v>1</v>
          </cell>
          <cell r="J22">
            <v>1</v>
          </cell>
          <cell r="K22">
            <v>2</v>
          </cell>
          <cell r="L22">
            <v>13032.499796367199</v>
          </cell>
        </row>
        <row r="23">
          <cell r="A23" t="str">
            <v>680000973</v>
          </cell>
          <cell r="B23" t="str">
            <v>CENTRE HOSPITALIER DE COLMAR</v>
          </cell>
          <cell r="C23" t="str">
            <v>CH</v>
          </cell>
          <cell r="D23" t="str">
            <v>Grand Est</v>
          </cell>
          <cell r="E23">
            <v>6</v>
          </cell>
          <cell r="F23">
            <v>0</v>
          </cell>
          <cell r="G23">
            <v>1.2</v>
          </cell>
          <cell r="H23">
            <v>6</v>
          </cell>
          <cell r="I23">
            <v>1</v>
          </cell>
          <cell r="J23">
            <v>1</v>
          </cell>
          <cell r="K23">
            <v>6</v>
          </cell>
          <cell r="L23">
            <v>39097.499389101598</v>
          </cell>
        </row>
        <row r="24">
          <cell r="A24" t="str">
            <v>640780417</v>
          </cell>
          <cell r="B24" t="str">
            <v>CHIC COTE BASQUE</v>
          </cell>
          <cell r="C24" t="str">
            <v>CH</v>
          </cell>
          <cell r="D24" t="str">
            <v>Nouvelle-Aquitaine</v>
          </cell>
          <cell r="E24">
            <v>14</v>
          </cell>
          <cell r="F24">
            <v>0</v>
          </cell>
          <cell r="G24">
            <v>1.2</v>
          </cell>
          <cell r="H24">
            <v>14</v>
          </cell>
          <cell r="I24">
            <v>1</v>
          </cell>
          <cell r="J24">
            <v>1</v>
          </cell>
          <cell r="K24">
            <v>14</v>
          </cell>
          <cell r="L24">
            <v>91227.498574570403</v>
          </cell>
        </row>
        <row r="25">
          <cell r="A25" t="str">
            <v>590781415</v>
          </cell>
          <cell r="B25" t="str">
            <v>CH DUNKERQUE</v>
          </cell>
          <cell r="C25" t="str">
            <v>CH</v>
          </cell>
          <cell r="D25" t="str">
            <v>Hauts-de-France</v>
          </cell>
          <cell r="E25">
            <v>1</v>
          </cell>
          <cell r="F25">
            <v>0</v>
          </cell>
          <cell r="G25">
            <v>1.2</v>
          </cell>
          <cell r="H25">
            <v>1</v>
          </cell>
          <cell r="I25">
            <v>1</v>
          </cell>
          <cell r="J25">
            <v>0.75</v>
          </cell>
          <cell r="K25">
            <v>0.75</v>
          </cell>
          <cell r="L25">
            <v>4887.1874236376998</v>
          </cell>
        </row>
        <row r="26">
          <cell r="A26" t="str">
            <v>670780337</v>
          </cell>
          <cell r="B26" t="str">
            <v>CENTRE HOSPITALIER DE HAGUENAU</v>
          </cell>
          <cell r="C26" t="str">
            <v>CH</v>
          </cell>
          <cell r="D26" t="str">
            <v>Grand Est</v>
          </cell>
          <cell r="E26">
            <v>1</v>
          </cell>
          <cell r="F26">
            <v>0</v>
          </cell>
          <cell r="G26">
            <v>1.2</v>
          </cell>
          <cell r="H26">
            <v>1</v>
          </cell>
          <cell r="I26">
            <v>1</v>
          </cell>
          <cell r="J26">
            <v>1</v>
          </cell>
          <cell r="K26">
            <v>1</v>
          </cell>
          <cell r="L26">
            <v>6516.2498981835997</v>
          </cell>
        </row>
        <row r="27">
          <cell r="A27" t="str">
            <v>170024194</v>
          </cell>
          <cell r="B27" t="str">
            <v>GROUPE HOSPITALIER LA ROCHELLE-RE-AUNIS</v>
          </cell>
          <cell r="C27" t="str">
            <v>CH</v>
          </cell>
          <cell r="D27" t="str">
            <v>Nouvelle-Aquitaine</v>
          </cell>
          <cell r="E27">
            <v>5</v>
          </cell>
          <cell r="F27">
            <v>0</v>
          </cell>
          <cell r="G27">
            <v>1.2</v>
          </cell>
          <cell r="H27">
            <v>5</v>
          </cell>
          <cell r="I27">
            <v>1</v>
          </cell>
          <cell r="J27">
            <v>1</v>
          </cell>
          <cell r="K27">
            <v>5</v>
          </cell>
          <cell r="L27">
            <v>32581.249490918002</v>
          </cell>
        </row>
        <row r="28">
          <cell r="A28" t="str">
            <v>760780726</v>
          </cell>
          <cell r="B28" t="str">
            <v>CH LE HAVRE</v>
          </cell>
          <cell r="C28" t="str">
            <v>CH</v>
          </cell>
          <cell r="D28" t="str">
            <v>Normandie</v>
          </cell>
          <cell r="E28">
            <v>1</v>
          </cell>
          <cell r="F28">
            <v>0</v>
          </cell>
          <cell r="G28">
            <v>1.2</v>
          </cell>
          <cell r="H28">
            <v>1</v>
          </cell>
          <cell r="I28">
            <v>1</v>
          </cell>
          <cell r="J28">
            <v>1</v>
          </cell>
          <cell r="K28">
            <v>1</v>
          </cell>
          <cell r="L28">
            <v>6516.2498981835997</v>
          </cell>
        </row>
        <row r="29">
          <cell r="A29" t="str">
            <v>720000025</v>
          </cell>
          <cell r="B29" t="str">
            <v>CENTRE HOSPITALIER DU MANS</v>
          </cell>
          <cell r="C29" t="str">
            <v>CH</v>
          </cell>
          <cell r="D29" t="str">
            <v>Pays de la Loire</v>
          </cell>
          <cell r="E29">
            <v>23</v>
          </cell>
          <cell r="F29">
            <v>3</v>
          </cell>
          <cell r="G29">
            <v>1.2</v>
          </cell>
          <cell r="H29">
            <v>20</v>
          </cell>
          <cell r="I29">
            <v>1</v>
          </cell>
          <cell r="J29">
            <v>1</v>
          </cell>
          <cell r="K29">
            <v>23.6</v>
          </cell>
          <cell r="L29">
            <v>153783.49759713295</v>
          </cell>
        </row>
        <row r="30">
          <cell r="A30" t="str">
            <v>620100685</v>
          </cell>
          <cell r="B30" t="str">
            <v>CH LENS</v>
          </cell>
          <cell r="C30" t="str">
            <v>CH</v>
          </cell>
          <cell r="D30" t="str">
            <v>Hauts-de-France</v>
          </cell>
          <cell r="E30">
            <v>2</v>
          </cell>
          <cell r="F30">
            <v>0</v>
          </cell>
          <cell r="G30">
            <v>1.2</v>
          </cell>
          <cell r="H30">
            <v>2</v>
          </cell>
          <cell r="I30">
            <v>1</v>
          </cell>
          <cell r="J30">
            <v>0</v>
          </cell>
          <cell r="K30">
            <v>0</v>
          </cell>
          <cell r="L30">
            <v>0</v>
          </cell>
        </row>
        <row r="31">
          <cell r="A31" t="str">
            <v>330781253</v>
          </cell>
          <cell r="B31" t="str">
            <v>CENTRE HOSPITALIER DE LIBOURNE</v>
          </cell>
          <cell r="C31" t="str">
            <v>CH</v>
          </cell>
          <cell r="D31" t="str">
            <v>Nouvelle-Aquitaine</v>
          </cell>
          <cell r="E31">
            <v>2</v>
          </cell>
          <cell r="F31">
            <v>0</v>
          </cell>
          <cell r="G31">
            <v>1.2</v>
          </cell>
          <cell r="H31">
            <v>2</v>
          </cell>
          <cell r="I31">
            <v>1</v>
          </cell>
          <cell r="J31">
            <v>1</v>
          </cell>
          <cell r="K31">
            <v>2</v>
          </cell>
          <cell r="L31">
            <v>13032.499796367199</v>
          </cell>
        </row>
        <row r="32">
          <cell r="A32" t="str">
            <v>730000015</v>
          </cell>
          <cell r="B32" t="str">
            <v>CH METROPOLE SAVOIE</v>
          </cell>
          <cell r="C32" t="str">
            <v>CH</v>
          </cell>
          <cell r="D32" t="str">
            <v>Auvergne-Rhône-Alpes</v>
          </cell>
          <cell r="E32">
            <v>6</v>
          </cell>
          <cell r="F32">
            <v>0</v>
          </cell>
          <cell r="G32">
            <v>1.2</v>
          </cell>
          <cell r="H32">
            <v>6</v>
          </cell>
          <cell r="I32">
            <v>1</v>
          </cell>
          <cell r="J32">
            <v>0.75</v>
          </cell>
          <cell r="K32">
            <v>4.5</v>
          </cell>
          <cell r="L32">
            <v>29323.124541826201</v>
          </cell>
        </row>
        <row r="33">
          <cell r="A33" t="str">
            <v>570005165</v>
          </cell>
          <cell r="B33" t="str">
            <v>CHR/U METZ-THIONVILLE</v>
          </cell>
          <cell r="C33" t="str">
            <v>CHR/U</v>
          </cell>
          <cell r="D33" t="str">
            <v>Grand Est</v>
          </cell>
          <cell r="E33">
            <v>5</v>
          </cell>
          <cell r="F33">
            <v>0</v>
          </cell>
          <cell r="G33">
            <v>1.2</v>
          </cell>
          <cell r="H33">
            <v>5</v>
          </cell>
          <cell r="I33">
            <v>1</v>
          </cell>
          <cell r="J33">
            <v>1</v>
          </cell>
          <cell r="K33">
            <v>5</v>
          </cell>
          <cell r="L33">
            <v>32581.249490918002</v>
          </cell>
        </row>
        <row r="34">
          <cell r="A34" t="str">
            <v>400011177</v>
          </cell>
          <cell r="B34" t="str">
            <v>CENTRE HOSPITALIER DE MONT DE MARSAN</v>
          </cell>
          <cell r="C34" t="str">
            <v>CH</v>
          </cell>
          <cell r="D34" t="str">
            <v>Nouvelle-Aquitaine</v>
          </cell>
          <cell r="E34">
            <v>1</v>
          </cell>
          <cell r="F34">
            <v>0</v>
          </cell>
          <cell r="G34">
            <v>1.2</v>
          </cell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6516.2498981835997</v>
          </cell>
        </row>
        <row r="35">
          <cell r="A35" t="str">
            <v>680020336</v>
          </cell>
          <cell r="B35" t="str">
            <v>GRPE HOSP REGION MULHOUSE ET SUD ALSACE</v>
          </cell>
          <cell r="C35" t="str">
            <v>CH</v>
          </cell>
          <cell r="D35" t="str">
            <v>Grand Est</v>
          </cell>
          <cell r="E35">
            <v>20</v>
          </cell>
          <cell r="F35">
            <v>0</v>
          </cell>
          <cell r="G35">
            <v>1.2</v>
          </cell>
          <cell r="H35">
            <v>20</v>
          </cell>
          <cell r="I35">
            <v>1</v>
          </cell>
          <cell r="J35">
            <v>1</v>
          </cell>
          <cell r="K35">
            <v>20</v>
          </cell>
          <cell r="L35">
            <v>130324.99796367201</v>
          </cell>
        </row>
        <row r="36">
          <cell r="A36" t="str">
            <v>640781290</v>
          </cell>
          <cell r="B36" t="str">
            <v>CENTRE HOSPITALIER DE PAU</v>
          </cell>
          <cell r="C36" t="str">
            <v>CH</v>
          </cell>
          <cell r="D36" t="str">
            <v>Nouvelle-Aquitaine</v>
          </cell>
          <cell r="E36">
            <v>7</v>
          </cell>
          <cell r="F36">
            <v>0</v>
          </cell>
          <cell r="G36">
            <v>1.2</v>
          </cell>
          <cell r="H36">
            <v>7</v>
          </cell>
          <cell r="I36">
            <v>1</v>
          </cell>
          <cell r="J36">
            <v>1</v>
          </cell>
          <cell r="K36">
            <v>7</v>
          </cell>
          <cell r="L36">
            <v>45613.749287285202</v>
          </cell>
        </row>
        <row r="37">
          <cell r="A37" t="str">
            <v>660780180</v>
          </cell>
          <cell r="B37" t="str">
            <v>CENTRE HOSPITALIER PERPIGNAN</v>
          </cell>
          <cell r="C37" t="str">
            <v>CH</v>
          </cell>
          <cell r="D37" t="str">
            <v>Occitanie</v>
          </cell>
          <cell r="E37">
            <v>3</v>
          </cell>
          <cell r="F37">
            <v>0</v>
          </cell>
          <cell r="G37">
            <v>1.2</v>
          </cell>
          <cell r="H37">
            <v>3</v>
          </cell>
          <cell r="I37">
            <v>1</v>
          </cell>
          <cell r="J37">
            <v>1</v>
          </cell>
          <cell r="K37">
            <v>3</v>
          </cell>
          <cell r="L37">
            <v>19548.749694550799</v>
          </cell>
        </row>
        <row r="38">
          <cell r="A38" t="str">
            <v>590782421</v>
          </cell>
          <cell r="B38" t="str">
            <v>CH ROUBAIX</v>
          </cell>
          <cell r="C38" t="str">
            <v>CH</v>
          </cell>
          <cell r="D38" t="str">
            <v>Hauts-de-France</v>
          </cell>
          <cell r="E38">
            <v>1</v>
          </cell>
          <cell r="F38">
            <v>0</v>
          </cell>
          <cell r="G38">
            <v>1.2</v>
          </cell>
          <cell r="H38">
            <v>1</v>
          </cell>
          <cell r="I38">
            <v>1</v>
          </cell>
          <cell r="J38">
            <v>1</v>
          </cell>
          <cell r="K38">
            <v>1</v>
          </cell>
          <cell r="L38">
            <v>6516.2498981835997</v>
          </cell>
        </row>
        <row r="39">
          <cell r="A39" t="str">
            <v>220000020</v>
          </cell>
          <cell r="B39" t="str">
            <v>CH SAINT BRIEUC</v>
          </cell>
          <cell r="C39" t="str">
            <v>CH</v>
          </cell>
          <cell r="D39" t="str">
            <v>Bretagne</v>
          </cell>
          <cell r="E39">
            <v>1</v>
          </cell>
          <cell r="F39">
            <v>0</v>
          </cell>
          <cell r="G39">
            <v>1.2</v>
          </cell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6516.2498981835997</v>
          </cell>
        </row>
        <row r="40">
          <cell r="A40" t="str">
            <v>020000063</v>
          </cell>
          <cell r="B40" t="str">
            <v>CENTRE HOSPITALIER DE SAINT QUENTIN</v>
          </cell>
          <cell r="C40" t="str">
            <v>CH</v>
          </cell>
          <cell r="D40" t="str">
            <v>Hauts-de-France</v>
          </cell>
          <cell r="E40">
            <v>3</v>
          </cell>
          <cell r="F40">
            <v>0</v>
          </cell>
          <cell r="G40">
            <v>1.2</v>
          </cell>
          <cell r="H40">
            <v>3</v>
          </cell>
          <cell r="I40">
            <v>1</v>
          </cell>
          <cell r="J40">
            <v>1</v>
          </cell>
          <cell r="K40">
            <v>3</v>
          </cell>
          <cell r="L40">
            <v>19548.749694550799</v>
          </cell>
        </row>
        <row r="41">
          <cell r="A41" t="str">
            <v>440000057</v>
          </cell>
          <cell r="B41" t="str">
            <v>CENTRE HOSPITALIER DE ST NAZAIRE</v>
          </cell>
          <cell r="C41" t="str">
            <v>CH</v>
          </cell>
          <cell r="D41" t="str">
            <v>Pays de la Loire</v>
          </cell>
          <cell r="E41">
            <v>1</v>
          </cell>
          <cell r="F41">
            <v>0</v>
          </cell>
          <cell r="G41">
            <v>1.2</v>
          </cell>
          <cell r="H41">
            <v>1</v>
          </cell>
          <cell r="I41">
            <v>1</v>
          </cell>
          <cell r="J41">
            <v>1</v>
          </cell>
          <cell r="K41">
            <v>1</v>
          </cell>
          <cell r="L41">
            <v>6516.2498981835997</v>
          </cell>
        </row>
        <row r="42">
          <cell r="A42" t="str">
            <v>690805361</v>
          </cell>
          <cell r="B42" t="str">
            <v>CH SAINT-JOSEPH/SAINT-LUC</v>
          </cell>
          <cell r="C42" t="str">
            <v>EBNL</v>
          </cell>
          <cell r="D42" t="str">
            <v>Auvergne-Rhône-Alpes</v>
          </cell>
          <cell r="E42">
            <v>1</v>
          </cell>
          <cell r="F42">
            <v>0</v>
          </cell>
          <cell r="G42">
            <v>1.2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6516.2498981835997</v>
          </cell>
        </row>
        <row r="43">
          <cell r="A43" t="str">
            <v>910002773</v>
          </cell>
          <cell r="B43" t="str">
            <v>CH SUD-FRANCILIEN</v>
          </cell>
          <cell r="C43" t="str">
            <v>CH</v>
          </cell>
          <cell r="D43" t="str">
            <v>Ile-de-France</v>
          </cell>
          <cell r="E43">
            <v>3</v>
          </cell>
          <cell r="F43">
            <v>0</v>
          </cell>
          <cell r="G43">
            <v>1.2</v>
          </cell>
          <cell r="H43">
            <v>3</v>
          </cell>
          <cell r="I43">
            <v>1</v>
          </cell>
          <cell r="J43">
            <v>1</v>
          </cell>
          <cell r="K43">
            <v>3</v>
          </cell>
          <cell r="L43">
            <v>19548.749694550799</v>
          </cell>
        </row>
        <row r="44">
          <cell r="A44" t="str">
            <v>830100616</v>
          </cell>
          <cell r="B44" t="str">
            <v>CHI TOULON LA SEYNE</v>
          </cell>
          <cell r="C44" t="str">
            <v>CH</v>
          </cell>
          <cell r="D44" t="str">
            <v>Provence-Alpes-Côte d'Azur</v>
          </cell>
          <cell r="E44">
            <v>9</v>
          </cell>
          <cell r="F44">
            <v>0</v>
          </cell>
          <cell r="G44">
            <v>1.2</v>
          </cell>
          <cell r="H44">
            <v>9</v>
          </cell>
          <cell r="I44">
            <v>1</v>
          </cell>
          <cell r="J44">
            <v>1</v>
          </cell>
          <cell r="K44">
            <v>9</v>
          </cell>
          <cell r="L44">
            <v>58646.249083652401</v>
          </cell>
        </row>
        <row r="45">
          <cell r="A45" t="str">
            <v>590781902</v>
          </cell>
          <cell r="B45" t="str">
            <v>CH TOURCOING</v>
          </cell>
          <cell r="C45" t="str">
            <v>CH</v>
          </cell>
          <cell r="D45" t="str">
            <v>Hauts-de-France</v>
          </cell>
          <cell r="E45">
            <v>6</v>
          </cell>
          <cell r="F45">
            <v>0</v>
          </cell>
          <cell r="G45">
            <v>1.2</v>
          </cell>
          <cell r="H45">
            <v>6</v>
          </cell>
          <cell r="I45">
            <v>1</v>
          </cell>
          <cell r="J45">
            <v>1</v>
          </cell>
          <cell r="K45">
            <v>6</v>
          </cell>
          <cell r="L45">
            <v>39097.499389101598</v>
          </cell>
        </row>
        <row r="46">
          <cell r="A46" t="str">
            <v>100000017</v>
          </cell>
          <cell r="B46" t="str">
            <v>CENTRE HOSPITALIER DE TROYES</v>
          </cell>
          <cell r="C46" t="str">
            <v>CH</v>
          </cell>
          <cell r="D46" t="str">
            <v>Grand Est</v>
          </cell>
          <cell r="E46">
            <v>1</v>
          </cell>
          <cell r="F46">
            <v>0</v>
          </cell>
          <cell r="G46">
            <v>1.2</v>
          </cell>
          <cell r="H46">
            <v>1</v>
          </cell>
          <cell r="I46">
            <v>1</v>
          </cell>
          <cell r="J46">
            <v>1</v>
          </cell>
          <cell r="K46">
            <v>1</v>
          </cell>
          <cell r="L46">
            <v>6516.2498981835997</v>
          </cell>
        </row>
        <row r="47">
          <cell r="A47" t="str">
            <v>090781774</v>
          </cell>
          <cell r="B47" t="str">
            <v>CHI DU VAL D'ARIEGE</v>
          </cell>
          <cell r="C47" t="str">
            <v>CH</v>
          </cell>
          <cell r="D47" t="str">
            <v>Occitanie</v>
          </cell>
          <cell r="E47">
            <v>4</v>
          </cell>
          <cell r="F47">
            <v>0</v>
          </cell>
          <cell r="G47">
            <v>1.2</v>
          </cell>
          <cell r="H47">
            <v>4</v>
          </cell>
          <cell r="I47">
            <v>1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590782215</v>
          </cell>
          <cell r="B48" t="str">
            <v>CH VALENCIENNES</v>
          </cell>
          <cell r="C48" t="str">
            <v>CH</v>
          </cell>
          <cell r="D48" t="str">
            <v>Hauts-de-France</v>
          </cell>
          <cell r="E48">
            <v>2</v>
          </cell>
          <cell r="F48">
            <v>0</v>
          </cell>
          <cell r="G48">
            <v>1.2</v>
          </cell>
          <cell r="H48">
            <v>2</v>
          </cell>
          <cell r="I48">
            <v>1</v>
          </cell>
          <cell r="J48">
            <v>1</v>
          </cell>
          <cell r="K48">
            <v>2</v>
          </cell>
          <cell r="L48">
            <v>13032.499796367199</v>
          </cell>
        </row>
        <row r="49">
          <cell r="A49" t="str">
            <v>850000019</v>
          </cell>
          <cell r="B49" t="str">
            <v>CENTRE HOSPITALIER DE LA ROCHE/YON</v>
          </cell>
          <cell r="C49" t="str">
            <v>CH</v>
          </cell>
          <cell r="D49" t="str">
            <v>Pays de la Loire</v>
          </cell>
          <cell r="E49">
            <v>20</v>
          </cell>
          <cell r="F49">
            <v>0</v>
          </cell>
          <cell r="G49">
            <v>1.2</v>
          </cell>
          <cell r="H49">
            <v>20</v>
          </cell>
          <cell r="I49">
            <v>1</v>
          </cell>
          <cell r="J49">
            <v>1</v>
          </cell>
          <cell r="K49">
            <v>20</v>
          </cell>
          <cell r="L49">
            <v>130324.99796367201</v>
          </cell>
        </row>
        <row r="50">
          <cell r="A50" t="str">
            <v>780110078</v>
          </cell>
          <cell r="B50" t="str">
            <v>CH DE VERSAILLES</v>
          </cell>
          <cell r="C50" t="str">
            <v>CH</v>
          </cell>
          <cell r="D50" t="str">
            <v>Ile-de-France</v>
          </cell>
          <cell r="E50">
            <v>5</v>
          </cell>
          <cell r="F50">
            <v>0</v>
          </cell>
          <cell r="G50">
            <v>1.2</v>
          </cell>
          <cell r="H50">
            <v>5</v>
          </cell>
          <cell r="I50">
            <v>1</v>
          </cell>
          <cell r="J50">
            <v>1</v>
          </cell>
          <cell r="K50">
            <v>5</v>
          </cell>
          <cell r="L50">
            <v>32581.249490918002</v>
          </cell>
        </row>
        <row r="51">
          <cell r="A51" t="str">
            <v>030780118</v>
          </cell>
          <cell r="B51" t="str">
            <v>CENTRE HOSPITALIER DE VICHY</v>
          </cell>
          <cell r="C51" t="str">
            <v>CH</v>
          </cell>
          <cell r="D51" t="str">
            <v>Auvergne-Rhône-Alpes</v>
          </cell>
          <cell r="E51">
            <v>1</v>
          </cell>
          <cell r="F51">
            <v>0</v>
          </cell>
          <cell r="G51">
            <v>1.2</v>
          </cell>
          <cell r="H51">
            <v>1</v>
          </cell>
          <cell r="I51">
            <v>1</v>
          </cell>
          <cell r="J51">
            <v>1</v>
          </cell>
          <cell r="K51">
            <v>1</v>
          </cell>
          <cell r="L51">
            <v>6516.2498981835997</v>
          </cell>
        </row>
        <row r="52">
          <cell r="A52" t="str">
            <v>710780958</v>
          </cell>
          <cell r="B52" t="str">
            <v>CH W. MOREY CHALON S/SAONE</v>
          </cell>
          <cell r="C52" t="str">
            <v>CH</v>
          </cell>
          <cell r="D52" t="str">
            <v>Bourgogne-Franche-Comté</v>
          </cell>
          <cell r="E52">
            <v>1</v>
          </cell>
          <cell r="F52">
            <v>0</v>
          </cell>
          <cell r="G52">
            <v>1.2</v>
          </cell>
          <cell r="H52">
            <v>1</v>
          </cell>
          <cell r="I52">
            <v>1</v>
          </cell>
          <cell r="J52">
            <v>1</v>
          </cell>
          <cell r="K52">
            <v>1</v>
          </cell>
          <cell r="L52">
            <v>6516.2498981835997</v>
          </cell>
        </row>
        <row r="53">
          <cell r="A53" t="str">
            <v>940110018</v>
          </cell>
          <cell r="B53" t="str">
            <v>CH INTERCOMMUNAL DE CRETEIL</v>
          </cell>
          <cell r="C53" t="str">
            <v>CH</v>
          </cell>
          <cell r="D53" t="str">
            <v>Ile-de-France</v>
          </cell>
          <cell r="E53">
            <v>16</v>
          </cell>
          <cell r="F53">
            <v>3</v>
          </cell>
          <cell r="G53">
            <v>1.2</v>
          </cell>
          <cell r="H53">
            <v>13</v>
          </cell>
          <cell r="I53">
            <v>1</v>
          </cell>
          <cell r="J53">
            <v>1</v>
          </cell>
          <cell r="K53">
            <v>16.600000000000001</v>
          </cell>
          <cell r="L53">
            <v>108169.74830984777</v>
          </cell>
        </row>
        <row r="54">
          <cell r="A54" t="str">
            <v>810000380</v>
          </cell>
          <cell r="B54" t="str">
            <v>CHIC DE CASTRES-MAZAMET</v>
          </cell>
          <cell r="C54" t="str">
            <v>CH</v>
          </cell>
          <cell r="D54" t="str">
            <v>Occitanie</v>
          </cell>
          <cell r="E54">
            <v>1</v>
          </cell>
          <cell r="F54">
            <v>0</v>
          </cell>
          <cell r="G54">
            <v>1.2</v>
          </cell>
          <cell r="H54">
            <v>1</v>
          </cell>
          <cell r="I54">
            <v>1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450000088</v>
          </cell>
          <cell r="B55" t="str">
            <v>CENTRE HOSPITALIER REGIONAL D'ORLEANS</v>
          </cell>
          <cell r="C55" t="str">
            <v>CHR/U</v>
          </cell>
          <cell r="D55" t="str">
            <v>Centre-Val de Loire</v>
          </cell>
          <cell r="E55">
            <v>11</v>
          </cell>
          <cell r="F55">
            <v>0</v>
          </cell>
          <cell r="G55">
            <v>1.2</v>
          </cell>
          <cell r="H55">
            <v>11</v>
          </cell>
          <cell r="I55">
            <v>1</v>
          </cell>
          <cell r="J55">
            <v>0.25</v>
          </cell>
          <cell r="K55">
            <v>2.75</v>
          </cell>
          <cell r="L55">
            <v>17919.6872200049</v>
          </cell>
        </row>
        <row r="56">
          <cell r="A56" t="str">
            <v>250000015</v>
          </cell>
          <cell r="B56" t="str">
            <v>CHU BESANCON</v>
          </cell>
          <cell r="C56" t="str">
            <v>CHR/U</v>
          </cell>
          <cell r="D56" t="str">
            <v>Bourgogne-Franche-Comté</v>
          </cell>
          <cell r="E56">
            <v>46</v>
          </cell>
          <cell r="F56">
            <v>6</v>
          </cell>
          <cell r="G56">
            <v>1.2</v>
          </cell>
          <cell r="H56">
            <v>40</v>
          </cell>
          <cell r="I56">
            <v>1</v>
          </cell>
          <cell r="J56">
            <v>1</v>
          </cell>
          <cell r="K56">
            <v>47.2</v>
          </cell>
          <cell r="L56">
            <v>307566.99519426591</v>
          </cell>
        </row>
        <row r="57">
          <cell r="A57" t="str">
            <v>800000044</v>
          </cell>
          <cell r="B57" t="str">
            <v>CHU AMIENS</v>
          </cell>
          <cell r="C57" t="str">
            <v>CHR/U</v>
          </cell>
          <cell r="D57" t="str">
            <v>Hauts-de-France</v>
          </cell>
          <cell r="E57">
            <v>40</v>
          </cell>
          <cell r="F57">
            <v>2</v>
          </cell>
          <cell r="G57">
            <v>1.2</v>
          </cell>
          <cell r="H57">
            <v>38</v>
          </cell>
          <cell r="I57">
            <v>1</v>
          </cell>
          <cell r="J57">
            <v>1</v>
          </cell>
          <cell r="K57">
            <v>40.4</v>
          </cell>
          <cell r="L57">
            <v>263256.49588661746</v>
          </cell>
        </row>
        <row r="58">
          <cell r="A58" t="str">
            <v>490000031</v>
          </cell>
          <cell r="B58" t="str">
            <v>CHU D'ANGERS</v>
          </cell>
          <cell r="C58" t="str">
            <v>CHR/U</v>
          </cell>
          <cell r="D58" t="str">
            <v>Pays de la Loire</v>
          </cell>
          <cell r="E58">
            <v>62</v>
          </cell>
          <cell r="F58">
            <v>4</v>
          </cell>
          <cell r="G58">
            <v>1.2</v>
          </cell>
          <cell r="H58">
            <v>58</v>
          </cell>
          <cell r="I58">
            <v>1</v>
          </cell>
          <cell r="J58">
            <v>1</v>
          </cell>
          <cell r="K58">
            <v>62.8</v>
          </cell>
          <cell r="L58">
            <v>409220.49360593007</v>
          </cell>
        </row>
        <row r="59">
          <cell r="A59" t="str">
            <v>330781196</v>
          </cell>
          <cell r="B59" t="str">
            <v>CHU HOPITAUX DE BORDEAUX</v>
          </cell>
          <cell r="C59" t="str">
            <v>CHR/U</v>
          </cell>
          <cell r="D59" t="str">
            <v>Nouvelle-Aquitaine</v>
          </cell>
          <cell r="E59">
            <v>128</v>
          </cell>
          <cell r="F59">
            <v>25</v>
          </cell>
          <cell r="G59">
            <v>1.2</v>
          </cell>
          <cell r="H59">
            <v>103</v>
          </cell>
          <cell r="I59">
            <v>1</v>
          </cell>
          <cell r="J59">
            <v>1</v>
          </cell>
          <cell r="K59">
            <v>133</v>
          </cell>
          <cell r="L59">
            <v>866661.23645841877</v>
          </cell>
        </row>
        <row r="60">
          <cell r="A60" t="str">
            <v>290000017</v>
          </cell>
          <cell r="B60" t="str">
            <v>CHR/UU DE BREST</v>
          </cell>
          <cell r="C60" t="str">
            <v>CHR/U</v>
          </cell>
          <cell r="D60" t="str">
            <v>Bretagne</v>
          </cell>
          <cell r="E60">
            <v>49</v>
          </cell>
          <cell r="F60">
            <v>5</v>
          </cell>
          <cell r="G60">
            <v>1.2</v>
          </cell>
          <cell r="H60">
            <v>44</v>
          </cell>
          <cell r="I60">
            <v>1</v>
          </cell>
          <cell r="J60">
            <v>1</v>
          </cell>
          <cell r="K60">
            <v>50</v>
          </cell>
          <cell r="L60">
            <v>325812.49490918004</v>
          </cell>
        </row>
        <row r="61">
          <cell r="A61" t="str">
            <v>140000100</v>
          </cell>
          <cell r="B61" t="str">
            <v>CHU COTE DE NACRE - CAEN</v>
          </cell>
          <cell r="C61" t="str">
            <v>CHR/U</v>
          </cell>
          <cell r="D61" t="str">
            <v>Normandie</v>
          </cell>
          <cell r="E61">
            <v>40</v>
          </cell>
          <cell r="F61">
            <v>2</v>
          </cell>
          <cell r="G61">
            <v>1.2</v>
          </cell>
          <cell r="H61">
            <v>38</v>
          </cell>
          <cell r="I61">
            <v>1</v>
          </cell>
          <cell r="J61">
            <v>1</v>
          </cell>
          <cell r="K61">
            <v>40.4</v>
          </cell>
          <cell r="L61">
            <v>263256.49588661746</v>
          </cell>
        </row>
        <row r="62">
          <cell r="A62" t="str">
            <v>630780989</v>
          </cell>
          <cell r="B62" t="str">
            <v>CHU DE CLERMONT-FERRAND</v>
          </cell>
          <cell r="C62" t="str">
            <v>CHR/U</v>
          </cell>
          <cell r="D62" t="str">
            <v>Auvergne-Rhône-Alpes</v>
          </cell>
          <cell r="E62">
            <v>50</v>
          </cell>
          <cell r="F62">
            <v>3</v>
          </cell>
          <cell r="G62">
            <v>1.2</v>
          </cell>
          <cell r="H62">
            <v>47</v>
          </cell>
          <cell r="I62">
            <v>1</v>
          </cell>
          <cell r="J62">
            <v>1</v>
          </cell>
          <cell r="K62">
            <v>50.6</v>
          </cell>
          <cell r="L62">
            <v>329722.24484809017</v>
          </cell>
        </row>
        <row r="63">
          <cell r="A63" t="str">
            <v>210780581</v>
          </cell>
          <cell r="B63" t="str">
            <v>CHU DIJON</v>
          </cell>
          <cell r="C63" t="str">
            <v>CHR/U</v>
          </cell>
          <cell r="D63" t="str">
            <v>Bourgogne-Franche-Comté</v>
          </cell>
          <cell r="E63">
            <v>40</v>
          </cell>
          <cell r="F63">
            <v>6</v>
          </cell>
          <cell r="G63">
            <v>1.2</v>
          </cell>
          <cell r="H63">
            <v>34</v>
          </cell>
          <cell r="I63">
            <v>1</v>
          </cell>
          <cell r="J63">
            <v>1</v>
          </cell>
          <cell r="K63">
            <v>41.2</v>
          </cell>
          <cell r="L63">
            <v>268469.49580516433</v>
          </cell>
        </row>
        <row r="64">
          <cell r="A64" t="str">
            <v>970211207</v>
          </cell>
          <cell r="B64" t="str">
            <v>CHU DE MARTINIQUE</v>
          </cell>
          <cell r="C64" t="str">
            <v>CHR/U</v>
          </cell>
          <cell r="D64" t="str">
            <v>Martinique</v>
          </cell>
          <cell r="E64">
            <v>1</v>
          </cell>
          <cell r="F64">
            <v>0</v>
          </cell>
          <cell r="G64">
            <v>1.2</v>
          </cell>
          <cell r="H64">
            <v>1</v>
          </cell>
          <cell r="I64">
            <v>1</v>
          </cell>
          <cell r="J64">
            <v>1</v>
          </cell>
          <cell r="K64">
            <v>1</v>
          </cell>
          <cell r="L64">
            <v>6516.2498981835997</v>
          </cell>
        </row>
        <row r="65">
          <cell r="A65" t="str">
            <v>380780080</v>
          </cell>
          <cell r="B65" t="str">
            <v>CHU GRENOBLE</v>
          </cell>
          <cell r="C65" t="str">
            <v>CHR/U</v>
          </cell>
          <cell r="D65" t="str">
            <v>Auvergne-Rhône-Alpes</v>
          </cell>
          <cell r="E65">
            <v>73</v>
          </cell>
          <cell r="F65">
            <v>6</v>
          </cell>
          <cell r="G65">
            <v>1.2</v>
          </cell>
          <cell r="H65">
            <v>67</v>
          </cell>
          <cell r="I65">
            <v>1</v>
          </cell>
          <cell r="J65">
            <v>1</v>
          </cell>
          <cell r="K65">
            <v>74.2</v>
          </cell>
          <cell r="L65">
            <v>483505.74244522315</v>
          </cell>
        </row>
        <row r="66">
          <cell r="A66" t="str">
            <v>590780193</v>
          </cell>
          <cell r="B66" t="str">
            <v>CHR/U LILLE</v>
          </cell>
          <cell r="C66" t="str">
            <v>CHR/U</v>
          </cell>
          <cell r="D66" t="str">
            <v>Hauts-de-France</v>
          </cell>
          <cell r="E66">
            <v>133</v>
          </cell>
          <cell r="F66">
            <v>29</v>
          </cell>
          <cell r="G66">
            <v>1.2</v>
          </cell>
          <cell r="H66">
            <v>104</v>
          </cell>
          <cell r="I66">
            <v>1</v>
          </cell>
          <cell r="J66">
            <v>1</v>
          </cell>
          <cell r="K66">
            <v>138.80000000000001</v>
          </cell>
          <cell r="L66">
            <v>904455.48586788366</v>
          </cell>
        </row>
        <row r="67">
          <cell r="A67" t="str">
            <v>870000015</v>
          </cell>
          <cell r="B67" t="str">
            <v>CHU DE LIMOGES</v>
          </cell>
          <cell r="C67" t="str">
            <v>CHR/U</v>
          </cell>
          <cell r="D67" t="str">
            <v>Nouvelle-Aquitaine</v>
          </cell>
          <cell r="E67">
            <v>36</v>
          </cell>
          <cell r="F67">
            <v>5</v>
          </cell>
          <cell r="G67">
            <v>1.2</v>
          </cell>
          <cell r="H67">
            <v>31</v>
          </cell>
          <cell r="I67">
            <v>1</v>
          </cell>
          <cell r="J67">
            <v>1</v>
          </cell>
          <cell r="K67">
            <v>37</v>
          </cell>
          <cell r="L67">
            <v>241101.2462327932</v>
          </cell>
        </row>
        <row r="68">
          <cell r="A68" t="str">
            <v>340780477</v>
          </cell>
          <cell r="B68" t="str">
            <v>CHU MONTPELLIER</v>
          </cell>
          <cell r="C68" t="str">
            <v>CHR/U</v>
          </cell>
          <cell r="D68" t="str">
            <v>Occitanie</v>
          </cell>
          <cell r="E68">
            <v>85</v>
          </cell>
          <cell r="F68">
            <v>10</v>
          </cell>
          <cell r="G68">
            <v>1.2</v>
          </cell>
          <cell r="H68">
            <v>75</v>
          </cell>
          <cell r="I68">
            <v>1</v>
          </cell>
          <cell r="J68">
            <v>1</v>
          </cell>
          <cell r="K68">
            <v>87</v>
          </cell>
          <cell r="L68">
            <v>566913.74114197318</v>
          </cell>
        </row>
        <row r="69">
          <cell r="A69" t="str">
            <v>540023264</v>
          </cell>
          <cell r="B69" t="str">
            <v>CHU DE NANCY</v>
          </cell>
          <cell r="C69" t="str">
            <v>CHR/U</v>
          </cell>
          <cell r="D69" t="str">
            <v>Grand Est</v>
          </cell>
          <cell r="E69">
            <v>55</v>
          </cell>
          <cell r="F69">
            <v>11</v>
          </cell>
          <cell r="G69">
            <v>1.2</v>
          </cell>
          <cell r="H69">
            <v>44</v>
          </cell>
          <cell r="I69">
            <v>1</v>
          </cell>
          <cell r="J69">
            <v>1</v>
          </cell>
          <cell r="K69">
            <v>57.2</v>
          </cell>
          <cell r="L69">
            <v>372729.49417610193</v>
          </cell>
        </row>
        <row r="70">
          <cell r="A70" t="str">
            <v>440000289</v>
          </cell>
          <cell r="B70" t="str">
            <v>CHU DE NANTES</v>
          </cell>
          <cell r="C70" t="str">
            <v>CHR/U</v>
          </cell>
          <cell r="D70" t="str">
            <v>Pays de la Loire</v>
          </cell>
          <cell r="E70">
            <v>104</v>
          </cell>
          <cell r="F70">
            <v>18</v>
          </cell>
          <cell r="G70">
            <v>1.2</v>
          </cell>
          <cell r="H70">
            <v>86</v>
          </cell>
          <cell r="I70">
            <v>1</v>
          </cell>
          <cell r="J70">
            <v>1</v>
          </cell>
          <cell r="K70">
            <v>107.6</v>
          </cell>
          <cell r="L70">
            <v>701148.48904455535</v>
          </cell>
        </row>
        <row r="71">
          <cell r="A71" t="str">
            <v>060785011</v>
          </cell>
          <cell r="B71" t="str">
            <v>CHU DE NICE</v>
          </cell>
          <cell r="C71" t="str">
            <v>CHR/U</v>
          </cell>
          <cell r="D71" t="str">
            <v>Provence-Alpes-Côte d'Azur</v>
          </cell>
          <cell r="E71">
            <v>60</v>
          </cell>
          <cell r="F71">
            <v>11</v>
          </cell>
          <cell r="G71">
            <v>1.2</v>
          </cell>
          <cell r="H71">
            <v>49</v>
          </cell>
          <cell r="I71">
            <v>1</v>
          </cell>
          <cell r="J71">
            <v>1</v>
          </cell>
          <cell r="K71">
            <v>62.2</v>
          </cell>
          <cell r="L71">
            <v>405310.74366701994</v>
          </cell>
        </row>
        <row r="72">
          <cell r="A72" t="str">
            <v>300780038</v>
          </cell>
          <cell r="B72" t="str">
            <v>CHU NIMES</v>
          </cell>
          <cell r="C72" t="str">
            <v>CHR/U</v>
          </cell>
          <cell r="D72" t="str">
            <v>Occitanie</v>
          </cell>
          <cell r="E72">
            <v>23</v>
          </cell>
          <cell r="F72">
            <v>3</v>
          </cell>
          <cell r="G72">
            <v>1.2</v>
          </cell>
          <cell r="H72">
            <v>20</v>
          </cell>
          <cell r="I72">
            <v>1</v>
          </cell>
          <cell r="J72">
            <v>1</v>
          </cell>
          <cell r="K72">
            <v>23.6</v>
          </cell>
          <cell r="L72">
            <v>153783.49759713295</v>
          </cell>
        </row>
        <row r="73">
          <cell r="A73" t="str">
            <v>860014208</v>
          </cell>
          <cell r="B73" t="str">
            <v>CHR/U DE POITIERS</v>
          </cell>
          <cell r="C73" t="str">
            <v>CHR/U</v>
          </cell>
          <cell r="D73" t="str">
            <v>Nouvelle-Aquitaine</v>
          </cell>
          <cell r="E73">
            <v>40</v>
          </cell>
          <cell r="F73">
            <v>3</v>
          </cell>
          <cell r="G73">
            <v>1.2</v>
          </cell>
          <cell r="H73">
            <v>37</v>
          </cell>
          <cell r="I73">
            <v>1</v>
          </cell>
          <cell r="J73">
            <v>1</v>
          </cell>
          <cell r="K73">
            <v>40.6</v>
          </cell>
          <cell r="L73">
            <v>264559.74586625415</v>
          </cell>
        </row>
        <row r="74">
          <cell r="A74" t="str">
            <v>510000029</v>
          </cell>
          <cell r="B74" t="str">
            <v>CHR DE REIMS</v>
          </cell>
          <cell r="C74" t="str">
            <v>CHR/U</v>
          </cell>
          <cell r="D74" t="str">
            <v>Grand Est</v>
          </cell>
          <cell r="E74">
            <v>27</v>
          </cell>
          <cell r="F74">
            <v>3</v>
          </cell>
          <cell r="G74">
            <v>1.2</v>
          </cell>
          <cell r="H74">
            <v>24</v>
          </cell>
          <cell r="I74">
            <v>1</v>
          </cell>
          <cell r="J74">
            <v>1</v>
          </cell>
          <cell r="K74">
            <v>27.6</v>
          </cell>
          <cell r="L74">
            <v>179848.49718986737</v>
          </cell>
        </row>
        <row r="75">
          <cell r="A75" t="str">
            <v>350005179</v>
          </cell>
          <cell r="B75" t="str">
            <v>CHU DE RENNES</v>
          </cell>
          <cell r="C75" t="str">
            <v>CHR/U</v>
          </cell>
          <cell r="D75" t="str">
            <v>Bretagne</v>
          </cell>
          <cell r="E75">
            <v>57</v>
          </cell>
          <cell r="F75">
            <v>8</v>
          </cell>
          <cell r="G75">
            <v>1.2</v>
          </cell>
          <cell r="H75">
            <v>49</v>
          </cell>
          <cell r="I75">
            <v>1</v>
          </cell>
          <cell r="J75">
            <v>1</v>
          </cell>
          <cell r="K75">
            <v>58.6</v>
          </cell>
          <cell r="L75">
            <v>381852.24403355899</v>
          </cell>
        </row>
        <row r="76">
          <cell r="A76" t="str">
            <v>970408589</v>
          </cell>
          <cell r="B76" t="str">
            <v>CHR/U REUNION</v>
          </cell>
          <cell r="C76" t="str">
            <v>CHR/U</v>
          </cell>
          <cell r="D76" t="str">
            <v>Océan Indien</v>
          </cell>
          <cell r="E76">
            <v>5</v>
          </cell>
          <cell r="F76">
            <v>0</v>
          </cell>
          <cell r="G76">
            <v>1.2</v>
          </cell>
          <cell r="H76">
            <v>5</v>
          </cell>
          <cell r="I76">
            <v>1</v>
          </cell>
          <cell r="J76">
            <v>1</v>
          </cell>
          <cell r="K76">
            <v>5</v>
          </cell>
          <cell r="L76">
            <v>32581.249490918002</v>
          </cell>
        </row>
        <row r="77">
          <cell r="A77" t="str">
            <v>760780239</v>
          </cell>
          <cell r="B77" t="str">
            <v>CHU ROUEN</v>
          </cell>
          <cell r="C77" t="str">
            <v>CHR/U</v>
          </cell>
          <cell r="D77" t="str">
            <v>Normandie</v>
          </cell>
          <cell r="E77">
            <v>42</v>
          </cell>
          <cell r="F77">
            <v>3</v>
          </cell>
          <cell r="G77">
            <v>1.2</v>
          </cell>
          <cell r="H77">
            <v>39</v>
          </cell>
          <cell r="I77">
            <v>1</v>
          </cell>
          <cell r="J77">
            <v>1</v>
          </cell>
          <cell r="K77">
            <v>42.6</v>
          </cell>
          <cell r="L77">
            <v>277592.24566262134</v>
          </cell>
        </row>
        <row r="78">
          <cell r="A78" t="str">
            <v>420784878</v>
          </cell>
          <cell r="B78" t="str">
            <v>CHU SAINT-ETIENNE</v>
          </cell>
          <cell r="C78" t="str">
            <v>CHR/U</v>
          </cell>
          <cell r="D78" t="str">
            <v>Auvergne-Rhône-Alpes</v>
          </cell>
          <cell r="E78">
            <v>32</v>
          </cell>
          <cell r="F78">
            <v>7</v>
          </cell>
          <cell r="G78">
            <v>1.2</v>
          </cell>
          <cell r="H78">
            <v>25</v>
          </cell>
          <cell r="I78">
            <v>1</v>
          </cell>
          <cell r="J78">
            <v>1</v>
          </cell>
          <cell r="K78">
            <v>33.4</v>
          </cell>
          <cell r="L78">
            <v>217642.74659933225</v>
          </cell>
        </row>
        <row r="79">
          <cell r="A79" t="str">
            <v>670780055</v>
          </cell>
          <cell r="B79" t="str">
            <v>HOPITAUX UNIVERSITAIRES DE STRASBOURG</v>
          </cell>
          <cell r="C79" t="str">
            <v>CHR/U</v>
          </cell>
          <cell r="D79" t="str">
            <v>Grand Est</v>
          </cell>
          <cell r="E79">
            <v>81</v>
          </cell>
          <cell r="F79">
            <v>11</v>
          </cell>
          <cell r="G79">
            <v>1.2</v>
          </cell>
          <cell r="H79">
            <v>70</v>
          </cell>
          <cell r="I79">
            <v>1</v>
          </cell>
          <cell r="J79">
            <v>1</v>
          </cell>
          <cell r="K79">
            <v>83.2</v>
          </cell>
          <cell r="L79">
            <v>542151.99152887554</v>
          </cell>
        </row>
        <row r="80">
          <cell r="A80" t="str">
            <v>310781406</v>
          </cell>
          <cell r="B80" t="str">
            <v>HOTEL DIEU ST-JACQUES CHU DE TOULOUSE</v>
          </cell>
          <cell r="C80" t="str">
            <v>CHR/U</v>
          </cell>
          <cell r="D80" t="str">
            <v>Occitanie</v>
          </cell>
          <cell r="E80">
            <v>128</v>
          </cell>
          <cell r="F80">
            <v>24</v>
          </cell>
          <cell r="G80">
            <v>1.2</v>
          </cell>
          <cell r="H80">
            <v>104</v>
          </cell>
          <cell r="I80">
            <v>1</v>
          </cell>
          <cell r="J80">
            <v>1</v>
          </cell>
          <cell r="K80">
            <v>132.80000000000001</v>
          </cell>
          <cell r="L80">
            <v>865357.98647878214</v>
          </cell>
        </row>
        <row r="81">
          <cell r="A81" t="str">
            <v>370000481</v>
          </cell>
          <cell r="B81" t="str">
            <v>CHR/UU DE TOURS</v>
          </cell>
          <cell r="C81" t="str">
            <v>CHR/U</v>
          </cell>
          <cell r="D81" t="str">
            <v>Centre-Val de Loire</v>
          </cell>
          <cell r="E81">
            <v>52</v>
          </cell>
          <cell r="F81">
            <v>8</v>
          </cell>
          <cell r="G81">
            <v>1.2</v>
          </cell>
          <cell r="H81">
            <v>44</v>
          </cell>
          <cell r="I81">
            <v>1</v>
          </cell>
          <cell r="J81">
            <v>1</v>
          </cell>
          <cell r="K81">
            <v>53.6</v>
          </cell>
          <cell r="L81">
            <v>349270.99454264098</v>
          </cell>
        </row>
        <row r="82">
          <cell r="A82" t="str">
            <v>330000662</v>
          </cell>
          <cell r="B82" t="str">
            <v>INSTITUT BERGONIE</v>
          </cell>
          <cell r="C82" t="str">
            <v>CLCC</v>
          </cell>
          <cell r="D82" t="str">
            <v>Nouvelle-Aquitaine</v>
          </cell>
          <cell r="E82">
            <v>17</v>
          </cell>
          <cell r="F82">
            <v>3</v>
          </cell>
          <cell r="G82">
            <v>1.2</v>
          </cell>
          <cell r="H82">
            <v>14</v>
          </cell>
          <cell r="I82">
            <v>1</v>
          </cell>
          <cell r="J82">
            <v>1</v>
          </cell>
          <cell r="K82">
            <v>17.600000000000001</v>
          </cell>
          <cell r="L82">
            <v>114685.99820803136</v>
          </cell>
        </row>
        <row r="83">
          <cell r="A83" t="str">
            <v>140000555</v>
          </cell>
          <cell r="B83" t="str">
            <v>CENTRE FRANCOIS BACLESSE - CAEN</v>
          </cell>
          <cell r="C83" t="str">
            <v>CLCC</v>
          </cell>
          <cell r="D83" t="str">
            <v>Normandie</v>
          </cell>
          <cell r="E83">
            <v>17</v>
          </cell>
          <cell r="F83">
            <v>2</v>
          </cell>
          <cell r="G83">
            <v>1.2</v>
          </cell>
          <cell r="H83">
            <v>15</v>
          </cell>
          <cell r="I83">
            <v>1</v>
          </cell>
          <cell r="J83">
            <v>1</v>
          </cell>
          <cell r="K83">
            <v>17.399999999999999</v>
          </cell>
          <cell r="L83">
            <v>113382.74822839464</v>
          </cell>
        </row>
        <row r="84">
          <cell r="A84" t="str">
            <v>630000479</v>
          </cell>
          <cell r="B84" t="str">
            <v>CENTRE REGIONAL JEAN PERRIN</v>
          </cell>
          <cell r="C84" t="str">
            <v>CLCC</v>
          </cell>
          <cell r="D84" t="str">
            <v>Auvergne-Rhône-Alpes</v>
          </cell>
          <cell r="E84">
            <v>7</v>
          </cell>
          <cell r="F84">
            <v>0</v>
          </cell>
          <cell r="G84">
            <v>1.2</v>
          </cell>
          <cell r="H84">
            <v>7</v>
          </cell>
          <cell r="I84">
            <v>1</v>
          </cell>
          <cell r="J84">
            <v>1</v>
          </cell>
          <cell r="K84">
            <v>7</v>
          </cell>
          <cell r="L84">
            <v>45613.749287285202</v>
          </cell>
        </row>
        <row r="85">
          <cell r="A85" t="str">
            <v>590000188</v>
          </cell>
          <cell r="B85" t="str">
            <v>CLCC OSCAR LAMBRET LILLE</v>
          </cell>
          <cell r="C85" t="str">
            <v>CLCC</v>
          </cell>
          <cell r="D85" t="str">
            <v>Hauts-de-France</v>
          </cell>
          <cell r="E85">
            <v>16</v>
          </cell>
          <cell r="F85">
            <v>1</v>
          </cell>
          <cell r="G85">
            <v>1.2</v>
          </cell>
          <cell r="H85">
            <v>15</v>
          </cell>
          <cell r="I85">
            <v>1</v>
          </cell>
          <cell r="J85">
            <v>1</v>
          </cell>
          <cell r="K85">
            <v>16.2</v>
          </cell>
          <cell r="L85">
            <v>105563.24835057433</v>
          </cell>
        </row>
        <row r="86">
          <cell r="A86" t="str">
            <v>690000880</v>
          </cell>
          <cell r="B86" t="str">
            <v>CENTRE LEON BERARD</v>
          </cell>
          <cell r="C86" t="str">
            <v>CLCC</v>
          </cell>
          <cell r="D86" t="str">
            <v>Auvergne-Rhône-Alpes</v>
          </cell>
          <cell r="E86">
            <v>19</v>
          </cell>
          <cell r="F86">
            <v>3</v>
          </cell>
          <cell r="G86">
            <v>1.2</v>
          </cell>
          <cell r="H86">
            <v>16</v>
          </cell>
          <cell r="I86">
            <v>1</v>
          </cell>
          <cell r="J86">
            <v>1</v>
          </cell>
          <cell r="K86">
            <v>19.600000000000001</v>
          </cell>
          <cell r="L86">
            <v>127718.49800439856</v>
          </cell>
        </row>
        <row r="87">
          <cell r="A87" t="str">
            <v>130001647</v>
          </cell>
          <cell r="B87" t="str">
            <v>INSTITUT PAOLI CALMETTES</v>
          </cell>
          <cell r="C87" t="str">
            <v>CLCC</v>
          </cell>
          <cell r="D87" t="str">
            <v>Provence-Alpes-Côte d'Azur</v>
          </cell>
          <cell r="E87">
            <v>39</v>
          </cell>
          <cell r="F87">
            <v>6</v>
          </cell>
          <cell r="G87">
            <v>1.2</v>
          </cell>
          <cell r="H87">
            <v>33</v>
          </cell>
          <cell r="I87">
            <v>1</v>
          </cell>
          <cell r="J87">
            <v>1</v>
          </cell>
          <cell r="K87">
            <v>40.200000000000003</v>
          </cell>
          <cell r="L87">
            <v>261953.24590698074</v>
          </cell>
        </row>
        <row r="88">
          <cell r="A88" t="str">
            <v>540001286</v>
          </cell>
          <cell r="B88" t="str">
            <v>INSTITUT DE CANCEROLOGIE DE LORRAINE</v>
          </cell>
          <cell r="C88" t="str">
            <v>CLCC</v>
          </cell>
          <cell r="D88" t="str">
            <v>Grand Est</v>
          </cell>
          <cell r="E88">
            <v>8</v>
          </cell>
          <cell r="F88">
            <v>0</v>
          </cell>
          <cell r="G88">
            <v>1.2</v>
          </cell>
          <cell r="H88">
            <v>8</v>
          </cell>
          <cell r="I88">
            <v>1</v>
          </cell>
          <cell r="J88">
            <v>1</v>
          </cell>
          <cell r="K88">
            <v>8</v>
          </cell>
          <cell r="L88">
            <v>52129.999185468798</v>
          </cell>
        </row>
        <row r="89">
          <cell r="A89" t="str">
            <v>060000528</v>
          </cell>
          <cell r="B89" t="str">
            <v>CENTRE ANTOINE LACASSAGNE</v>
          </cell>
          <cell r="C89" t="str">
            <v>CLCC</v>
          </cell>
          <cell r="D89" t="str">
            <v>Provence-Alpes-Côte d'Azur</v>
          </cell>
          <cell r="E89">
            <v>25</v>
          </cell>
          <cell r="F89">
            <v>1</v>
          </cell>
          <cell r="G89">
            <v>1.2</v>
          </cell>
          <cell r="H89">
            <v>24</v>
          </cell>
          <cell r="I89">
            <v>1</v>
          </cell>
          <cell r="J89">
            <v>1</v>
          </cell>
          <cell r="K89">
            <v>25.2</v>
          </cell>
          <cell r="L89">
            <v>164209.49743422674</v>
          </cell>
        </row>
        <row r="90">
          <cell r="A90" t="str">
            <v>510000516</v>
          </cell>
          <cell r="B90" t="str">
            <v>INSTITUT JEAN GODINOT</v>
          </cell>
          <cell r="C90" t="str">
            <v>CLCC</v>
          </cell>
          <cell r="D90" t="str">
            <v>Grand Est</v>
          </cell>
          <cell r="E90">
            <v>5</v>
          </cell>
          <cell r="F90">
            <v>0</v>
          </cell>
          <cell r="G90">
            <v>1.2</v>
          </cell>
          <cell r="H90">
            <v>5</v>
          </cell>
          <cell r="I90">
            <v>1</v>
          </cell>
          <cell r="J90">
            <v>1</v>
          </cell>
          <cell r="K90">
            <v>5</v>
          </cell>
          <cell r="L90">
            <v>32581.249490918002</v>
          </cell>
        </row>
        <row r="91">
          <cell r="A91" t="str">
            <v>760000166</v>
          </cell>
          <cell r="B91" t="str">
            <v>CLCC HENRI BECQUEREL ROUEN</v>
          </cell>
          <cell r="C91" t="str">
            <v>CLCC</v>
          </cell>
          <cell r="D91" t="str">
            <v>Normandie</v>
          </cell>
          <cell r="E91">
            <v>15</v>
          </cell>
          <cell r="F91">
            <v>0</v>
          </cell>
          <cell r="G91">
            <v>1.2</v>
          </cell>
          <cell r="H91">
            <v>15</v>
          </cell>
          <cell r="I91">
            <v>1</v>
          </cell>
          <cell r="J91">
            <v>1</v>
          </cell>
          <cell r="K91">
            <v>15</v>
          </cell>
          <cell r="L91">
            <v>97743.748472754</v>
          </cell>
        </row>
        <row r="92">
          <cell r="A92" t="str">
            <v>670000033</v>
          </cell>
          <cell r="B92" t="str">
            <v>CENTRE PAUL STRAUSS</v>
          </cell>
          <cell r="C92" t="str">
            <v>CLCC</v>
          </cell>
          <cell r="D92" t="str">
            <v>Grand Est</v>
          </cell>
          <cell r="E92">
            <v>5</v>
          </cell>
          <cell r="F92">
            <v>0</v>
          </cell>
          <cell r="G92">
            <v>1.2</v>
          </cell>
          <cell r="H92">
            <v>5</v>
          </cell>
          <cell r="I92">
            <v>1</v>
          </cell>
          <cell r="J92">
            <v>1</v>
          </cell>
          <cell r="K92">
            <v>5</v>
          </cell>
          <cell r="L92">
            <v>32581.249490918002</v>
          </cell>
        </row>
        <row r="93">
          <cell r="A93" t="str">
            <v>340798800</v>
          </cell>
          <cell r="B93" t="str">
            <v>LANGUEDOC MUTUALITE IRM</v>
          </cell>
          <cell r="C93" t="str">
            <v>Clinique</v>
          </cell>
          <cell r="D93" t="str">
            <v>Occitanie</v>
          </cell>
          <cell r="E93">
            <v>1</v>
          </cell>
          <cell r="F93">
            <v>0</v>
          </cell>
          <cell r="G93">
            <v>1.2</v>
          </cell>
          <cell r="H93">
            <v>1</v>
          </cell>
          <cell r="I93">
            <v>1</v>
          </cell>
          <cell r="J93">
            <v>1</v>
          </cell>
          <cell r="K93">
            <v>1</v>
          </cell>
          <cell r="L93">
            <v>6516.2498981835997</v>
          </cell>
        </row>
        <row r="94">
          <cell r="A94" t="str">
            <v>690780648</v>
          </cell>
          <cell r="B94" t="str">
            <v>CLINIQUE DE LA SAUVEGARDE</v>
          </cell>
          <cell r="C94" t="str">
            <v>Clinique</v>
          </cell>
          <cell r="D94" t="str">
            <v>Auvergne-Rhône-Alpes</v>
          </cell>
          <cell r="E94">
            <v>2</v>
          </cell>
          <cell r="F94">
            <v>0</v>
          </cell>
          <cell r="G94">
            <v>1.2</v>
          </cell>
          <cell r="H94">
            <v>2</v>
          </cell>
          <cell r="I94">
            <v>1</v>
          </cell>
          <cell r="J94">
            <v>0.25</v>
          </cell>
          <cell r="K94">
            <v>0.5</v>
          </cell>
          <cell r="L94">
            <v>3258.1249490917999</v>
          </cell>
        </row>
        <row r="95">
          <cell r="A95" t="str">
            <v>340015502</v>
          </cell>
          <cell r="B95" t="str">
            <v>CLINIQUE LE MILLENAIRE</v>
          </cell>
          <cell r="C95" t="str">
            <v>Clinique</v>
          </cell>
          <cell r="D95" t="str">
            <v>Occitanie</v>
          </cell>
          <cell r="E95">
            <v>6</v>
          </cell>
          <cell r="F95">
            <v>0</v>
          </cell>
          <cell r="G95">
            <v>1.2</v>
          </cell>
          <cell r="H95">
            <v>6</v>
          </cell>
          <cell r="I95">
            <v>1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340780667</v>
          </cell>
          <cell r="B96" t="str">
            <v>CLINIQUE DU PARC</v>
          </cell>
          <cell r="C96" t="str">
            <v>Clinique</v>
          </cell>
          <cell r="D96" t="str">
            <v>Occitanie</v>
          </cell>
          <cell r="E96">
            <v>2</v>
          </cell>
          <cell r="F96">
            <v>0</v>
          </cell>
          <cell r="G96">
            <v>1.2</v>
          </cell>
          <cell r="H96">
            <v>2</v>
          </cell>
          <cell r="I96">
            <v>1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870000288</v>
          </cell>
          <cell r="B97" t="str">
            <v>SAS POLYCLINIQUE DE LIMOGES - SITE CLINIQUE FRANÇOIS CHENIEUX</v>
          </cell>
          <cell r="C97" t="str">
            <v>Clinique</v>
          </cell>
          <cell r="D97" t="str">
            <v>Nouvelle-Aquitaine</v>
          </cell>
          <cell r="E97">
            <v>3</v>
          </cell>
          <cell r="F97">
            <v>0</v>
          </cell>
          <cell r="G97">
            <v>1.2</v>
          </cell>
          <cell r="H97">
            <v>3</v>
          </cell>
          <cell r="I97">
            <v>1</v>
          </cell>
          <cell r="J97">
            <v>1</v>
          </cell>
          <cell r="K97">
            <v>3</v>
          </cell>
          <cell r="L97">
            <v>19548.749694550799</v>
          </cell>
        </row>
        <row r="98">
          <cell r="A98" t="str">
            <v>540000478</v>
          </cell>
          <cell r="B98" t="str">
            <v>CLINIQUE LOUIS PASTEUR ESSEY LES NANCY</v>
          </cell>
          <cell r="C98" t="str">
            <v>Clinique</v>
          </cell>
          <cell r="D98" t="str">
            <v>Grand Est</v>
          </cell>
          <cell r="E98">
            <v>3</v>
          </cell>
          <cell r="F98">
            <v>0</v>
          </cell>
          <cell r="G98">
            <v>1.2</v>
          </cell>
          <cell r="H98">
            <v>3</v>
          </cell>
          <cell r="I98">
            <v>1</v>
          </cell>
          <cell r="J98">
            <v>0</v>
          </cell>
          <cell r="K98">
            <v>0</v>
          </cell>
          <cell r="L98">
            <v>0</v>
          </cell>
        </row>
        <row r="99">
          <cell r="A99" t="str">
            <v>310780259</v>
          </cell>
          <cell r="B99" t="str">
            <v>CLINIQUE PASTEUR TOULOUSE</v>
          </cell>
          <cell r="C99" t="str">
            <v>Clinique</v>
          </cell>
          <cell r="D99" t="str">
            <v>Occitanie</v>
          </cell>
          <cell r="E99">
            <v>4</v>
          </cell>
          <cell r="F99">
            <v>1</v>
          </cell>
          <cell r="G99">
            <v>1.2</v>
          </cell>
          <cell r="H99">
            <v>3</v>
          </cell>
          <cell r="I99">
            <v>1</v>
          </cell>
          <cell r="J99">
            <v>1</v>
          </cell>
          <cell r="K99">
            <v>4.2</v>
          </cell>
          <cell r="L99">
            <v>27368.249572371122</v>
          </cell>
        </row>
        <row r="100">
          <cell r="A100" t="str">
            <v>750160012</v>
          </cell>
          <cell r="B100" t="str">
            <v xml:space="preserve">CLCC INSTITUT CURIE </v>
          </cell>
          <cell r="C100" t="str">
            <v>CLCC</v>
          </cell>
          <cell r="D100" t="str">
            <v>Ile-de-France</v>
          </cell>
          <cell r="E100">
            <v>18</v>
          </cell>
          <cell r="F100">
            <v>6</v>
          </cell>
          <cell r="G100">
            <v>1.2</v>
          </cell>
          <cell r="H100">
            <v>12</v>
          </cell>
          <cell r="I100">
            <v>1</v>
          </cell>
          <cell r="J100">
            <v>1</v>
          </cell>
          <cell r="K100">
            <v>19.2</v>
          </cell>
          <cell r="L100">
            <v>125111.99804512512</v>
          </cell>
        </row>
        <row r="101">
          <cell r="A101" t="str">
            <v>750006728</v>
          </cell>
          <cell r="B101" t="str">
            <v>GROUPE HOSPITALIER DIACONESSES CROIX SAINT-SIMON</v>
          </cell>
          <cell r="C101" t="str">
            <v>EBNL</v>
          </cell>
          <cell r="D101" t="str">
            <v>Ile-de-France</v>
          </cell>
          <cell r="E101">
            <v>9</v>
          </cell>
          <cell r="F101">
            <v>0</v>
          </cell>
          <cell r="G101">
            <v>1.2</v>
          </cell>
          <cell r="H101">
            <v>9</v>
          </cell>
          <cell r="I101">
            <v>1</v>
          </cell>
          <cell r="J101">
            <v>0.75</v>
          </cell>
          <cell r="K101">
            <v>6.75</v>
          </cell>
          <cell r="L101">
            <v>43984.686812739303</v>
          </cell>
        </row>
        <row r="102">
          <cell r="A102" t="str">
            <v>750000523</v>
          </cell>
          <cell r="B102" t="str">
            <v>GROUPE HOSPITALIER PARIS SAINT-JOSEPH</v>
          </cell>
          <cell r="C102" t="str">
            <v>EBNL</v>
          </cell>
          <cell r="D102" t="str">
            <v>Ile-de-France</v>
          </cell>
          <cell r="E102">
            <v>4</v>
          </cell>
          <cell r="F102">
            <v>0</v>
          </cell>
          <cell r="G102">
            <v>1.2</v>
          </cell>
          <cell r="H102">
            <v>4</v>
          </cell>
          <cell r="I102">
            <v>1</v>
          </cell>
          <cell r="J102">
            <v>1</v>
          </cell>
          <cell r="K102">
            <v>4</v>
          </cell>
          <cell r="L102">
            <v>26064.999592734399</v>
          </cell>
        </row>
        <row r="103">
          <cell r="A103" t="str">
            <v>290000975</v>
          </cell>
          <cell r="B103" t="str">
            <v xml:space="preserve">FONDATION ILDYS SITE DE PERHARIDY </v>
          </cell>
          <cell r="C103" t="str">
            <v>EBNL</v>
          </cell>
          <cell r="D103" t="str">
            <v>Bretagne DAF SSR</v>
          </cell>
          <cell r="E103">
            <v>3</v>
          </cell>
          <cell r="F103">
            <v>0</v>
          </cell>
          <cell r="G103">
            <v>1.2</v>
          </cell>
          <cell r="H103">
            <v>3</v>
          </cell>
          <cell r="I103">
            <v>1</v>
          </cell>
          <cell r="J103">
            <v>1</v>
          </cell>
          <cell r="K103">
            <v>3</v>
          </cell>
          <cell r="L103">
            <v>19548.749694550799</v>
          </cell>
        </row>
        <row r="104">
          <cell r="A104" t="str">
            <v>750000549</v>
          </cell>
          <cell r="B104" t="str">
            <v>FONDATION OPHTALMOLOGIQUE ROTHSCHILD</v>
          </cell>
          <cell r="C104" t="str">
            <v>EBNL</v>
          </cell>
          <cell r="D104" t="str">
            <v>Ile-de-France</v>
          </cell>
          <cell r="E104">
            <v>2</v>
          </cell>
          <cell r="F104">
            <v>1</v>
          </cell>
          <cell r="G104">
            <v>1.2</v>
          </cell>
          <cell r="H104">
            <v>1</v>
          </cell>
          <cell r="I104">
            <v>1</v>
          </cell>
          <cell r="J104">
            <v>1</v>
          </cell>
          <cell r="K104">
            <v>2.2000000000000002</v>
          </cell>
          <cell r="L104">
            <v>14335.74977600392</v>
          </cell>
        </row>
        <row r="105">
          <cell r="A105" t="str">
            <v>750059826</v>
          </cell>
          <cell r="B105" t="str">
            <v>GCS ELSAN</v>
          </cell>
          <cell r="C105" t="str">
            <v>Clinique</v>
          </cell>
          <cell r="D105" t="str">
            <v>Ile-de-France</v>
          </cell>
          <cell r="E105">
            <v>18</v>
          </cell>
          <cell r="F105">
            <v>0</v>
          </cell>
          <cell r="G105">
            <v>1.2</v>
          </cell>
          <cell r="H105">
            <v>18</v>
          </cell>
          <cell r="I105">
            <v>1</v>
          </cell>
          <cell r="J105">
            <v>1</v>
          </cell>
          <cell r="K105">
            <v>18</v>
          </cell>
          <cell r="L105">
            <v>117292.4981673048</v>
          </cell>
        </row>
        <row r="106">
          <cell r="A106" t="str">
            <v>750059610</v>
          </cell>
          <cell r="B106" t="str">
            <v>GCS SANTECITE</v>
          </cell>
          <cell r="C106" t="str">
            <v>Clinique</v>
          </cell>
          <cell r="D106" t="str">
            <v>Ile-de-France</v>
          </cell>
          <cell r="E106">
            <v>4</v>
          </cell>
          <cell r="F106">
            <v>0</v>
          </cell>
          <cell r="G106">
            <v>1.2</v>
          </cell>
          <cell r="H106">
            <v>4</v>
          </cell>
          <cell r="I106">
            <v>1</v>
          </cell>
          <cell r="J106">
            <v>1</v>
          </cell>
          <cell r="K106">
            <v>4</v>
          </cell>
          <cell r="L106">
            <v>26064.999592734399</v>
          </cell>
        </row>
        <row r="107">
          <cell r="A107" t="str">
            <v>750058448</v>
          </cell>
          <cell r="B107" t="str">
            <v>GCS VIVALTO SANTE ERI</v>
          </cell>
          <cell r="C107" t="str">
            <v>Clinique</v>
          </cell>
          <cell r="D107" t="str">
            <v>Ile-de-France</v>
          </cell>
          <cell r="E107">
            <v>8</v>
          </cell>
          <cell r="F107">
            <v>0</v>
          </cell>
          <cell r="G107">
            <v>1.2</v>
          </cell>
          <cell r="H107">
            <v>8</v>
          </cell>
          <cell r="I107">
            <v>1</v>
          </cell>
          <cell r="J107">
            <v>0.75</v>
          </cell>
          <cell r="K107">
            <v>6</v>
          </cell>
          <cell r="L107">
            <v>39097.499389101598</v>
          </cell>
        </row>
        <row r="108">
          <cell r="A108" t="str">
            <v>590051801</v>
          </cell>
          <cell r="B108" t="str">
            <v>GCS DU GPT DES HOPITAUX DE L'ICL</v>
          </cell>
          <cell r="C108" t="str">
            <v>EBNL</v>
          </cell>
          <cell r="D108" t="str">
            <v>Hauts-de-France</v>
          </cell>
          <cell r="E108">
            <v>7</v>
          </cell>
          <cell r="F108">
            <v>0</v>
          </cell>
          <cell r="G108">
            <v>1.2</v>
          </cell>
          <cell r="H108">
            <v>7</v>
          </cell>
          <cell r="I108">
            <v>1</v>
          </cell>
          <cell r="J108">
            <v>0.75</v>
          </cell>
          <cell r="K108">
            <v>5.25</v>
          </cell>
          <cell r="L108">
            <v>34210.311965463901</v>
          </cell>
        </row>
        <row r="109">
          <cell r="A109" t="str">
            <v>690781810</v>
          </cell>
          <cell r="B109" t="str">
            <v>HOSPICES CIVILS DE LYON</v>
          </cell>
          <cell r="C109" t="str">
            <v>CHR/U</v>
          </cell>
          <cell r="D109" t="str">
            <v>Auvergne-Rhône-Alpes</v>
          </cell>
          <cell r="E109">
            <v>174</v>
          </cell>
          <cell r="F109">
            <v>31</v>
          </cell>
          <cell r="G109">
            <v>1.2</v>
          </cell>
          <cell r="H109">
            <v>143</v>
          </cell>
          <cell r="I109">
            <v>1</v>
          </cell>
          <cell r="J109">
            <v>1</v>
          </cell>
          <cell r="K109">
            <v>180.2</v>
          </cell>
          <cell r="L109">
            <v>1174228.2316526847</v>
          </cell>
        </row>
        <row r="110">
          <cell r="A110" t="str">
            <v>130043664</v>
          </cell>
          <cell r="B110" t="str">
            <v>HOPITAL EUROPEEN DESBIEF AMBROISE PARE</v>
          </cell>
          <cell r="C110" t="str">
            <v>EBNL</v>
          </cell>
          <cell r="D110" t="str">
            <v>Provence-Alpes-Côte d'Azur</v>
          </cell>
          <cell r="E110">
            <v>9</v>
          </cell>
          <cell r="F110">
            <v>0</v>
          </cell>
          <cell r="G110">
            <v>1.2</v>
          </cell>
          <cell r="H110">
            <v>9</v>
          </cell>
          <cell r="I110">
            <v>1</v>
          </cell>
          <cell r="J110">
            <v>1</v>
          </cell>
          <cell r="K110">
            <v>9</v>
          </cell>
          <cell r="L110">
            <v>58646.249083652401</v>
          </cell>
        </row>
        <row r="111">
          <cell r="A111" t="str">
            <v>920000650</v>
          </cell>
          <cell r="B111" t="str">
            <v>HOPITAL FOCH</v>
          </cell>
          <cell r="C111" t="str">
            <v>EBNL</v>
          </cell>
          <cell r="D111" t="str">
            <v>Ile-de-France</v>
          </cell>
          <cell r="E111">
            <v>7</v>
          </cell>
          <cell r="F111">
            <v>2</v>
          </cell>
          <cell r="G111">
            <v>1.2</v>
          </cell>
          <cell r="H111">
            <v>5</v>
          </cell>
          <cell r="I111">
            <v>1</v>
          </cell>
          <cell r="J111">
            <v>1</v>
          </cell>
          <cell r="K111">
            <v>7.4</v>
          </cell>
          <cell r="L111">
            <v>48220.24924655864</v>
          </cell>
        </row>
        <row r="112">
          <cell r="A112" t="str">
            <v>750056277</v>
          </cell>
          <cell r="B112" t="str">
            <v>GCS -GSER</v>
          </cell>
          <cell r="C112" t="str">
            <v>Clinique</v>
          </cell>
          <cell r="D112" t="str">
            <v>Ile-de-France</v>
          </cell>
          <cell r="E112">
            <v>21</v>
          </cell>
          <cell r="F112">
            <v>0</v>
          </cell>
          <cell r="G112">
            <v>1.2</v>
          </cell>
          <cell r="H112">
            <v>21</v>
          </cell>
          <cell r="I112">
            <v>1</v>
          </cell>
          <cell r="J112">
            <v>1</v>
          </cell>
          <cell r="K112">
            <v>21</v>
          </cell>
          <cell r="L112">
            <v>136841.24786185561</v>
          </cell>
        </row>
        <row r="113">
          <cell r="A113" t="str">
            <v>570023630</v>
          </cell>
          <cell r="B113" t="str">
            <v>HOPITAUX PRIVES DE METZ</v>
          </cell>
          <cell r="C113" t="str">
            <v>EBNL</v>
          </cell>
          <cell r="D113" t="str">
            <v>Grand Est</v>
          </cell>
          <cell r="E113">
            <v>2</v>
          </cell>
          <cell r="F113">
            <v>0</v>
          </cell>
          <cell r="G113">
            <v>1.2</v>
          </cell>
          <cell r="H113">
            <v>2</v>
          </cell>
          <cell r="I113">
            <v>1</v>
          </cell>
          <cell r="J113">
            <v>1</v>
          </cell>
          <cell r="K113">
            <v>2</v>
          </cell>
          <cell r="L113">
            <v>13032.499796367199</v>
          </cell>
        </row>
        <row r="114">
          <cell r="A114" t="str">
            <v>340000207</v>
          </cell>
          <cell r="B114" t="str">
            <v>ICM (INSTITUT REGIONAL DU CANCER DE MONTPELLIER)</v>
          </cell>
          <cell r="C114" t="str">
            <v>CLCC</v>
          </cell>
          <cell r="D114" t="str">
            <v>Occitanie</v>
          </cell>
          <cell r="E114">
            <v>15</v>
          </cell>
          <cell r="F114">
            <v>1</v>
          </cell>
          <cell r="G114">
            <v>1.2</v>
          </cell>
          <cell r="H114">
            <v>14</v>
          </cell>
          <cell r="I114">
            <v>1</v>
          </cell>
          <cell r="J114">
            <v>1</v>
          </cell>
          <cell r="K114">
            <v>15.2</v>
          </cell>
          <cell r="L114">
            <v>99046.998452390719</v>
          </cell>
        </row>
        <row r="115">
          <cell r="A115" t="str">
            <v>490017258</v>
          </cell>
          <cell r="B115" t="str">
            <v xml:space="preserve">INSTITUT DE CANCEROLOGIE DE L'OUEST (ICO) </v>
          </cell>
          <cell r="C115" t="str">
            <v>CLCC</v>
          </cell>
          <cell r="D115" t="str">
            <v>Pays de la Loire</v>
          </cell>
          <cell r="E115">
            <v>32</v>
          </cell>
          <cell r="F115">
            <v>8</v>
          </cell>
          <cell r="G115">
            <v>1.2</v>
          </cell>
          <cell r="H115">
            <v>24</v>
          </cell>
          <cell r="I115">
            <v>1</v>
          </cell>
          <cell r="J115">
            <v>1</v>
          </cell>
          <cell r="K115">
            <v>33.6</v>
          </cell>
          <cell r="L115">
            <v>218945.99657896897</v>
          </cell>
        </row>
        <row r="116">
          <cell r="A116" t="str">
            <v>940000664</v>
          </cell>
          <cell r="B116" t="str">
            <v>CLCC INSTITUT GUSTAVE ROUSSY</v>
          </cell>
          <cell r="C116" t="str">
            <v>CLCC</v>
          </cell>
          <cell r="D116" t="str">
            <v>Ile-de-France</v>
          </cell>
          <cell r="E116">
            <v>38</v>
          </cell>
          <cell r="F116">
            <v>23</v>
          </cell>
          <cell r="G116">
            <v>1.2</v>
          </cell>
          <cell r="H116">
            <v>15</v>
          </cell>
          <cell r="I116">
            <v>1</v>
          </cell>
          <cell r="J116">
            <v>1</v>
          </cell>
          <cell r="K116">
            <v>42.599999999999994</v>
          </cell>
          <cell r="L116">
            <v>277592.24566262134</v>
          </cell>
        </row>
        <row r="117">
          <cell r="A117" t="str">
            <v>420013492</v>
          </cell>
          <cell r="B117" t="str">
            <v>GCS-ES INSTITUT CANCEROLOGIE LUCIEN NEUWIRTH</v>
          </cell>
          <cell r="C117" t="str">
            <v>CH</v>
          </cell>
          <cell r="D117" t="str">
            <v>Auvergne-Rhône-Alpes</v>
          </cell>
          <cell r="E117">
            <v>5</v>
          </cell>
          <cell r="F117">
            <v>0</v>
          </cell>
          <cell r="G117">
            <v>1.2</v>
          </cell>
          <cell r="H117">
            <v>5</v>
          </cell>
          <cell r="I117">
            <v>1</v>
          </cell>
          <cell r="J117">
            <v>1</v>
          </cell>
          <cell r="K117">
            <v>5</v>
          </cell>
          <cell r="L117">
            <v>32581.249490918002</v>
          </cell>
        </row>
        <row r="118">
          <cell r="A118" t="str">
            <v>310782347</v>
          </cell>
          <cell r="B118" t="str">
            <v>INSTITUT CLAUDIUS REGAUD</v>
          </cell>
          <cell r="C118" t="str">
            <v>CLCC</v>
          </cell>
          <cell r="D118" t="str">
            <v>Occitanie</v>
          </cell>
          <cell r="E118">
            <v>28</v>
          </cell>
          <cell r="F118">
            <v>6</v>
          </cell>
          <cell r="G118">
            <v>1.2</v>
          </cell>
          <cell r="H118">
            <v>22</v>
          </cell>
          <cell r="I118">
            <v>1</v>
          </cell>
          <cell r="J118">
            <v>1</v>
          </cell>
          <cell r="K118">
            <v>29.2</v>
          </cell>
          <cell r="L118">
            <v>190274.49702696112</v>
          </cell>
        </row>
        <row r="119">
          <cell r="A119" t="str">
            <v>920000643</v>
          </cell>
          <cell r="B119" t="str">
            <v>INSTITUT HOSPITALIER - SITE KLEBER</v>
          </cell>
          <cell r="C119" t="str">
            <v>EBNL</v>
          </cell>
          <cell r="D119" t="str">
            <v>Ile-de-France</v>
          </cell>
          <cell r="E119">
            <v>1</v>
          </cell>
          <cell r="F119">
            <v>0</v>
          </cell>
          <cell r="G119">
            <v>1.2</v>
          </cell>
          <cell r="H119">
            <v>1</v>
          </cell>
          <cell r="I119">
            <v>1</v>
          </cell>
          <cell r="J119">
            <v>0.75</v>
          </cell>
          <cell r="K119">
            <v>0.75</v>
          </cell>
          <cell r="L119">
            <v>4887.1874236376998</v>
          </cell>
        </row>
        <row r="120">
          <cell r="A120" t="str">
            <v>750150104</v>
          </cell>
          <cell r="B120" t="str">
            <v>INSTITUT MUTUALISTE MONTSOURIS</v>
          </cell>
          <cell r="C120" t="str">
            <v>EBNL</v>
          </cell>
          <cell r="D120" t="str">
            <v>Ile-de-France</v>
          </cell>
          <cell r="E120">
            <v>8</v>
          </cell>
          <cell r="F120">
            <v>0</v>
          </cell>
          <cell r="G120">
            <v>1.2</v>
          </cell>
          <cell r="H120">
            <v>8</v>
          </cell>
          <cell r="I120">
            <v>1</v>
          </cell>
          <cell r="J120">
            <v>1</v>
          </cell>
          <cell r="K120">
            <v>8</v>
          </cell>
          <cell r="L120">
            <v>52129.999185468798</v>
          </cell>
        </row>
        <row r="121">
          <cell r="A121" t="str">
            <v>440041580</v>
          </cell>
          <cell r="B121" t="str">
            <v>L'HOPITAL PRIVE DU CONFLUENT</v>
          </cell>
          <cell r="C121" t="str">
            <v>Clinique</v>
          </cell>
          <cell r="D121" t="str">
            <v>Pays de la Loire</v>
          </cell>
          <cell r="E121">
            <v>8</v>
          </cell>
          <cell r="F121">
            <v>0</v>
          </cell>
          <cell r="G121">
            <v>1.2</v>
          </cell>
          <cell r="H121">
            <v>8</v>
          </cell>
          <cell r="I121">
            <v>1</v>
          </cell>
          <cell r="J121">
            <v>1</v>
          </cell>
          <cell r="K121">
            <v>8</v>
          </cell>
          <cell r="L121">
            <v>52129.999185468798</v>
          </cell>
        </row>
        <row r="122">
          <cell r="A122" t="str">
            <v>370000085</v>
          </cell>
          <cell r="B122" t="str">
            <v>CLINIQUE SAINT-GATIEN - TOURS</v>
          </cell>
          <cell r="C122" t="str">
            <v>Clinique</v>
          </cell>
          <cell r="D122" t="str">
            <v>Centre-Val de Loire</v>
          </cell>
          <cell r="E122">
            <v>2</v>
          </cell>
          <cell r="F122">
            <v>0</v>
          </cell>
          <cell r="G122">
            <v>1.2</v>
          </cell>
          <cell r="H122">
            <v>2</v>
          </cell>
          <cell r="I122">
            <v>1</v>
          </cell>
          <cell r="J122">
            <v>0</v>
          </cell>
          <cell r="K122">
            <v>0</v>
          </cell>
          <cell r="L122">
            <v>0</v>
          </cell>
        </row>
        <row r="123">
          <cell r="A123" t="str">
            <v>350002564</v>
          </cell>
          <cell r="B123" t="str">
            <v>POLE MPR SAINT-HELIER</v>
          </cell>
          <cell r="C123" t="str">
            <v>EBNL</v>
          </cell>
          <cell r="D123" t="str">
            <v>Bretagne DAF SSR</v>
          </cell>
          <cell r="E123">
            <v>1</v>
          </cell>
          <cell r="F123">
            <v>0</v>
          </cell>
          <cell r="G123">
            <v>1.2</v>
          </cell>
          <cell r="H123">
            <v>1</v>
          </cell>
          <cell r="I123">
            <v>1</v>
          </cell>
          <cell r="J123">
            <v>1</v>
          </cell>
          <cell r="K123">
            <v>1</v>
          </cell>
          <cell r="L123">
            <v>6516.2498981835997</v>
          </cell>
        </row>
        <row r="124">
          <cell r="A124" t="str">
            <v>510000185</v>
          </cell>
          <cell r="B124" t="str">
            <v>POLYCLINIQUE COURLANCY - REIMS</v>
          </cell>
          <cell r="C124" t="str">
            <v>Clinique</v>
          </cell>
          <cell r="D124" t="str">
            <v>Grand Est</v>
          </cell>
          <cell r="E124">
            <v>3</v>
          </cell>
          <cell r="F124">
            <v>1</v>
          </cell>
          <cell r="G124">
            <v>1.2</v>
          </cell>
          <cell r="H124">
            <v>2</v>
          </cell>
          <cell r="I124">
            <v>1</v>
          </cell>
          <cell r="J124">
            <v>1</v>
          </cell>
          <cell r="K124">
            <v>3.2</v>
          </cell>
          <cell r="L124">
            <v>20851.999674187522</v>
          </cell>
        </row>
        <row r="125">
          <cell r="A125" t="str">
            <v>750810814</v>
          </cell>
          <cell r="B125" t="str">
            <v>SERVICE DE SANTE DES ARMEES</v>
          </cell>
          <cell r="C125" t="str">
            <v>SSA</v>
          </cell>
          <cell r="D125" t="str">
            <v>Service de santé des armées (SSA)</v>
          </cell>
          <cell r="E125">
            <v>15</v>
          </cell>
          <cell r="F125">
            <v>0</v>
          </cell>
          <cell r="G125">
            <v>1.2</v>
          </cell>
          <cell r="H125">
            <v>15</v>
          </cell>
          <cell r="I125">
            <v>1</v>
          </cell>
          <cell r="J125">
            <v>1</v>
          </cell>
          <cell r="K125">
            <v>15</v>
          </cell>
          <cell r="L125">
            <v>97743.748472754</v>
          </cell>
        </row>
        <row r="126">
          <cell r="A126" t="str">
            <v>130785652</v>
          </cell>
          <cell r="B126" t="str">
            <v>FONDATION HOPITAL SAINT JOSEPH</v>
          </cell>
          <cell r="C126" t="str">
            <v>EBNL</v>
          </cell>
          <cell r="D126" t="str">
            <v>Provence-Alpes-Côte d'Azur</v>
          </cell>
          <cell r="E126">
            <v>9</v>
          </cell>
          <cell r="F126">
            <v>1</v>
          </cell>
          <cell r="G126">
            <v>1.2</v>
          </cell>
          <cell r="H126">
            <v>8</v>
          </cell>
          <cell r="I126">
            <v>1</v>
          </cell>
          <cell r="J126">
            <v>1</v>
          </cell>
          <cell r="K126">
            <v>9.1999999999999993</v>
          </cell>
          <cell r="L126">
            <v>59949.49906328912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0"/>
  <sheetViews>
    <sheetView tabSelected="1" zoomScaleNormal="100" workbookViewId="0">
      <pane xSplit="3" topLeftCell="D1" activePane="topRight" state="frozen"/>
      <selection pane="topRight"/>
    </sheetView>
  </sheetViews>
  <sheetFormatPr baseColWidth="10" defaultRowHeight="15" x14ac:dyDescent="0.25"/>
  <cols>
    <col min="1" max="1" width="14" style="5" bestFit="1" customWidth="1"/>
    <col min="2" max="2" width="62.85546875" style="4" bestFit="1" customWidth="1"/>
    <col min="3" max="3" width="14.140625" style="5" bestFit="1" customWidth="1"/>
    <col min="4" max="4" width="35.140625" style="5" bestFit="1" customWidth="1"/>
    <col min="5" max="6" width="20.28515625" style="5" customWidth="1"/>
    <col min="7" max="7" width="19.85546875" style="5" bestFit="1" customWidth="1"/>
    <col min="8" max="9" width="15.5703125" style="5" bestFit="1" customWidth="1"/>
    <col min="10" max="11" width="19.28515625" style="5" bestFit="1" customWidth="1"/>
    <col min="12" max="12" width="17.5703125" style="5" bestFit="1" customWidth="1"/>
    <col min="13" max="13" width="15.5703125" style="5" bestFit="1" customWidth="1"/>
    <col min="14" max="14" width="20.42578125" style="16" customWidth="1"/>
    <col min="15" max="15" width="17" style="5" bestFit="1" customWidth="1"/>
    <col min="16" max="16" width="16.5703125" style="5" customWidth="1"/>
    <col min="17" max="18" width="15.5703125" style="5" customWidth="1"/>
    <col min="19" max="16384" width="11.42578125" style="5"/>
  </cols>
  <sheetData>
    <row r="1" spans="1:19" s="4" customFormat="1" ht="120" x14ac:dyDescent="0.25">
      <c r="A1" s="3" t="s">
        <v>0</v>
      </c>
      <c r="B1" s="22" t="s">
        <v>230</v>
      </c>
      <c r="C1" s="23" t="s">
        <v>1</v>
      </c>
      <c r="D1" s="23" t="s">
        <v>2</v>
      </c>
      <c r="E1" s="2" t="s">
        <v>283</v>
      </c>
      <c r="F1" s="2" t="s">
        <v>284</v>
      </c>
      <c r="G1" s="2" t="s">
        <v>257</v>
      </c>
      <c r="H1" s="2" t="s">
        <v>258</v>
      </c>
      <c r="I1" s="2" t="s">
        <v>259</v>
      </c>
      <c r="J1" s="2" t="s">
        <v>260</v>
      </c>
      <c r="K1" s="2" t="s">
        <v>282</v>
      </c>
      <c r="L1" s="2" t="s">
        <v>261</v>
      </c>
      <c r="M1" s="2" t="s">
        <v>262</v>
      </c>
      <c r="N1" s="15" t="s">
        <v>263</v>
      </c>
      <c r="O1" s="2" t="s">
        <v>273</v>
      </c>
      <c r="P1" s="2" t="s">
        <v>274</v>
      </c>
      <c r="Q1" s="2" t="s">
        <v>229</v>
      </c>
      <c r="R1" s="2"/>
    </row>
    <row r="2" spans="1:19" ht="15" customHeight="1" x14ac:dyDescent="0.25">
      <c r="A2" s="28" t="s">
        <v>28</v>
      </c>
      <c r="B2" s="12" t="s">
        <v>29</v>
      </c>
      <c r="C2" s="1" t="s">
        <v>7</v>
      </c>
      <c r="D2" s="12" t="s">
        <v>280</v>
      </c>
      <c r="E2" s="37">
        <f>IFERROR(VLOOKUP($A2,'[1]Par ES'!$A$1:$K$121,9,FALSE),0)</f>
        <v>0</v>
      </c>
      <c r="F2" s="37">
        <f>IFERROR(VLOOKUP($A2,'[1]Par ES'!$A$1:$K$121,8,FALSE),0)</f>
        <v>0</v>
      </c>
      <c r="G2" s="37">
        <f>IFERROR(VLOOKUP($A2,'[1]Par ES'!$A$1:$K$121,4,FALSE),0)</f>
        <v>0</v>
      </c>
      <c r="H2" s="37">
        <f>IFERROR(VLOOKUP($A2,'[1]Par ES'!$A$1:$K$121,3,FALSE),0)</f>
        <v>0</v>
      </c>
      <c r="I2" s="37">
        <f>IFERROR(VLOOKUP($A2,'[1]Par ES'!$A$1:$K$121,2,FALSE),0)</f>
        <v>0</v>
      </c>
      <c r="J2" s="37">
        <f>IFERROR(VLOOKUP($A2,'[1]Par ES'!$A$1:$K$121,7,FALSE),0)</f>
        <v>0</v>
      </c>
      <c r="K2" s="37">
        <f>IFERROR(VLOOKUP($A2,'[1]Par ES'!$A$1:$K$121,10,FALSE),0)</f>
        <v>0</v>
      </c>
      <c r="L2" s="37">
        <f>IFERROR(VLOOKUP($A2,'[1]Par ES'!$A$1:$K$121,6,FALSE),0)</f>
        <v>0</v>
      </c>
      <c r="M2" s="37">
        <f>IFERROR(VLOOKUP($A2,'[1]Par ES'!$A$1:$K$121,5,FALSE),0)</f>
        <v>0</v>
      </c>
      <c r="N2" s="37">
        <f>IFERROR(VLOOKUP($A2,[2]Feuil1!$A$1:$E$4,4,FALSE),0)</f>
        <v>0</v>
      </c>
      <c r="O2" s="37">
        <f>IFERROR(VLOOKUP($A2,'[3]Par ES'!$A$1:$C$182,2,FALSE),0)</f>
        <v>0</v>
      </c>
      <c r="P2" s="37">
        <f>IFERROR(VLOOKUP($A2,[4]liste!$A$1:$L$126,12,FALSE),0)</f>
        <v>6516.2498981835997</v>
      </c>
      <c r="Q2" s="20">
        <f>SUM(E2:P2)</f>
        <v>6516.2498981835997</v>
      </c>
      <c r="R2" s="6"/>
    </row>
    <row r="3" spans="1:19" ht="15" customHeight="1" x14ac:dyDescent="0.25">
      <c r="A3" s="28" t="s">
        <v>203</v>
      </c>
      <c r="B3" s="12" t="s">
        <v>204</v>
      </c>
      <c r="C3" s="1" t="s">
        <v>246</v>
      </c>
      <c r="D3" s="12" t="s">
        <v>280</v>
      </c>
      <c r="E3" s="37">
        <f>IFERROR(VLOOKUP($A3,'[1]Par ES'!$A$1:$K$121,9,FALSE),0)</f>
        <v>0</v>
      </c>
      <c r="F3" s="37">
        <f>IFERROR(VLOOKUP($A3,'[1]Par ES'!$A$1:$K$121,8,FALSE),0)</f>
        <v>23745</v>
      </c>
      <c r="G3" s="37">
        <f>IFERROR(VLOOKUP($A3,'[1]Par ES'!$A$1:$K$121,4,FALSE),0)</f>
        <v>100000</v>
      </c>
      <c r="H3" s="37">
        <f>IFERROR(VLOOKUP($A3,'[1]Par ES'!$A$1:$K$121,3,FALSE),0)</f>
        <v>0</v>
      </c>
      <c r="I3" s="37">
        <f>IFERROR(VLOOKUP($A3,'[1]Par ES'!$A$1:$K$121,2,FALSE),0)</f>
        <v>0</v>
      </c>
      <c r="J3" s="37">
        <f>IFERROR(VLOOKUP($A3,'[1]Par ES'!$A$1:$K$121,7,FALSE),0)</f>
        <v>0</v>
      </c>
      <c r="K3" s="37">
        <f>IFERROR(VLOOKUP($A3,'[1]Par ES'!$A$1:$K$121,10,FALSE),0)</f>
        <v>0</v>
      </c>
      <c r="L3" s="37">
        <f>IFERROR(VLOOKUP($A3,'[1]Par ES'!$A$1:$K$121,6,FALSE),0)</f>
        <v>50000</v>
      </c>
      <c r="M3" s="37">
        <f>IFERROR(VLOOKUP($A3,'[1]Par ES'!$A$1:$K$121,5,FALSE),0)</f>
        <v>30801</v>
      </c>
      <c r="N3" s="37">
        <f>IFERROR(VLOOKUP($A3,[2]Feuil1!$A$1:$E$4,4,FALSE),0)</f>
        <v>0</v>
      </c>
      <c r="O3" s="37">
        <f>IFERROR(VLOOKUP($A3,'[3]Par ES'!$A$1:$C$182,2,FALSE),0)</f>
        <v>63500</v>
      </c>
      <c r="P3" s="37">
        <f>IFERROR(VLOOKUP($A3,[4]liste!$A$1:$L$126,12,FALSE),0)</f>
        <v>483505.74244522315</v>
      </c>
      <c r="Q3" s="20">
        <f>SUM(E3:P3)</f>
        <v>751551.74244522315</v>
      </c>
      <c r="R3" s="6"/>
    </row>
    <row r="4" spans="1:19" ht="15" customHeight="1" x14ac:dyDescent="0.25">
      <c r="A4" s="28" t="s">
        <v>205</v>
      </c>
      <c r="B4" s="12" t="s">
        <v>206</v>
      </c>
      <c r="C4" s="1" t="s">
        <v>7</v>
      </c>
      <c r="D4" s="12" t="s">
        <v>280</v>
      </c>
      <c r="E4" s="37">
        <f>IFERROR(VLOOKUP($A4,'[1]Par ES'!$A$1:$K$121,9,FALSE),0)</f>
        <v>0</v>
      </c>
      <c r="F4" s="37">
        <f>IFERROR(VLOOKUP($A4,'[1]Par ES'!$A$1:$K$121,8,FALSE),0)</f>
        <v>0</v>
      </c>
      <c r="G4" s="37">
        <f>IFERROR(VLOOKUP($A4,'[1]Par ES'!$A$1:$K$121,4,FALSE),0)</f>
        <v>0</v>
      </c>
      <c r="H4" s="37">
        <f>IFERROR(VLOOKUP($A4,'[1]Par ES'!$A$1:$K$121,3,FALSE),0)</f>
        <v>0</v>
      </c>
      <c r="I4" s="37">
        <f>IFERROR(VLOOKUP($A4,'[1]Par ES'!$A$1:$K$121,2,FALSE),0)</f>
        <v>0</v>
      </c>
      <c r="J4" s="37">
        <f>IFERROR(VLOOKUP($A4,'[1]Par ES'!$A$1:$K$121,7,FALSE),0)</f>
        <v>0</v>
      </c>
      <c r="K4" s="37">
        <f>IFERROR(VLOOKUP($A4,'[1]Par ES'!$A$1:$K$121,10,FALSE),0)</f>
        <v>0</v>
      </c>
      <c r="L4" s="37">
        <f>IFERROR(VLOOKUP($A4,'[1]Par ES'!$A$1:$K$121,6,FALSE),0)</f>
        <v>0</v>
      </c>
      <c r="M4" s="37">
        <f>IFERROR(VLOOKUP($A4,'[1]Par ES'!$A$1:$K$121,5,FALSE),0)</f>
        <v>0</v>
      </c>
      <c r="N4" s="37">
        <f>IFERROR(VLOOKUP($A4,[2]Feuil1!$A$1:$E$4,4,FALSE),0)</f>
        <v>0</v>
      </c>
      <c r="O4" s="37">
        <f>IFERROR(VLOOKUP($A4,'[3]Par ES'!$A$1:$C$182,2,FALSE),0)</f>
        <v>1000</v>
      </c>
      <c r="P4" s="37">
        <f>IFERROR(VLOOKUP($A4,[4]liste!$A$1:$L$126,12,FALSE),0)</f>
        <v>0</v>
      </c>
      <c r="Q4" s="20">
        <f>SUM(E4:P4)</f>
        <v>1000</v>
      </c>
      <c r="R4" s="6"/>
    </row>
    <row r="5" spans="1:19" ht="15" customHeight="1" x14ac:dyDescent="0.25">
      <c r="A5" s="28" t="s">
        <v>207</v>
      </c>
      <c r="B5" s="12" t="s">
        <v>208</v>
      </c>
      <c r="C5" s="12" t="s">
        <v>7</v>
      </c>
      <c r="D5" s="12" t="s">
        <v>280</v>
      </c>
      <c r="E5" s="37">
        <f>IFERROR(VLOOKUP($A5,'[1]Par ES'!$A$1:$K$121,9,FALSE),0)</f>
        <v>0</v>
      </c>
      <c r="F5" s="37">
        <f>IFERROR(VLOOKUP($A5,'[1]Par ES'!$A$1:$K$121,8,FALSE),0)</f>
        <v>0</v>
      </c>
      <c r="G5" s="37">
        <f>IFERROR(VLOOKUP($A5,'[1]Par ES'!$A$1:$K$121,4,FALSE),0)</f>
        <v>0</v>
      </c>
      <c r="H5" s="37">
        <f>IFERROR(VLOOKUP($A5,'[1]Par ES'!$A$1:$K$121,3,FALSE),0)</f>
        <v>0</v>
      </c>
      <c r="I5" s="37">
        <f>IFERROR(VLOOKUP($A5,'[1]Par ES'!$A$1:$K$121,2,FALSE),0)</f>
        <v>0</v>
      </c>
      <c r="J5" s="37">
        <f>IFERROR(VLOOKUP($A5,'[1]Par ES'!$A$1:$K$121,7,FALSE),0)</f>
        <v>0</v>
      </c>
      <c r="K5" s="37">
        <f>IFERROR(VLOOKUP($A5,'[1]Par ES'!$A$1:$K$121,10,FALSE),0)</f>
        <v>0</v>
      </c>
      <c r="L5" s="37">
        <f>IFERROR(VLOOKUP($A5,'[1]Par ES'!$A$1:$K$121,6,FALSE),0)</f>
        <v>0</v>
      </c>
      <c r="M5" s="37">
        <f>IFERROR(VLOOKUP($A5,'[1]Par ES'!$A$1:$K$121,5,FALSE),0)</f>
        <v>0</v>
      </c>
      <c r="N5" s="37">
        <f>IFERROR(VLOOKUP($A5,[2]Feuil1!$A$1:$E$4,4,FALSE),0)</f>
        <v>0</v>
      </c>
      <c r="O5" s="37">
        <f>IFERROR(VLOOKUP($A5,'[3]Par ES'!$A$1:$C$182,2,FALSE),0)</f>
        <v>1000</v>
      </c>
      <c r="P5" s="37">
        <f>IFERROR(VLOOKUP($A5,[4]liste!$A$1:$L$126,12,FALSE),0)</f>
        <v>32581.249490918002</v>
      </c>
      <c r="Q5" s="20">
        <f>SUM(E5:P5)</f>
        <v>33581.249490918002</v>
      </c>
      <c r="R5" s="6"/>
    </row>
    <row r="6" spans="1:19" ht="15" customHeight="1" x14ac:dyDescent="0.25">
      <c r="A6" s="28" t="s">
        <v>209</v>
      </c>
      <c r="B6" s="12" t="s">
        <v>210</v>
      </c>
      <c r="C6" s="12" t="s">
        <v>246</v>
      </c>
      <c r="D6" s="12" t="s">
        <v>280</v>
      </c>
      <c r="E6" s="37">
        <f>IFERROR(VLOOKUP($A6,'[1]Par ES'!$A$1:$K$121,9,FALSE),0)</f>
        <v>0</v>
      </c>
      <c r="F6" s="37">
        <f>IFERROR(VLOOKUP($A6,'[1]Par ES'!$A$1:$K$121,8,FALSE),0)</f>
        <v>0</v>
      </c>
      <c r="G6" s="37">
        <f>IFERROR(VLOOKUP($A6,'[1]Par ES'!$A$1:$K$121,4,FALSE),0)</f>
        <v>0</v>
      </c>
      <c r="H6" s="37">
        <f>IFERROR(VLOOKUP($A6,'[1]Par ES'!$A$1:$K$121,3,FALSE),0)</f>
        <v>0</v>
      </c>
      <c r="I6" s="37">
        <f>IFERROR(VLOOKUP($A6,'[1]Par ES'!$A$1:$K$121,2,FALSE),0)</f>
        <v>24704</v>
      </c>
      <c r="J6" s="37">
        <f>IFERROR(VLOOKUP($A6,'[1]Par ES'!$A$1:$K$121,7,FALSE),0)</f>
        <v>0</v>
      </c>
      <c r="K6" s="37">
        <f>IFERROR(VLOOKUP($A6,'[1]Par ES'!$A$1:$K$121,10,FALSE),0)</f>
        <v>0</v>
      </c>
      <c r="L6" s="37">
        <f>IFERROR(VLOOKUP($A6,'[1]Par ES'!$A$1:$K$121,6,FALSE),0)</f>
        <v>48294</v>
      </c>
      <c r="M6" s="37">
        <f>IFERROR(VLOOKUP($A6,'[1]Par ES'!$A$1:$K$121,5,FALSE),0)</f>
        <v>0</v>
      </c>
      <c r="N6" s="37">
        <f>IFERROR(VLOOKUP($A6,[2]Feuil1!$A$1:$E$4,4,FALSE),0)</f>
        <v>0</v>
      </c>
      <c r="O6" s="37">
        <f>IFERROR(VLOOKUP($A6,'[3]Par ES'!$A$1:$C$182,2,FALSE),0)</f>
        <v>5000</v>
      </c>
      <c r="P6" s="37">
        <f>IFERROR(VLOOKUP($A6,[4]liste!$A$1:$L$126,12,FALSE),0)</f>
        <v>217642.74659933225</v>
      </c>
      <c r="Q6" s="20">
        <f>SUM(E6:P6)</f>
        <v>295640.74659933225</v>
      </c>
      <c r="R6" s="6"/>
    </row>
    <row r="7" spans="1:19" ht="15" customHeight="1" x14ac:dyDescent="0.25">
      <c r="A7" s="28" t="s">
        <v>30</v>
      </c>
      <c r="B7" s="12" t="s">
        <v>31</v>
      </c>
      <c r="C7" s="12" t="s">
        <v>5</v>
      </c>
      <c r="D7" s="12" t="s">
        <v>280</v>
      </c>
      <c r="E7" s="37">
        <f>IFERROR(VLOOKUP($A7,'[1]Par ES'!$A$1:$K$121,9,FALSE),0)</f>
        <v>0</v>
      </c>
      <c r="F7" s="37">
        <f>IFERROR(VLOOKUP($A7,'[1]Par ES'!$A$1:$K$121,8,FALSE),0)</f>
        <v>0</v>
      </c>
      <c r="G7" s="37">
        <f>IFERROR(VLOOKUP($A7,'[1]Par ES'!$A$1:$K$121,4,FALSE),0)</f>
        <v>0</v>
      </c>
      <c r="H7" s="37">
        <f>IFERROR(VLOOKUP($A7,'[1]Par ES'!$A$1:$K$121,3,FALSE),0)</f>
        <v>0</v>
      </c>
      <c r="I7" s="37">
        <f>IFERROR(VLOOKUP($A7,'[1]Par ES'!$A$1:$K$121,2,FALSE),0)</f>
        <v>0</v>
      </c>
      <c r="J7" s="37">
        <f>IFERROR(VLOOKUP($A7,'[1]Par ES'!$A$1:$K$121,7,FALSE),0)</f>
        <v>0</v>
      </c>
      <c r="K7" s="37">
        <f>IFERROR(VLOOKUP($A7,'[1]Par ES'!$A$1:$K$121,10,FALSE),0)</f>
        <v>0</v>
      </c>
      <c r="L7" s="37">
        <f>IFERROR(VLOOKUP($A7,'[1]Par ES'!$A$1:$K$121,6,FALSE),0)</f>
        <v>0</v>
      </c>
      <c r="M7" s="37">
        <f>IFERROR(VLOOKUP($A7,'[1]Par ES'!$A$1:$K$121,5,FALSE),0)</f>
        <v>0</v>
      </c>
      <c r="N7" s="37">
        <f>IFERROR(VLOOKUP($A7,[2]Feuil1!$A$1:$E$4,4,FALSE),0)</f>
        <v>0</v>
      </c>
      <c r="O7" s="37">
        <f>IFERROR(VLOOKUP($A7,'[3]Par ES'!$A$1:$C$182,2,FALSE),0)</f>
        <v>0</v>
      </c>
      <c r="P7" s="37">
        <f>IFERROR(VLOOKUP($A7,[4]liste!$A$1:$L$126,12,FALSE),0)</f>
        <v>45613.749287285202</v>
      </c>
      <c r="Q7" s="20">
        <f>SUM(E7:P7)</f>
        <v>45613.749287285202</v>
      </c>
      <c r="R7" s="6"/>
    </row>
    <row r="8" spans="1:19" ht="15" customHeight="1" x14ac:dyDescent="0.25">
      <c r="A8" s="28" t="s">
        <v>32</v>
      </c>
      <c r="B8" s="12" t="s">
        <v>33</v>
      </c>
      <c r="C8" s="12" t="s">
        <v>246</v>
      </c>
      <c r="D8" s="12" t="s">
        <v>280</v>
      </c>
      <c r="E8" s="37">
        <f>IFERROR(VLOOKUP($A8,'[1]Par ES'!$A$1:$K$121,9,FALSE),0)</f>
        <v>0</v>
      </c>
      <c r="F8" s="37">
        <f>IFERROR(VLOOKUP($A8,'[1]Par ES'!$A$1:$K$121,8,FALSE),0)</f>
        <v>0</v>
      </c>
      <c r="G8" s="37">
        <f>IFERROR(VLOOKUP($A8,'[1]Par ES'!$A$1:$K$121,4,FALSE),0)</f>
        <v>0</v>
      </c>
      <c r="H8" s="37">
        <f>IFERROR(VLOOKUP($A8,'[1]Par ES'!$A$1:$K$121,3,FALSE),0)</f>
        <v>50000</v>
      </c>
      <c r="I8" s="37">
        <f>IFERROR(VLOOKUP($A8,'[1]Par ES'!$A$1:$K$121,2,FALSE),0)</f>
        <v>0</v>
      </c>
      <c r="J8" s="37">
        <f>IFERROR(VLOOKUP($A8,'[1]Par ES'!$A$1:$K$121,7,FALSE),0)</f>
        <v>0</v>
      </c>
      <c r="K8" s="37">
        <f>IFERROR(VLOOKUP($A8,'[1]Par ES'!$A$1:$K$121,10,FALSE),0)</f>
        <v>0</v>
      </c>
      <c r="L8" s="37">
        <f>IFERROR(VLOOKUP($A8,'[1]Par ES'!$A$1:$K$121,6,FALSE),0)</f>
        <v>50000</v>
      </c>
      <c r="M8" s="37">
        <f>IFERROR(VLOOKUP($A8,'[1]Par ES'!$A$1:$K$121,5,FALSE),0)</f>
        <v>0</v>
      </c>
      <c r="N8" s="37">
        <f>IFERROR(VLOOKUP($A8,[2]Feuil1!$A$1:$E$4,4,FALSE),0)</f>
        <v>0</v>
      </c>
      <c r="O8" s="37">
        <f>IFERROR(VLOOKUP($A8,'[3]Par ES'!$A$1:$C$182,2,FALSE),0)</f>
        <v>14000</v>
      </c>
      <c r="P8" s="37">
        <f>IFERROR(VLOOKUP($A8,[4]liste!$A$1:$L$126,12,FALSE),0)</f>
        <v>329722.24484809017</v>
      </c>
      <c r="Q8" s="20">
        <f>SUM(E8:P8)</f>
        <v>443722.24484809017</v>
      </c>
      <c r="R8" s="6"/>
      <c r="S8" s="11"/>
    </row>
    <row r="9" spans="1:19" s="11" customFormat="1" ht="15" customHeight="1" x14ac:dyDescent="0.25">
      <c r="A9" s="28" t="s">
        <v>211</v>
      </c>
      <c r="B9" s="12" t="s">
        <v>212</v>
      </c>
      <c r="C9" s="12" t="s">
        <v>5</v>
      </c>
      <c r="D9" s="12" t="s">
        <v>280</v>
      </c>
      <c r="E9" s="37">
        <f>IFERROR(VLOOKUP($A9,'[1]Par ES'!$A$1:$K$121,9,FALSE),0)</f>
        <v>0</v>
      </c>
      <c r="F9" s="37">
        <f>IFERROR(VLOOKUP($A9,'[1]Par ES'!$A$1:$K$121,8,FALSE),0)</f>
        <v>239585</v>
      </c>
      <c r="G9" s="37">
        <f>IFERROR(VLOOKUP($A9,'[1]Par ES'!$A$1:$K$121,4,FALSE),0)</f>
        <v>0</v>
      </c>
      <c r="H9" s="37">
        <f>IFERROR(VLOOKUP($A9,'[1]Par ES'!$A$1:$K$121,3,FALSE),0)</f>
        <v>88231</v>
      </c>
      <c r="I9" s="37">
        <f>IFERROR(VLOOKUP($A9,'[1]Par ES'!$A$1:$K$121,2,FALSE),0)</f>
        <v>0</v>
      </c>
      <c r="J9" s="37">
        <f>IFERROR(VLOOKUP($A9,'[1]Par ES'!$A$1:$K$121,7,FALSE),0)</f>
        <v>0</v>
      </c>
      <c r="K9" s="37">
        <f>IFERROR(VLOOKUP($A9,'[1]Par ES'!$A$1:$K$121,10,FALSE),0)</f>
        <v>0</v>
      </c>
      <c r="L9" s="37">
        <f>IFERROR(VLOOKUP($A9,'[1]Par ES'!$A$1:$K$121,6,FALSE),0)</f>
        <v>153822</v>
      </c>
      <c r="M9" s="37">
        <f>IFERROR(VLOOKUP($A9,'[1]Par ES'!$A$1:$K$121,5,FALSE),0)</f>
        <v>0</v>
      </c>
      <c r="N9" s="37">
        <f>IFERROR(VLOOKUP($A9,[2]Feuil1!$A$1:$E$4,4,FALSE),0)</f>
        <v>0</v>
      </c>
      <c r="O9" s="37">
        <f>IFERROR(VLOOKUP($A9,'[3]Par ES'!$A$1:$C$182,2,FALSE),0)</f>
        <v>14000</v>
      </c>
      <c r="P9" s="37">
        <f>IFERROR(VLOOKUP($A9,[4]liste!$A$1:$L$126,12,FALSE),0)</f>
        <v>127718.49800439856</v>
      </c>
      <c r="Q9" s="20">
        <f>SUM(E9:P9)</f>
        <v>623356.49800439854</v>
      </c>
      <c r="R9" s="6"/>
      <c r="S9" s="5"/>
    </row>
    <row r="10" spans="1:19" s="11" customFormat="1" ht="15" customHeight="1" x14ac:dyDescent="0.25">
      <c r="A10" s="30" t="s">
        <v>213</v>
      </c>
      <c r="B10" s="26" t="s">
        <v>214</v>
      </c>
      <c r="C10" s="25" t="s">
        <v>253</v>
      </c>
      <c r="D10" s="25" t="s">
        <v>280</v>
      </c>
      <c r="E10" s="37">
        <f>IFERROR(VLOOKUP($A10,'[1]Par ES'!$A$1:$K$121,9,FALSE),0)</f>
        <v>0</v>
      </c>
      <c r="F10" s="37">
        <f>IFERROR(VLOOKUP($A10,'[1]Par ES'!$A$1:$K$121,8,FALSE),0)</f>
        <v>0</v>
      </c>
      <c r="G10" s="37">
        <f>IFERROR(VLOOKUP($A10,'[1]Par ES'!$A$1:$K$121,4,FALSE),0)</f>
        <v>0</v>
      </c>
      <c r="H10" s="37">
        <f>IFERROR(VLOOKUP($A10,'[1]Par ES'!$A$1:$K$121,3,FALSE),0)</f>
        <v>0</v>
      </c>
      <c r="I10" s="37">
        <f>IFERROR(VLOOKUP($A10,'[1]Par ES'!$A$1:$K$121,2,FALSE),0)</f>
        <v>0</v>
      </c>
      <c r="J10" s="37">
        <f>IFERROR(VLOOKUP($A10,'[1]Par ES'!$A$1:$K$121,7,FALSE),0)</f>
        <v>0</v>
      </c>
      <c r="K10" s="37">
        <f>IFERROR(VLOOKUP($A10,'[1]Par ES'!$A$1:$K$121,10,FALSE),0)</f>
        <v>0</v>
      </c>
      <c r="L10" s="37">
        <f>IFERROR(VLOOKUP($A10,'[1]Par ES'!$A$1:$K$121,6,FALSE),0)</f>
        <v>0</v>
      </c>
      <c r="M10" s="37">
        <f>IFERROR(VLOOKUP($A10,'[1]Par ES'!$A$1:$K$121,5,FALSE),0)</f>
        <v>0</v>
      </c>
      <c r="N10" s="37">
        <f>IFERROR(VLOOKUP($A10,[2]Feuil1!$A$1:$E$4,4,FALSE),0)</f>
        <v>0</v>
      </c>
      <c r="O10" s="37">
        <f>IFERROR(VLOOKUP($A10,'[3]Par ES'!$A$1:$C$182,2,FALSE),0)</f>
        <v>26000</v>
      </c>
      <c r="P10" s="37">
        <f>IFERROR(VLOOKUP($A10,[4]liste!$A$1:$L$126,12,FALSE),0)</f>
        <v>0</v>
      </c>
      <c r="Q10" s="20">
        <f>SUM(E10:P10)</f>
        <v>26000</v>
      </c>
      <c r="R10" s="6"/>
      <c r="S10" s="5"/>
    </row>
    <row r="11" spans="1:19" s="11" customFormat="1" ht="15" customHeight="1" x14ac:dyDescent="0.25">
      <c r="A11" s="34" t="s">
        <v>296</v>
      </c>
      <c r="B11" s="26" t="s">
        <v>297</v>
      </c>
      <c r="C11" s="25" t="s">
        <v>253</v>
      </c>
      <c r="D11" s="25" t="s">
        <v>280</v>
      </c>
      <c r="E11" s="37">
        <f>IFERROR(VLOOKUP($A11,'[1]Par ES'!$A$1:$K$121,9,FALSE),0)</f>
        <v>0</v>
      </c>
      <c r="F11" s="37">
        <f>IFERROR(VLOOKUP($A11,'[1]Par ES'!$A$1:$K$121,8,FALSE),0)</f>
        <v>0</v>
      </c>
      <c r="G11" s="37">
        <f>IFERROR(VLOOKUP($A11,'[1]Par ES'!$A$1:$K$121,4,FALSE),0)</f>
        <v>0</v>
      </c>
      <c r="H11" s="37">
        <f>IFERROR(VLOOKUP($A11,'[1]Par ES'!$A$1:$K$121,3,FALSE),0)</f>
        <v>0</v>
      </c>
      <c r="I11" s="37">
        <f>IFERROR(VLOOKUP($A11,'[1]Par ES'!$A$1:$K$121,2,FALSE),0)</f>
        <v>0</v>
      </c>
      <c r="J11" s="37">
        <f>IFERROR(VLOOKUP($A11,'[1]Par ES'!$A$1:$K$121,7,FALSE),0)</f>
        <v>0</v>
      </c>
      <c r="K11" s="37">
        <f>IFERROR(VLOOKUP($A11,'[1]Par ES'!$A$1:$K$121,10,FALSE),0)</f>
        <v>0</v>
      </c>
      <c r="L11" s="37">
        <f>IFERROR(VLOOKUP($A11,'[1]Par ES'!$A$1:$K$121,6,FALSE),0)</f>
        <v>0</v>
      </c>
      <c r="M11" s="37">
        <f>IFERROR(VLOOKUP($A11,'[1]Par ES'!$A$1:$K$121,5,FALSE),0)</f>
        <v>0</v>
      </c>
      <c r="N11" s="37">
        <f>IFERROR(VLOOKUP($A11,[2]Feuil1!$A$1:$E$4,4,FALSE),0)</f>
        <v>0</v>
      </c>
      <c r="O11" s="37">
        <f>IFERROR(VLOOKUP($A11,'[3]Par ES'!$A$1:$C$182,2,FALSE),0)</f>
        <v>1000</v>
      </c>
      <c r="P11" s="37">
        <f>IFERROR(VLOOKUP($A11,[4]liste!$A$1:$L$126,12,FALSE),0)</f>
        <v>0</v>
      </c>
      <c r="Q11" s="20">
        <f>SUM(E11:P11)</f>
        <v>1000</v>
      </c>
      <c r="R11" s="6"/>
      <c r="S11" s="5"/>
    </row>
    <row r="12" spans="1:19" s="11" customFormat="1" ht="15" customHeight="1" x14ac:dyDescent="0.25">
      <c r="A12" s="30" t="s">
        <v>276</v>
      </c>
      <c r="B12" s="26" t="s">
        <v>304</v>
      </c>
      <c r="C12" s="25" t="s">
        <v>14</v>
      </c>
      <c r="D12" s="25" t="s">
        <v>280</v>
      </c>
      <c r="E12" s="37">
        <f>IFERROR(VLOOKUP($A12,'[1]Par ES'!$A$1:$K$121,9,FALSE),0)</f>
        <v>0</v>
      </c>
      <c r="F12" s="37">
        <f>IFERROR(VLOOKUP($A12,'[1]Par ES'!$A$1:$K$121,8,FALSE),0)</f>
        <v>0</v>
      </c>
      <c r="G12" s="37">
        <f>IFERROR(VLOOKUP($A12,'[1]Par ES'!$A$1:$K$121,4,FALSE),0)</f>
        <v>0</v>
      </c>
      <c r="H12" s="37">
        <f>IFERROR(VLOOKUP($A12,'[1]Par ES'!$A$1:$K$121,3,FALSE),0)</f>
        <v>0</v>
      </c>
      <c r="I12" s="37">
        <f>IFERROR(VLOOKUP($A12,'[1]Par ES'!$A$1:$K$121,2,FALSE),0)</f>
        <v>0</v>
      </c>
      <c r="J12" s="37">
        <f>IFERROR(VLOOKUP($A12,'[1]Par ES'!$A$1:$K$121,7,FALSE),0)</f>
        <v>0</v>
      </c>
      <c r="K12" s="37">
        <f>IFERROR(VLOOKUP($A12,'[1]Par ES'!$A$1:$K$121,10,FALSE),0)</f>
        <v>0</v>
      </c>
      <c r="L12" s="37">
        <f>IFERROR(VLOOKUP($A12,'[1]Par ES'!$A$1:$K$121,6,FALSE),0)</f>
        <v>0</v>
      </c>
      <c r="M12" s="37">
        <f>IFERROR(VLOOKUP($A12,'[1]Par ES'!$A$1:$K$121,5,FALSE),0)</f>
        <v>0</v>
      </c>
      <c r="N12" s="37">
        <f>IFERROR(VLOOKUP($A12,[2]Feuil1!$A$1:$E$4,4,FALSE),0)</f>
        <v>0</v>
      </c>
      <c r="O12" s="37">
        <f>IFERROR(VLOOKUP($A12,'[3]Par ES'!$A$1:$C$182,2,FALSE),0)</f>
        <v>1000</v>
      </c>
      <c r="P12" s="37">
        <f>IFERROR(VLOOKUP($A12,[4]liste!$A$1:$L$126,12,FALSE),0)</f>
        <v>0</v>
      </c>
      <c r="Q12" s="20">
        <f>SUM(E12:P12)</f>
        <v>1000</v>
      </c>
      <c r="R12" s="6"/>
      <c r="S12" s="10"/>
    </row>
    <row r="13" spans="1:19" s="11" customFormat="1" ht="15" customHeight="1" x14ac:dyDescent="0.25">
      <c r="A13" s="34" t="s">
        <v>309</v>
      </c>
      <c r="B13" s="26" t="s">
        <v>275</v>
      </c>
      <c r="C13" s="25" t="s">
        <v>14</v>
      </c>
      <c r="D13" s="25" t="s">
        <v>280</v>
      </c>
      <c r="E13" s="37">
        <f>IFERROR(VLOOKUP($A13,'[1]Par ES'!$A$1:$K$121,9,FALSE),0)</f>
        <v>0</v>
      </c>
      <c r="F13" s="37">
        <f>IFERROR(VLOOKUP($A13,'[1]Par ES'!$A$1:$K$121,8,FALSE),0)</f>
        <v>0</v>
      </c>
      <c r="G13" s="37">
        <f>IFERROR(VLOOKUP($A13,'[1]Par ES'!$A$1:$K$121,4,FALSE),0)</f>
        <v>0</v>
      </c>
      <c r="H13" s="37">
        <f>IFERROR(VLOOKUP($A13,'[1]Par ES'!$A$1:$K$121,3,FALSE),0)</f>
        <v>0</v>
      </c>
      <c r="I13" s="37">
        <f>IFERROR(VLOOKUP($A13,'[1]Par ES'!$A$1:$K$121,2,FALSE),0)</f>
        <v>0</v>
      </c>
      <c r="J13" s="37">
        <f>IFERROR(VLOOKUP($A13,'[1]Par ES'!$A$1:$K$121,7,FALSE),0)</f>
        <v>0</v>
      </c>
      <c r="K13" s="37">
        <f>IFERROR(VLOOKUP($A13,'[1]Par ES'!$A$1:$K$121,10,FALSE),0)</f>
        <v>0</v>
      </c>
      <c r="L13" s="37">
        <f>IFERROR(VLOOKUP($A13,'[1]Par ES'!$A$1:$K$121,6,FALSE),0)</f>
        <v>0</v>
      </c>
      <c r="M13" s="37">
        <f>IFERROR(VLOOKUP($A13,'[1]Par ES'!$A$1:$K$121,5,FALSE),0)</f>
        <v>0</v>
      </c>
      <c r="N13" s="37">
        <f>IFERROR(VLOOKUP($A13,[2]Feuil1!$A$1:$E$4,4,FALSE),0)</f>
        <v>0</v>
      </c>
      <c r="O13" s="37">
        <f>IFERROR(VLOOKUP($A13,'[3]Par ES'!$A$1:$C$182,2,FALSE),0)</f>
        <v>0</v>
      </c>
      <c r="P13" s="37">
        <f>IFERROR(VLOOKUP($A13,[4]liste!$A$1:$L$126,12,FALSE),0)</f>
        <v>3258.1249490917999</v>
      </c>
      <c r="Q13" s="20">
        <f>SUM(E13:P13)</f>
        <v>3258.1249490917999</v>
      </c>
      <c r="R13" s="6"/>
      <c r="S13" s="5"/>
    </row>
    <row r="14" spans="1:19" s="11" customFormat="1" ht="15" customHeight="1" x14ac:dyDescent="0.25">
      <c r="A14" s="28" t="s">
        <v>215</v>
      </c>
      <c r="B14" s="12" t="s">
        <v>216</v>
      </c>
      <c r="C14" s="12" t="s">
        <v>246</v>
      </c>
      <c r="D14" s="12" t="s">
        <v>280</v>
      </c>
      <c r="E14" s="37">
        <f>IFERROR(VLOOKUP($A14,'[1]Par ES'!$A$1:$K$121,9,FALSE),0)</f>
        <v>0</v>
      </c>
      <c r="F14" s="37">
        <f>IFERROR(VLOOKUP($A14,'[1]Par ES'!$A$1:$K$121,8,FALSE),0)</f>
        <v>0</v>
      </c>
      <c r="G14" s="37">
        <f>IFERROR(VLOOKUP($A14,'[1]Par ES'!$A$1:$K$121,4,FALSE),0)</f>
        <v>462701</v>
      </c>
      <c r="H14" s="37">
        <f>IFERROR(VLOOKUP($A14,'[1]Par ES'!$A$1:$K$121,3,FALSE),0)</f>
        <v>147301</v>
      </c>
      <c r="I14" s="37">
        <f>IFERROR(VLOOKUP($A14,'[1]Par ES'!$A$1:$K$121,2,FALSE),0)</f>
        <v>52525</v>
      </c>
      <c r="J14" s="37">
        <f>IFERROR(VLOOKUP($A14,'[1]Par ES'!$A$1:$K$121,7,FALSE),0)</f>
        <v>150000</v>
      </c>
      <c r="K14" s="37">
        <f>IFERROR(VLOOKUP($A14,'[1]Par ES'!$A$1:$K$121,10,FALSE),0)</f>
        <v>0</v>
      </c>
      <c r="L14" s="37">
        <f>IFERROR(VLOOKUP($A14,'[1]Par ES'!$A$1:$K$121,6,FALSE),0)</f>
        <v>100000</v>
      </c>
      <c r="M14" s="37">
        <f>IFERROR(VLOOKUP($A14,'[1]Par ES'!$A$1:$K$121,5,FALSE),0)</f>
        <v>20648</v>
      </c>
      <c r="N14" s="37">
        <f>IFERROR(VLOOKUP($A14,[2]Feuil1!$A$1:$E$4,4,FALSE),0)</f>
        <v>0</v>
      </c>
      <c r="O14" s="37">
        <f>IFERROR(VLOOKUP($A14,'[3]Par ES'!$A$1:$C$182,2,FALSE),0)</f>
        <v>164000</v>
      </c>
      <c r="P14" s="37">
        <f>IFERROR(VLOOKUP($A14,[4]liste!$A$1:$L$126,12,FALSE),0)</f>
        <v>1174228.2316526847</v>
      </c>
      <c r="Q14" s="20">
        <f>SUM(E14:P14)</f>
        <v>2271403.2316526845</v>
      </c>
      <c r="R14" s="6"/>
      <c r="S14" s="25"/>
    </row>
    <row r="15" spans="1:19" ht="15" customHeight="1" x14ac:dyDescent="0.25">
      <c r="A15" s="28" t="s">
        <v>217</v>
      </c>
      <c r="B15" s="12" t="s">
        <v>218</v>
      </c>
      <c r="C15" s="12" t="s">
        <v>6</v>
      </c>
      <c r="D15" s="12" t="s">
        <v>280</v>
      </c>
      <c r="E15" s="37">
        <f>IFERROR(VLOOKUP($A15,'[1]Par ES'!$A$1:$K$121,9,FALSE),0)</f>
        <v>0</v>
      </c>
      <c r="F15" s="37">
        <f>IFERROR(VLOOKUP($A15,'[1]Par ES'!$A$1:$K$121,8,FALSE),0)</f>
        <v>0</v>
      </c>
      <c r="G15" s="37">
        <f>IFERROR(VLOOKUP($A15,'[1]Par ES'!$A$1:$K$121,4,FALSE),0)</f>
        <v>0</v>
      </c>
      <c r="H15" s="37">
        <f>IFERROR(VLOOKUP($A15,'[1]Par ES'!$A$1:$K$121,3,FALSE),0)</f>
        <v>0</v>
      </c>
      <c r="I15" s="37">
        <f>IFERROR(VLOOKUP($A15,'[1]Par ES'!$A$1:$K$121,2,FALSE),0)</f>
        <v>0</v>
      </c>
      <c r="J15" s="37">
        <f>IFERROR(VLOOKUP($A15,'[1]Par ES'!$A$1:$K$121,7,FALSE),0)</f>
        <v>0</v>
      </c>
      <c r="K15" s="37">
        <f>IFERROR(VLOOKUP($A15,'[1]Par ES'!$A$1:$K$121,10,FALSE),0)</f>
        <v>0</v>
      </c>
      <c r="L15" s="37">
        <f>IFERROR(VLOOKUP($A15,'[1]Par ES'!$A$1:$K$121,6,FALSE),0)</f>
        <v>0</v>
      </c>
      <c r="M15" s="37">
        <f>IFERROR(VLOOKUP($A15,'[1]Par ES'!$A$1:$K$121,5,FALSE),0)</f>
        <v>0</v>
      </c>
      <c r="N15" s="37">
        <f>IFERROR(VLOOKUP($A15,[2]Feuil1!$A$1:$E$4,4,FALSE),0)</f>
        <v>0</v>
      </c>
      <c r="O15" s="37">
        <f>IFERROR(VLOOKUP($A15,'[3]Par ES'!$A$1:$C$182,2,FALSE),0)</f>
        <v>0</v>
      </c>
      <c r="P15" s="37">
        <f>IFERROR(VLOOKUP($A15,[4]liste!$A$1:$L$126,12,FALSE),0)</f>
        <v>6516.2498981835997</v>
      </c>
      <c r="Q15" s="20">
        <f>SUM(E15:P15)</f>
        <v>6516.2498981835997</v>
      </c>
      <c r="R15" s="6"/>
    </row>
    <row r="16" spans="1:19" ht="15" customHeight="1" x14ac:dyDescent="0.25">
      <c r="A16" s="28" t="s">
        <v>219</v>
      </c>
      <c r="B16" s="12" t="s">
        <v>265</v>
      </c>
      <c r="C16" s="1" t="s">
        <v>7</v>
      </c>
      <c r="D16" s="12" t="s">
        <v>280</v>
      </c>
      <c r="E16" s="37">
        <f>IFERROR(VLOOKUP($A16,'[1]Par ES'!$A$1:$K$121,9,FALSE),0)</f>
        <v>0</v>
      </c>
      <c r="F16" s="37">
        <f>IFERROR(VLOOKUP($A16,'[1]Par ES'!$A$1:$K$121,8,FALSE),0)</f>
        <v>0</v>
      </c>
      <c r="G16" s="37">
        <f>IFERROR(VLOOKUP($A16,'[1]Par ES'!$A$1:$K$121,4,FALSE),0)</f>
        <v>0</v>
      </c>
      <c r="H16" s="37">
        <f>IFERROR(VLOOKUP($A16,'[1]Par ES'!$A$1:$K$121,3,FALSE),0)</f>
        <v>0</v>
      </c>
      <c r="I16" s="37">
        <f>IFERROR(VLOOKUP($A16,'[1]Par ES'!$A$1:$K$121,2,FALSE),0)</f>
        <v>0</v>
      </c>
      <c r="J16" s="37">
        <f>IFERROR(VLOOKUP($A16,'[1]Par ES'!$A$1:$K$121,7,FALSE),0)</f>
        <v>0</v>
      </c>
      <c r="K16" s="37">
        <f>IFERROR(VLOOKUP($A16,'[1]Par ES'!$A$1:$K$121,10,FALSE),0)</f>
        <v>0</v>
      </c>
      <c r="L16" s="37">
        <f>IFERROR(VLOOKUP($A16,'[1]Par ES'!$A$1:$K$121,6,FALSE),0)</f>
        <v>0</v>
      </c>
      <c r="M16" s="37">
        <f>IFERROR(VLOOKUP($A16,'[1]Par ES'!$A$1:$K$121,5,FALSE),0)</f>
        <v>0</v>
      </c>
      <c r="N16" s="37">
        <f>IFERROR(VLOOKUP($A16,[2]Feuil1!$A$1:$E$4,4,FALSE),0)</f>
        <v>0</v>
      </c>
      <c r="O16" s="37">
        <f>IFERROR(VLOOKUP($A16,'[3]Par ES'!$A$1:$C$182,2,FALSE),0)</f>
        <v>0</v>
      </c>
      <c r="P16" s="37">
        <f>IFERROR(VLOOKUP($A16,[4]liste!$A$1:$L$126,12,FALSE),0)</f>
        <v>29323.124541826201</v>
      </c>
      <c r="Q16" s="20">
        <f>SUM(E16:P16)</f>
        <v>29323.124541826201</v>
      </c>
      <c r="R16" s="6"/>
    </row>
    <row r="17" spans="1:19" ht="15" customHeight="1" x14ac:dyDescent="0.25">
      <c r="A17" s="28" t="s">
        <v>220</v>
      </c>
      <c r="B17" s="12" t="s">
        <v>225</v>
      </c>
      <c r="C17" s="12" t="s">
        <v>7</v>
      </c>
      <c r="D17" s="12" t="s">
        <v>280</v>
      </c>
      <c r="E17" s="37">
        <f>IFERROR(VLOOKUP($A17,'[1]Par ES'!$A$1:$K$121,9,FALSE),0)</f>
        <v>0</v>
      </c>
      <c r="F17" s="37">
        <f>IFERROR(VLOOKUP($A17,'[1]Par ES'!$A$1:$K$121,8,FALSE),0)</f>
        <v>0</v>
      </c>
      <c r="G17" s="37">
        <f>IFERROR(VLOOKUP($A17,'[1]Par ES'!$A$1:$K$121,4,FALSE),0)</f>
        <v>0</v>
      </c>
      <c r="H17" s="37">
        <f>IFERROR(VLOOKUP($A17,'[1]Par ES'!$A$1:$K$121,3,FALSE),0)</f>
        <v>0</v>
      </c>
      <c r="I17" s="37">
        <f>IFERROR(VLOOKUP($A17,'[1]Par ES'!$A$1:$K$121,2,FALSE),0)</f>
        <v>0</v>
      </c>
      <c r="J17" s="37">
        <f>IFERROR(VLOOKUP($A17,'[1]Par ES'!$A$1:$K$121,7,FALSE),0)</f>
        <v>0</v>
      </c>
      <c r="K17" s="37">
        <f>IFERROR(VLOOKUP($A17,'[1]Par ES'!$A$1:$K$121,10,FALSE),0)</f>
        <v>0</v>
      </c>
      <c r="L17" s="37">
        <f>IFERROR(VLOOKUP($A17,'[1]Par ES'!$A$1:$K$121,6,FALSE),0)</f>
        <v>0</v>
      </c>
      <c r="M17" s="37">
        <f>IFERROR(VLOOKUP($A17,'[1]Par ES'!$A$1:$K$121,5,FALSE),0)</f>
        <v>0</v>
      </c>
      <c r="N17" s="37">
        <f>IFERROR(VLOOKUP($A17,[2]Feuil1!$A$1:$E$4,4,FALSE),0)</f>
        <v>0</v>
      </c>
      <c r="O17" s="37">
        <f>IFERROR(VLOOKUP($A17,'[3]Par ES'!$A$1:$C$182,2,FALSE),0)</f>
        <v>2000</v>
      </c>
      <c r="P17" s="37">
        <f>IFERROR(VLOOKUP($A17,[4]liste!$A$1:$L$126,12,FALSE),0)</f>
        <v>59949.49906328912</v>
      </c>
      <c r="Q17" s="20">
        <f>SUM(E17:P17)</f>
        <v>61949.49906328912</v>
      </c>
      <c r="R17" s="6"/>
    </row>
    <row r="18" spans="1:19" s="11" customFormat="1" ht="15" customHeight="1" x14ac:dyDescent="0.25">
      <c r="A18" s="28" t="s">
        <v>38</v>
      </c>
      <c r="B18" s="12" t="s">
        <v>39</v>
      </c>
      <c r="C18" s="12" t="s">
        <v>246</v>
      </c>
      <c r="D18" s="12" t="s">
        <v>234</v>
      </c>
      <c r="E18" s="37">
        <f>IFERROR(VLOOKUP($A18,'[1]Par ES'!$A$1:$K$121,9,FALSE),0)</f>
        <v>0</v>
      </c>
      <c r="F18" s="37">
        <f>IFERROR(VLOOKUP($A18,'[1]Par ES'!$A$1:$K$121,8,FALSE),0)</f>
        <v>0</v>
      </c>
      <c r="G18" s="37">
        <f>IFERROR(VLOOKUP($A18,'[1]Par ES'!$A$1:$K$121,4,FALSE),0)</f>
        <v>126860</v>
      </c>
      <c r="H18" s="37">
        <f>IFERROR(VLOOKUP($A18,'[1]Par ES'!$A$1:$K$121,3,FALSE),0)</f>
        <v>50000</v>
      </c>
      <c r="I18" s="37">
        <f>IFERROR(VLOOKUP($A18,'[1]Par ES'!$A$1:$K$121,2,FALSE),0)</f>
        <v>0</v>
      </c>
      <c r="J18" s="37">
        <f>IFERROR(VLOOKUP($A18,'[1]Par ES'!$A$1:$K$121,7,FALSE),0)</f>
        <v>0</v>
      </c>
      <c r="K18" s="37">
        <f>IFERROR(VLOOKUP($A18,'[1]Par ES'!$A$1:$K$121,10,FALSE),0)</f>
        <v>0</v>
      </c>
      <c r="L18" s="37">
        <f>IFERROR(VLOOKUP($A18,'[1]Par ES'!$A$1:$K$121,6,FALSE),0)</f>
        <v>30102</v>
      </c>
      <c r="M18" s="37">
        <f>IFERROR(VLOOKUP($A18,'[1]Par ES'!$A$1:$K$121,5,FALSE),0)</f>
        <v>29764</v>
      </c>
      <c r="N18" s="37">
        <f>IFERROR(VLOOKUP($A18,[2]Feuil1!$A$1:$E$4,4,FALSE),0)</f>
        <v>0</v>
      </c>
      <c r="O18" s="37">
        <f>IFERROR(VLOOKUP($A18,'[3]Par ES'!$A$1:$C$182,2,FALSE),0)</f>
        <v>44000</v>
      </c>
      <c r="P18" s="37">
        <f>IFERROR(VLOOKUP($A18,[4]liste!$A$1:$L$126,12,FALSE),0)</f>
        <v>268469.49580516433</v>
      </c>
      <c r="Q18" s="20">
        <f>SUM(E18:P18)</f>
        <v>549195.49580516433</v>
      </c>
      <c r="R18" s="6"/>
      <c r="S18" s="5"/>
    </row>
    <row r="19" spans="1:19" ht="15" customHeight="1" x14ac:dyDescent="0.25">
      <c r="A19" s="28" t="s">
        <v>40</v>
      </c>
      <c r="B19" s="12" t="s">
        <v>41</v>
      </c>
      <c r="C19" s="1" t="s">
        <v>5</v>
      </c>
      <c r="D19" s="12" t="s">
        <v>234</v>
      </c>
      <c r="E19" s="37">
        <f>IFERROR(VLOOKUP($A19,'[1]Par ES'!$A$1:$K$121,9,FALSE),0)</f>
        <v>0</v>
      </c>
      <c r="F19" s="37">
        <f>IFERROR(VLOOKUP($A19,'[1]Par ES'!$A$1:$K$121,8,FALSE),0)</f>
        <v>0</v>
      </c>
      <c r="G19" s="37">
        <f>IFERROR(VLOOKUP($A19,'[1]Par ES'!$A$1:$K$121,4,FALSE),0)</f>
        <v>0</v>
      </c>
      <c r="H19" s="37">
        <f>IFERROR(VLOOKUP($A19,'[1]Par ES'!$A$1:$K$121,3,FALSE),0)</f>
        <v>0</v>
      </c>
      <c r="I19" s="37">
        <f>IFERROR(VLOOKUP($A19,'[1]Par ES'!$A$1:$K$121,2,FALSE),0)</f>
        <v>0</v>
      </c>
      <c r="J19" s="37">
        <f>IFERROR(VLOOKUP($A19,'[1]Par ES'!$A$1:$K$121,7,FALSE),0)</f>
        <v>0</v>
      </c>
      <c r="K19" s="37">
        <f>IFERROR(VLOOKUP($A19,'[1]Par ES'!$A$1:$K$121,10,FALSE),0)</f>
        <v>0</v>
      </c>
      <c r="L19" s="37">
        <f>IFERROR(VLOOKUP($A19,'[1]Par ES'!$A$1:$K$121,6,FALSE),0)</f>
        <v>0</v>
      </c>
      <c r="M19" s="37">
        <f>IFERROR(VLOOKUP($A19,'[1]Par ES'!$A$1:$K$121,5,FALSE),0)</f>
        <v>0</v>
      </c>
      <c r="N19" s="37">
        <f>IFERROR(VLOOKUP($A19,[2]Feuil1!$A$1:$E$4,4,FALSE),0)</f>
        <v>0</v>
      </c>
      <c r="O19" s="37">
        <f>IFERROR(VLOOKUP($A19,'[3]Par ES'!$A$1:$C$182,2,FALSE),0)</f>
        <v>0</v>
      </c>
      <c r="P19" s="37">
        <f>IFERROR(VLOOKUP($A19,[4]liste!$A$1:$L$126,12,FALSE),0)</f>
        <v>125111.99804512512</v>
      </c>
      <c r="Q19" s="20">
        <f>SUM(E19:P19)</f>
        <v>125111.99804512512</v>
      </c>
      <c r="R19" s="6"/>
    </row>
    <row r="20" spans="1:19" ht="15" customHeight="1" x14ac:dyDescent="0.25">
      <c r="A20" s="28" t="s">
        <v>68</v>
      </c>
      <c r="B20" s="12" t="s">
        <v>69</v>
      </c>
      <c r="C20" s="12" t="s">
        <v>246</v>
      </c>
      <c r="D20" s="12" t="s">
        <v>234</v>
      </c>
      <c r="E20" s="37">
        <f>IFERROR(VLOOKUP($A20,'[1]Par ES'!$A$1:$K$121,9,FALSE),0)</f>
        <v>0</v>
      </c>
      <c r="F20" s="37">
        <f>IFERROR(VLOOKUP($A20,'[1]Par ES'!$A$1:$K$121,8,FALSE),0)</f>
        <v>0</v>
      </c>
      <c r="G20" s="37">
        <f>IFERROR(VLOOKUP($A20,'[1]Par ES'!$A$1:$K$121,4,FALSE),0)</f>
        <v>40307</v>
      </c>
      <c r="H20" s="37">
        <f>IFERROR(VLOOKUP($A20,'[1]Par ES'!$A$1:$K$121,3,FALSE),0)</f>
        <v>0</v>
      </c>
      <c r="I20" s="37">
        <f>IFERROR(VLOOKUP($A20,'[1]Par ES'!$A$1:$K$121,2,FALSE),0)</f>
        <v>0</v>
      </c>
      <c r="J20" s="37">
        <f>IFERROR(VLOOKUP($A20,'[1]Par ES'!$A$1:$K$121,7,FALSE),0)</f>
        <v>0</v>
      </c>
      <c r="K20" s="37">
        <f>IFERROR(VLOOKUP($A20,'[1]Par ES'!$A$1:$K$121,10,FALSE),0)</f>
        <v>0</v>
      </c>
      <c r="L20" s="37">
        <f>IFERROR(VLOOKUP($A20,'[1]Par ES'!$A$1:$K$121,6,FALSE),0)</f>
        <v>0</v>
      </c>
      <c r="M20" s="37">
        <f>IFERROR(VLOOKUP($A20,'[1]Par ES'!$A$1:$K$121,5,FALSE),0)</f>
        <v>0</v>
      </c>
      <c r="N20" s="37">
        <f>IFERROR(VLOOKUP($A20,[2]Feuil1!$A$1:$E$4,4,FALSE),0)</f>
        <v>0</v>
      </c>
      <c r="O20" s="37">
        <f>IFERROR(VLOOKUP($A20,'[3]Par ES'!$A$1:$C$182,2,FALSE),0)</f>
        <v>4000</v>
      </c>
      <c r="P20" s="37">
        <f>IFERROR(VLOOKUP($A20,[4]liste!$A$1:$L$126,12,FALSE),0)</f>
        <v>307566.99519426591</v>
      </c>
      <c r="Q20" s="20">
        <f>SUM(E20:P20)</f>
        <v>351873.99519426591</v>
      </c>
      <c r="R20" s="6"/>
    </row>
    <row r="21" spans="1:19" ht="15" customHeight="1" x14ac:dyDescent="0.25">
      <c r="A21" s="28" t="s">
        <v>42</v>
      </c>
      <c r="B21" s="12" t="s">
        <v>43</v>
      </c>
      <c r="C21" s="1" t="s">
        <v>7</v>
      </c>
      <c r="D21" s="12" t="s">
        <v>234</v>
      </c>
      <c r="E21" s="37">
        <f>IFERROR(VLOOKUP($A21,'[1]Par ES'!$A$1:$K$121,9,FALSE),0)</f>
        <v>0</v>
      </c>
      <c r="F21" s="37">
        <f>IFERROR(VLOOKUP($A21,'[1]Par ES'!$A$1:$K$121,8,FALSE),0)</f>
        <v>0</v>
      </c>
      <c r="G21" s="37">
        <f>IFERROR(VLOOKUP($A21,'[1]Par ES'!$A$1:$K$121,4,FALSE),0)</f>
        <v>0</v>
      </c>
      <c r="H21" s="37">
        <f>IFERROR(VLOOKUP($A21,'[1]Par ES'!$A$1:$K$121,3,FALSE),0)</f>
        <v>0</v>
      </c>
      <c r="I21" s="37">
        <f>IFERROR(VLOOKUP($A21,'[1]Par ES'!$A$1:$K$121,2,FALSE),0)</f>
        <v>0</v>
      </c>
      <c r="J21" s="37">
        <f>IFERROR(VLOOKUP($A21,'[1]Par ES'!$A$1:$K$121,7,FALSE),0)</f>
        <v>0</v>
      </c>
      <c r="K21" s="37">
        <f>IFERROR(VLOOKUP($A21,'[1]Par ES'!$A$1:$K$121,10,FALSE),0)</f>
        <v>0</v>
      </c>
      <c r="L21" s="37">
        <f>IFERROR(VLOOKUP($A21,'[1]Par ES'!$A$1:$K$121,6,FALSE),0)</f>
        <v>0</v>
      </c>
      <c r="M21" s="37">
        <f>IFERROR(VLOOKUP($A21,'[1]Par ES'!$A$1:$K$121,5,FALSE),0)</f>
        <v>0</v>
      </c>
      <c r="N21" s="37">
        <f>IFERROR(VLOOKUP($A21,[2]Feuil1!$A$1:$E$4,4,FALSE),0)</f>
        <v>0</v>
      </c>
      <c r="O21" s="37">
        <f>IFERROR(VLOOKUP($A21,'[3]Par ES'!$A$1:$C$182,2,FALSE),0)</f>
        <v>0</v>
      </c>
      <c r="P21" s="37">
        <f>IFERROR(VLOOKUP($A21,[4]liste!$A$1:$L$126,12,FALSE),0)</f>
        <v>6516.2498981835997</v>
      </c>
      <c r="Q21" s="20">
        <f>SUM(E21:P21)</f>
        <v>6516.2498981835997</v>
      </c>
      <c r="R21" s="6"/>
    </row>
    <row r="22" spans="1:19" ht="15" customHeight="1" x14ac:dyDescent="0.25">
      <c r="A22" s="28" t="s">
        <v>44</v>
      </c>
      <c r="B22" s="12" t="s">
        <v>45</v>
      </c>
      <c r="C22" s="1" t="s">
        <v>7</v>
      </c>
      <c r="D22" s="12" t="s">
        <v>234</v>
      </c>
      <c r="E22" s="37">
        <f>IFERROR(VLOOKUP($A22,'[1]Par ES'!$A$1:$K$121,9,FALSE),0)</f>
        <v>0</v>
      </c>
      <c r="F22" s="37">
        <f>IFERROR(VLOOKUP($A22,'[1]Par ES'!$A$1:$K$121,8,FALSE),0)</f>
        <v>0</v>
      </c>
      <c r="G22" s="37">
        <f>IFERROR(VLOOKUP($A22,'[1]Par ES'!$A$1:$K$121,4,FALSE),0)</f>
        <v>0</v>
      </c>
      <c r="H22" s="37">
        <f>IFERROR(VLOOKUP($A22,'[1]Par ES'!$A$1:$K$121,3,FALSE),0)</f>
        <v>0</v>
      </c>
      <c r="I22" s="37">
        <f>IFERROR(VLOOKUP($A22,'[1]Par ES'!$A$1:$K$121,2,FALSE),0)</f>
        <v>0</v>
      </c>
      <c r="J22" s="37">
        <f>IFERROR(VLOOKUP($A22,'[1]Par ES'!$A$1:$K$121,7,FALSE),0)</f>
        <v>0</v>
      </c>
      <c r="K22" s="37">
        <f>IFERROR(VLOOKUP($A22,'[1]Par ES'!$A$1:$K$121,10,FALSE),0)</f>
        <v>0</v>
      </c>
      <c r="L22" s="37">
        <f>IFERROR(VLOOKUP($A22,'[1]Par ES'!$A$1:$K$121,6,FALSE),0)</f>
        <v>0</v>
      </c>
      <c r="M22" s="37">
        <f>IFERROR(VLOOKUP($A22,'[1]Par ES'!$A$1:$K$121,5,FALSE),0)</f>
        <v>0</v>
      </c>
      <c r="N22" s="37">
        <f>IFERROR(VLOOKUP($A22,[2]Feuil1!$A$1:$E$4,4,FALSE),0)</f>
        <v>0</v>
      </c>
      <c r="O22" s="37">
        <f>IFERROR(VLOOKUP($A22,'[3]Par ES'!$A$1:$C$182,2,FALSE),0)</f>
        <v>0</v>
      </c>
      <c r="P22" s="37">
        <f>IFERROR(VLOOKUP($A22,[4]liste!$A$1:$L$126,12,FALSE),0)</f>
        <v>6516.2498981835997</v>
      </c>
      <c r="Q22" s="20">
        <f>SUM(E22:P22)</f>
        <v>6516.2498981835997</v>
      </c>
      <c r="R22" s="6"/>
    </row>
    <row r="23" spans="1:19" ht="15" customHeight="1" x14ac:dyDescent="0.25">
      <c r="A23" s="28" t="s">
        <v>70</v>
      </c>
      <c r="B23" s="12" t="s">
        <v>71</v>
      </c>
      <c r="C23" s="1" t="s">
        <v>7</v>
      </c>
      <c r="D23" s="12" t="s">
        <v>234</v>
      </c>
      <c r="E23" s="37">
        <f>IFERROR(VLOOKUP($A23,'[1]Par ES'!$A$1:$K$121,9,FALSE),0)</f>
        <v>0</v>
      </c>
      <c r="F23" s="37">
        <f>IFERROR(VLOOKUP($A23,'[1]Par ES'!$A$1:$K$121,8,FALSE),0)</f>
        <v>0</v>
      </c>
      <c r="G23" s="37">
        <f>IFERROR(VLOOKUP($A23,'[1]Par ES'!$A$1:$K$121,4,FALSE),0)</f>
        <v>0</v>
      </c>
      <c r="H23" s="37">
        <f>IFERROR(VLOOKUP($A23,'[1]Par ES'!$A$1:$K$121,3,FALSE),0)</f>
        <v>0</v>
      </c>
      <c r="I23" s="37">
        <f>IFERROR(VLOOKUP($A23,'[1]Par ES'!$A$1:$K$121,2,FALSE),0)</f>
        <v>0</v>
      </c>
      <c r="J23" s="37">
        <f>IFERROR(VLOOKUP($A23,'[1]Par ES'!$A$1:$K$121,7,FALSE),0)</f>
        <v>0</v>
      </c>
      <c r="K23" s="37">
        <f>IFERROR(VLOOKUP($A23,'[1]Par ES'!$A$1:$K$121,10,FALSE),0)</f>
        <v>0</v>
      </c>
      <c r="L23" s="37">
        <f>IFERROR(VLOOKUP($A23,'[1]Par ES'!$A$1:$K$121,6,FALSE),0)</f>
        <v>0</v>
      </c>
      <c r="M23" s="37">
        <f>IFERROR(VLOOKUP($A23,'[1]Par ES'!$A$1:$K$121,5,FALSE),0)</f>
        <v>0</v>
      </c>
      <c r="N23" s="37">
        <f>IFERROR(VLOOKUP($A23,[2]Feuil1!$A$1:$E$4,4,FALSE),0)</f>
        <v>0</v>
      </c>
      <c r="O23" s="37">
        <f>IFERROR(VLOOKUP($A23,'[3]Par ES'!$A$1:$C$182,2,FALSE),0)</f>
        <v>0</v>
      </c>
      <c r="P23" s="37">
        <f>IFERROR(VLOOKUP($A23,[4]liste!$A$1:$L$126,12,FALSE),0)</f>
        <v>19548.749694550799</v>
      </c>
      <c r="Q23" s="20">
        <f>SUM(E23:P23)</f>
        <v>19548.749694550799</v>
      </c>
      <c r="R23" s="6"/>
    </row>
    <row r="24" spans="1:19" ht="15" customHeight="1" x14ac:dyDescent="0.25">
      <c r="A24" s="28" t="s">
        <v>46</v>
      </c>
      <c r="B24" s="12" t="s">
        <v>47</v>
      </c>
      <c r="C24" s="1" t="s">
        <v>7</v>
      </c>
      <c r="D24" s="12" t="s">
        <v>48</v>
      </c>
      <c r="E24" s="37">
        <f>IFERROR(VLOOKUP($A24,'[1]Par ES'!$A$1:$K$121,9,FALSE),0)</f>
        <v>0</v>
      </c>
      <c r="F24" s="37">
        <f>IFERROR(VLOOKUP($A24,'[1]Par ES'!$A$1:$K$121,8,FALSE),0)</f>
        <v>0</v>
      </c>
      <c r="G24" s="37">
        <f>IFERROR(VLOOKUP($A24,'[1]Par ES'!$A$1:$K$121,4,FALSE),0)</f>
        <v>0</v>
      </c>
      <c r="H24" s="37">
        <f>IFERROR(VLOOKUP($A24,'[1]Par ES'!$A$1:$K$121,3,FALSE),0)</f>
        <v>0</v>
      </c>
      <c r="I24" s="37">
        <f>IFERROR(VLOOKUP($A24,'[1]Par ES'!$A$1:$K$121,2,FALSE),0)</f>
        <v>0</v>
      </c>
      <c r="J24" s="37">
        <f>IFERROR(VLOOKUP($A24,'[1]Par ES'!$A$1:$K$121,7,FALSE),0)</f>
        <v>0</v>
      </c>
      <c r="K24" s="37">
        <f>IFERROR(VLOOKUP($A24,'[1]Par ES'!$A$1:$K$121,10,FALSE),0)</f>
        <v>0</v>
      </c>
      <c r="L24" s="37">
        <f>IFERROR(VLOOKUP($A24,'[1]Par ES'!$A$1:$K$121,6,FALSE),0)</f>
        <v>0</v>
      </c>
      <c r="M24" s="37">
        <f>IFERROR(VLOOKUP($A24,'[1]Par ES'!$A$1:$K$121,5,FALSE),0)</f>
        <v>0</v>
      </c>
      <c r="N24" s="37">
        <f>IFERROR(VLOOKUP($A24,[2]Feuil1!$A$1:$E$4,4,FALSE),0)</f>
        <v>0</v>
      </c>
      <c r="O24" s="37">
        <f>IFERROR(VLOOKUP($A24,'[3]Par ES'!$A$1:$C$182,2,FALSE),0)</f>
        <v>0</v>
      </c>
      <c r="P24" s="37">
        <f>IFERROR(VLOOKUP($A24,[4]liste!$A$1:$L$126,12,FALSE),0)</f>
        <v>6516.2498981835997</v>
      </c>
      <c r="Q24" s="20">
        <f>SUM(E24:P24)</f>
        <v>6516.2498981835997</v>
      </c>
      <c r="R24" s="6"/>
    </row>
    <row r="25" spans="1:19" ht="15" customHeight="1" x14ac:dyDescent="0.25">
      <c r="A25" s="28" t="s">
        <v>49</v>
      </c>
      <c r="B25" s="12" t="s">
        <v>251</v>
      </c>
      <c r="C25" s="12" t="s">
        <v>246</v>
      </c>
      <c r="D25" s="12" t="s">
        <v>48</v>
      </c>
      <c r="E25" s="37">
        <f>IFERROR(VLOOKUP($A25,'[1]Par ES'!$A$1:$K$121,9,FALSE),0)</f>
        <v>0</v>
      </c>
      <c r="F25" s="37">
        <f>IFERROR(VLOOKUP($A25,'[1]Par ES'!$A$1:$K$121,8,FALSE),0)</f>
        <v>0</v>
      </c>
      <c r="G25" s="37">
        <f>IFERROR(VLOOKUP($A25,'[1]Par ES'!$A$1:$K$121,4,FALSE),0)</f>
        <v>100000</v>
      </c>
      <c r="H25" s="37">
        <f>IFERROR(VLOOKUP($A25,'[1]Par ES'!$A$1:$K$121,3,FALSE),0)</f>
        <v>0</v>
      </c>
      <c r="I25" s="37">
        <f>IFERROR(VLOOKUP($A25,'[1]Par ES'!$A$1:$K$121,2,FALSE),0)</f>
        <v>0</v>
      </c>
      <c r="J25" s="37">
        <f>IFERROR(VLOOKUP($A25,'[1]Par ES'!$A$1:$K$121,7,FALSE),0)</f>
        <v>0</v>
      </c>
      <c r="K25" s="37">
        <f>IFERROR(VLOOKUP($A25,'[1]Par ES'!$A$1:$K$121,10,FALSE),0)</f>
        <v>0</v>
      </c>
      <c r="L25" s="37">
        <f>IFERROR(VLOOKUP($A25,'[1]Par ES'!$A$1:$K$121,6,FALSE),0)</f>
        <v>100000</v>
      </c>
      <c r="M25" s="37">
        <f>IFERROR(VLOOKUP($A25,'[1]Par ES'!$A$1:$K$121,5,FALSE),0)</f>
        <v>31313</v>
      </c>
      <c r="N25" s="37">
        <f>IFERROR(VLOOKUP($A25,[2]Feuil1!$A$1:$E$4,4,FALSE),0)</f>
        <v>0</v>
      </c>
      <c r="O25" s="37">
        <f>IFERROR(VLOOKUP($A25,'[3]Par ES'!$A$1:$C$182,2,FALSE),0)</f>
        <v>47000</v>
      </c>
      <c r="P25" s="37">
        <f>IFERROR(VLOOKUP($A25,[4]liste!$A$1:$L$126,12,FALSE),0)</f>
        <v>325812.49490918004</v>
      </c>
      <c r="Q25" s="20">
        <f>SUM(E25:P25)</f>
        <v>604125.4949091801</v>
      </c>
      <c r="R25" s="6"/>
    </row>
    <row r="26" spans="1:19" ht="15" customHeight="1" x14ac:dyDescent="0.25">
      <c r="A26" s="28" t="s">
        <v>50</v>
      </c>
      <c r="B26" s="12" t="s">
        <v>277</v>
      </c>
      <c r="C26" s="1" t="s">
        <v>6</v>
      </c>
      <c r="D26" s="12" t="s">
        <v>48</v>
      </c>
      <c r="E26" s="37">
        <f>IFERROR(VLOOKUP($A26,'[1]Par ES'!$A$1:$K$121,9,FALSE),0)</f>
        <v>0</v>
      </c>
      <c r="F26" s="37">
        <f>IFERROR(VLOOKUP($A26,'[1]Par ES'!$A$1:$K$121,8,FALSE),0)</f>
        <v>0</v>
      </c>
      <c r="G26" s="37">
        <f>IFERROR(VLOOKUP($A26,'[1]Par ES'!$A$1:$K$121,4,FALSE),0)</f>
        <v>0</v>
      </c>
      <c r="H26" s="37">
        <f>IFERROR(VLOOKUP($A26,'[1]Par ES'!$A$1:$K$121,3,FALSE),0)</f>
        <v>0</v>
      </c>
      <c r="I26" s="37">
        <f>IFERROR(VLOOKUP($A26,'[1]Par ES'!$A$1:$K$121,2,FALSE),0)</f>
        <v>0</v>
      </c>
      <c r="J26" s="37">
        <f>IFERROR(VLOOKUP($A26,'[1]Par ES'!$A$1:$K$121,7,FALSE),0)</f>
        <v>0</v>
      </c>
      <c r="K26" s="37">
        <f>IFERROR(VLOOKUP($A26,'[1]Par ES'!$A$1:$K$121,10,FALSE),0)</f>
        <v>0</v>
      </c>
      <c r="L26" s="37">
        <f>IFERROR(VLOOKUP($A26,'[1]Par ES'!$A$1:$K$121,6,FALSE),0)</f>
        <v>0</v>
      </c>
      <c r="M26" s="37">
        <f>IFERROR(VLOOKUP($A26,'[1]Par ES'!$A$1:$K$121,5,FALSE),0)</f>
        <v>0</v>
      </c>
      <c r="N26" s="37">
        <f>IFERROR(VLOOKUP($A26,[2]Feuil1!$A$1:$E$4,4,FALSE),0)</f>
        <v>0</v>
      </c>
      <c r="O26" s="37">
        <f>IFERROR(VLOOKUP($A26,'[3]Par ES'!$A$1:$C$182,2,FALSE),0)</f>
        <v>0</v>
      </c>
      <c r="P26" s="37">
        <f>IFERROR(VLOOKUP($A26,[4]liste!$A$1:$L$126,12,FALSE),0)</f>
        <v>19548.749694550799</v>
      </c>
      <c r="Q26" s="20">
        <f>SUM(E26:P26)</f>
        <v>19548.749694550799</v>
      </c>
      <c r="R26" s="6"/>
    </row>
    <row r="27" spans="1:19" s="36" customFormat="1" ht="15" customHeight="1" x14ac:dyDescent="0.25">
      <c r="A27" s="39" t="s">
        <v>311</v>
      </c>
      <c r="B27" s="35" t="s">
        <v>312</v>
      </c>
      <c r="C27" s="35" t="s">
        <v>6</v>
      </c>
      <c r="D27" s="35" t="s">
        <v>48</v>
      </c>
      <c r="E27" s="37">
        <f>IFERROR(VLOOKUP($A27,'[1]Par ES'!$A$1:$K$121,9,FALSE),0)</f>
        <v>0</v>
      </c>
      <c r="F27" s="37">
        <f>IFERROR(VLOOKUP($A27,'[1]Par ES'!$A$1:$K$121,8,FALSE),0)</f>
        <v>0</v>
      </c>
      <c r="G27" s="37">
        <f>IFERROR(VLOOKUP($A27,'[1]Par ES'!$A$1:$K$121,4,FALSE),0)</f>
        <v>0</v>
      </c>
      <c r="H27" s="37">
        <f>IFERROR(VLOOKUP($A27,'[1]Par ES'!$A$1:$K$121,3,FALSE),0)</f>
        <v>0</v>
      </c>
      <c r="I27" s="37">
        <f>IFERROR(VLOOKUP($A27,'[1]Par ES'!$A$1:$K$121,2,FALSE),0)</f>
        <v>0</v>
      </c>
      <c r="J27" s="37">
        <f>IFERROR(VLOOKUP($A27,'[1]Par ES'!$A$1:$K$121,7,FALSE),0)</f>
        <v>0</v>
      </c>
      <c r="K27" s="37">
        <f>IFERROR(VLOOKUP($A27,'[1]Par ES'!$A$1:$K$121,10,FALSE),0)</f>
        <v>0</v>
      </c>
      <c r="L27" s="37">
        <f>IFERROR(VLOOKUP($A27,'[1]Par ES'!$A$1:$K$121,6,FALSE),0)</f>
        <v>0</v>
      </c>
      <c r="M27" s="37">
        <f>IFERROR(VLOOKUP($A27,'[1]Par ES'!$A$1:$K$121,5,FALSE),0)</f>
        <v>0</v>
      </c>
      <c r="N27" s="37">
        <f>IFERROR(VLOOKUP($A27,[2]Feuil1!$A$1:$E$4,4,FALSE),0)</f>
        <v>0</v>
      </c>
      <c r="O27" s="37">
        <f>IFERROR(VLOOKUP($A27,'[3]Par ES'!$A$1:$C$182,2,FALSE),0)</f>
        <v>0</v>
      </c>
      <c r="P27" s="37">
        <f>IFERROR(VLOOKUP($A27,[4]liste!$A$1:$L$126,12,FALSE),0)</f>
        <v>6516.2498981835997</v>
      </c>
      <c r="Q27" s="38">
        <f>SUM(E27:P27)</f>
        <v>6516.2498981835997</v>
      </c>
      <c r="R27" s="6"/>
    </row>
    <row r="28" spans="1:19" ht="15" customHeight="1" x14ac:dyDescent="0.25">
      <c r="A28" s="28" t="s">
        <v>51</v>
      </c>
      <c r="B28" s="12" t="s">
        <v>52</v>
      </c>
      <c r="C28" s="1" t="s">
        <v>5</v>
      </c>
      <c r="D28" s="1" t="s">
        <v>48</v>
      </c>
      <c r="E28" s="37">
        <f>IFERROR(VLOOKUP($A28,'[1]Par ES'!$A$1:$K$121,9,FALSE),0)</f>
        <v>0</v>
      </c>
      <c r="F28" s="37">
        <f>IFERROR(VLOOKUP($A28,'[1]Par ES'!$A$1:$K$121,8,FALSE),0)</f>
        <v>0</v>
      </c>
      <c r="G28" s="37">
        <f>IFERROR(VLOOKUP($A28,'[1]Par ES'!$A$1:$K$121,4,FALSE),0)</f>
        <v>0</v>
      </c>
      <c r="H28" s="37">
        <f>IFERROR(VLOOKUP($A28,'[1]Par ES'!$A$1:$K$121,3,FALSE),0)</f>
        <v>0</v>
      </c>
      <c r="I28" s="37">
        <f>IFERROR(VLOOKUP($A28,'[1]Par ES'!$A$1:$K$121,2,FALSE),0)</f>
        <v>0</v>
      </c>
      <c r="J28" s="37">
        <f>IFERROR(VLOOKUP($A28,'[1]Par ES'!$A$1:$K$121,7,FALSE),0)</f>
        <v>0</v>
      </c>
      <c r="K28" s="37">
        <f>IFERROR(VLOOKUP($A28,'[1]Par ES'!$A$1:$K$121,10,FALSE),0)</f>
        <v>0</v>
      </c>
      <c r="L28" s="37">
        <f>IFERROR(VLOOKUP($A28,'[1]Par ES'!$A$1:$K$121,6,FALSE),0)</f>
        <v>0</v>
      </c>
      <c r="M28" s="37">
        <f>IFERROR(VLOOKUP($A28,'[1]Par ES'!$A$1:$K$121,5,FALSE),0)</f>
        <v>21545</v>
      </c>
      <c r="N28" s="37">
        <f>IFERROR(VLOOKUP($A28,[2]Feuil1!$A$1:$E$4,4,FALSE),0)</f>
        <v>0</v>
      </c>
      <c r="O28" s="37">
        <f>IFERROR(VLOOKUP($A28,'[3]Par ES'!$A$1:$C$182,2,FALSE),0)</f>
        <v>0</v>
      </c>
      <c r="P28" s="37">
        <f>IFERROR(VLOOKUP($A28,[4]liste!$A$1:$L$126,12,FALSE),0)</f>
        <v>0</v>
      </c>
      <c r="Q28" s="20">
        <f>SUM(E28:P28)</f>
        <v>21545</v>
      </c>
      <c r="R28" s="6"/>
    </row>
    <row r="29" spans="1:19" ht="15" customHeight="1" x14ac:dyDescent="0.25">
      <c r="A29" s="28" t="s">
        <v>53</v>
      </c>
      <c r="B29" s="12" t="s">
        <v>54</v>
      </c>
      <c r="C29" s="1" t="s">
        <v>246</v>
      </c>
      <c r="D29" s="1" t="s">
        <v>48</v>
      </c>
      <c r="E29" s="37">
        <f>IFERROR(VLOOKUP($A29,'[1]Par ES'!$A$1:$K$121,9,FALSE),0)</f>
        <v>0</v>
      </c>
      <c r="F29" s="37">
        <f>IFERROR(VLOOKUP($A29,'[1]Par ES'!$A$1:$K$121,8,FALSE),0)</f>
        <v>0</v>
      </c>
      <c r="G29" s="37">
        <f>IFERROR(VLOOKUP($A29,'[1]Par ES'!$A$1:$K$121,4,FALSE),0)</f>
        <v>150000</v>
      </c>
      <c r="H29" s="37">
        <f>IFERROR(VLOOKUP($A29,'[1]Par ES'!$A$1:$K$121,3,FALSE),0)</f>
        <v>50000</v>
      </c>
      <c r="I29" s="37">
        <f>IFERROR(VLOOKUP($A29,'[1]Par ES'!$A$1:$K$121,2,FALSE),0)</f>
        <v>0</v>
      </c>
      <c r="J29" s="37">
        <f>IFERROR(VLOOKUP($A29,'[1]Par ES'!$A$1:$K$121,7,FALSE),0)</f>
        <v>0</v>
      </c>
      <c r="K29" s="37">
        <f>IFERROR(VLOOKUP($A29,'[1]Par ES'!$A$1:$K$121,10,FALSE),0)</f>
        <v>0</v>
      </c>
      <c r="L29" s="37">
        <f>IFERROR(VLOOKUP($A29,'[1]Par ES'!$A$1:$K$121,6,FALSE),0)</f>
        <v>18054</v>
      </c>
      <c r="M29" s="37">
        <f>IFERROR(VLOOKUP($A29,'[1]Par ES'!$A$1:$K$121,5,FALSE),0)</f>
        <v>0</v>
      </c>
      <c r="N29" s="37">
        <f>IFERROR(VLOOKUP($A29,[2]Feuil1!$A$1:$E$4,4,FALSE),0)</f>
        <v>0</v>
      </c>
      <c r="O29" s="37">
        <f>IFERROR(VLOOKUP($A29,'[3]Par ES'!$A$1:$C$182,2,FALSE),0)</f>
        <v>29500</v>
      </c>
      <c r="P29" s="37">
        <f>IFERROR(VLOOKUP($A29,[4]liste!$A$1:$L$126,12,FALSE),0)</f>
        <v>381852.24403355899</v>
      </c>
      <c r="Q29" s="20">
        <f>SUM(E29:P29)</f>
        <v>629406.24403355899</v>
      </c>
      <c r="R29" s="6"/>
    </row>
    <row r="30" spans="1:19" ht="15" customHeight="1" x14ac:dyDescent="0.25">
      <c r="A30" s="28" t="s">
        <v>55</v>
      </c>
      <c r="B30" s="12" t="s">
        <v>56</v>
      </c>
      <c r="C30" s="12" t="s">
        <v>7</v>
      </c>
      <c r="D30" s="12" t="s">
        <v>48</v>
      </c>
      <c r="E30" s="37">
        <f>IFERROR(VLOOKUP($A30,'[1]Par ES'!$A$1:$K$121,9,FALSE),0)</f>
        <v>0</v>
      </c>
      <c r="F30" s="37">
        <f>IFERROR(VLOOKUP($A30,'[1]Par ES'!$A$1:$K$121,8,FALSE),0)</f>
        <v>0</v>
      </c>
      <c r="G30" s="37">
        <f>IFERROR(VLOOKUP($A30,'[1]Par ES'!$A$1:$K$121,4,FALSE),0)</f>
        <v>0</v>
      </c>
      <c r="H30" s="37">
        <f>IFERROR(VLOOKUP($A30,'[1]Par ES'!$A$1:$K$121,3,FALSE),0)</f>
        <v>0</v>
      </c>
      <c r="I30" s="37">
        <f>IFERROR(VLOOKUP($A30,'[1]Par ES'!$A$1:$K$121,2,FALSE),0)</f>
        <v>0</v>
      </c>
      <c r="J30" s="37">
        <f>IFERROR(VLOOKUP($A30,'[1]Par ES'!$A$1:$K$121,7,FALSE),0)</f>
        <v>0</v>
      </c>
      <c r="K30" s="37">
        <f>IFERROR(VLOOKUP($A30,'[1]Par ES'!$A$1:$K$121,10,FALSE),0)</f>
        <v>0</v>
      </c>
      <c r="L30" s="37">
        <f>IFERROR(VLOOKUP($A30,'[1]Par ES'!$A$1:$K$121,6,FALSE),0)</f>
        <v>0</v>
      </c>
      <c r="M30" s="37">
        <f>IFERROR(VLOOKUP($A30,'[1]Par ES'!$A$1:$K$121,5,FALSE),0)</f>
        <v>0</v>
      </c>
      <c r="N30" s="37">
        <f>IFERROR(VLOOKUP($A30,[2]Feuil1!$A$1:$E$4,4,FALSE),0)</f>
        <v>0</v>
      </c>
      <c r="O30" s="37">
        <f>IFERROR(VLOOKUP($A30,'[3]Par ES'!$A$1:$C$182,2,FALSE),0)</f>
        <v>0</v>
      </c>
      <c r="P30" s="37">
        <f>IFERROR(VLOOKUP($A30,[4]liste!$A$1:$L$126,12,FALSE),0)</f>
        <v>13032.499796367199</v>
      </c>
      <c r="Q30" s="20">
        <f>SUM(E30:P30)</f>
        <v>13032.499796367199</v>
      </c>
      <c r="R30" s="6"/>
    </row>
    <row r="31" spans="1:19" ht="15" customHeight="1" x14ac:dyDescent="0.25">
      <c r="A31" s="28" t="s">
        <v>57</v>
      </c>
      <c r="B31" s="12" t="s">
        <v>58</v>
      </c>
      <c r="C31" s="12" t="s">
        <v>7</v>
      </c>
      <c r="D31" s="12" t="s">
        <v>231</v>
      </c>
      <c r="E31" s="37">
        <f>IFERROR(VLOOKUP($A31,'[1]Par ES'!$A$1:$K$121,9,FALSE),0)</f>
        <v>0</v>
      </c>
      <c r="F31" s="37">
        <f>IFERROR(VLOOKUP($A31,'[1]Par ES'!$A$1:$K$121,8,FALSE),0)</f>
        <v>0</v>
      </c>
      <c r="G31" s="37">
        <f>IFERROR(VLOOKUP($A31,'[1]Par ES'!$A$1:$K$121,4,FALSE),0)</f>
        <v>0</v>
      </c>
      <c r="H31" s="37">
        <f>IFERROR(VLOOKUP($A31,'[1]Par ES'!$A$1:$K$121,3,FALSE),0)</f>
        <v>0</v>
      </c>
      <c r="I31" s="37">
        <f>IFERROR(VLOOKUP($A31,'[1]Par ES'!$A$1:$K$121,2,FALSE),0)</f>
        <v>0</v>
      </c>
      <c r="J31" s="37">
        <f>IFERROR(VLOOKUP($A31,'[1]Par ES'!$A$1:$K$121,7,FALSE),0)</f>
        <v>0</v>
      </c>
      <c r="K31" s="37">
        <f>IFERROR(VLOOKUP($A31,'[1]Par ES'!$A$1:$K$121,10,FALSE),0)</f>
        <v>0</v>
      </c>
      <c r="L31" s="37">
        <f>IFERROR(VLOOKUP($A31,'[1]Par ES'!$A$1:$K$121,6,FALSE),0)</f>
        <v>0</v>
      </c>
      <c r="M31" s="37">
        <f>IFERROR(VLOOKUP($A31,'[1]Par ES'!$A$1:$K$121,5,FALSE),0)</f>
        <v>0</v>
      </c>
      <c r="N31" s="37">
        <f>IFERROR(VLOOKUP($A31,[2]Feuil1!$A$1:$E$4,4,FALSE),0)</f>
        <v>0</v>
      </c>
      <c r="O31" s="37">
        <f>IFERROR(VLOOKUP($A31,'[3]Par ES'!$A$1:$C$182,2,FALSE),0)</f>
        <v>0</v>
      </c>
      <c r="P31" s="37">
        <f>IFERROR(VLOOKUP($A31,[4]liste!$A$1:$L$126,12,FALSE),0)</f>
        <v>45613.749287285202</v>
      </c>
      <c r="Q31" s="20">
        <f>SUM(E31:P31)</f>
        <v>45613.749287285202</v>
      </c>
      <c r="R31" s="6"/>
    </row>
    <row r="32" spans="1:19" ht="15" customHeight="1" x14ac:dyDescent="0.25">
      <c r="A32" s="28" t="s">
        <v>221</v>
      </c>
      <c r="B32" s="12" t="s">
        <v>252</v>
      </c>
      <c r="C32" s="1" t="s">
        <v>246</v>
      </c>
      <c r="D32" s="1" t="s">
        <v>231</v>
      </c>
      <c r="E32" s="37">
        <f>IFERROR(VLOOKUP($A32,'[1]Par ES'!$A$1:$K$121,9,FALSE),0)</f>
        <v>0</v>
      </c>
      <c r="F32" s="37">
        <f>IFERROR(VLOOKUP($A32,'[1]Par ES'!$A$1:$K$121,8,FALSE),0)</f>
        <v>0</v>
      </c>
      <c r="G32" s="37">
        <f>IFERROR(VLOOKUP($A32,'[1]Par ES'!$A$1:$K$121,4,FALSE),0)</f>
        <v>100000</v>
      </c>
      <c r="H32" s="37">
        <f>IFERROR(VLOOKUP($A32,'[1]Par ES'!$A$1:$K$121,3,FALSE),0)</f>
        <v>0</v>
      </c>
      <c r="I32" s="37">
        <f>IFERROR(VLOOKUP($A32,'[1]Par ES'!$A$1:$K$121,2,FALSE),0)</f>
        <v>0</v>
      </c>
      <c r="J32" s="37">
        <f>IFERROR(VLOOKUP($A32,'[1]Par ES'!$A$1:$K$121,7,FALSE),0)</f>
        <v>0</v>
      </c>
      <c r="K32" s="37">
        <f>IFERROR(VLOOKUP($A32,'[1]Par ES'!$A$1:$K$121,10,FALSE),0)</f>
        <v>0</v>
      </c>
      <c r="L32" s="37">
        <f>IFERROR(VLOOKUP($A32,'[1]Par ES'!$A$1:$K$121,6,FALSE),0)</f>
        <v>0</v>
      </c>
      <c r="M32" s="37">
        <f>IFERROR(VLOOKUP($A32,'[1]Par ES'!$A$1:$K$121,5,FALSE),0)</f>
        <v>0</v>
      </c>
      <c r="N32" s="37">
        <f>IFERROR(VLOOKUP($A32,[2]Feuil1!$A$1:$E$4,4,FALSE),0)</f>
        <v>0</v>
      </c>
      <c r="O32" s="37">
        <f>IFERROR(VLOOKUP($A32,'[3]Par ES'!$A$1:$C$182,2,FALSE),0)</f>
        <v>50000</v>
      </c>
      <c r="P32" s="37">
        <f>IFERROR(VLOOKUP($A32,[4]liste!$A$1:$L$126,12,FALSE),0)</f>
        <v>349270.99454264098</v>
      </c>
      <c r="Q32" s="20">
        <f>SUM(E32:P32)</f>
        <v>499270.99454264098</v>
      </c>
      <c r="R32" s="6"/>
      <c r="S32" s="10"/>
    </row>
    <row r="33" spans="1:19" ht="15" customHeight="1" x14ac:dyDescent="0.25">
      <c r="A33" s="28" t="s">
        <v>59</v>
      </c>
      <c r="B33" s="12" t="s">
        <v>60</v>
      </c>
      <c r="C33" s="12" t="s">
        <v>246</v>
      </c>
      <c r="D33" s="12" t="s">
        <v>231</v>
      </c>
      <c r="E33" s="37">
        <f>IFERROR(VLOOKUP($A33,'[1]Par ES'!$A$1:$K$121,9,FALSE),0)</f>
        <v>0</v>
      </c>
      <c r="F33" s="37">
        <f>IFERROR(VLOOKUP($A33,'[1]Par ES'!$A$1:$K$121,8,FALSE),0)</f>
        <v>0</v>
      </c>
      <c r="G33" s="37">
        <f>IFERROR(VLOOKUP($A33,'[1]Par ES'!$A$1:$K$121,4,FALSE),0)</f>
        <v>0</v>
      </c>
      <c r="H33" s="37">
        <f>IFERROR(VLOOKUP($A33,'[1]Par ES'!$A$1:$K$121,3,FALSE),0)</f>
        <v>0</v>
      </c>
      <c r="I33" s="37">
        <f>IFERROR(VLOOKUP($A33,'[1]Par ES'!$A$1:$K$121,2,FALSE),0)</f>
        <v>0</v>
      </c>
      <c r="J33" s="37">
        <f>IFERROR(VLOOKUP($A33,'[1]Par ES'!$A$1:$K$121,7,FALSE),0)</f>
        <v>0</v>
      </c>
      <c r="K33" s="37">
        <f>IFERROR(VLOOKUP($A33,'[1]Par ES'!$A$1:$K$121,10,FALSE),0)</f>
        <v>0</v>
      </c>
      <c r="L33" s="37">
        <f>IFERROR(VLOOKUP($A33,'[1]Par ES'!$A$1:$K$121,6,FALSE),0)</f>
        <v>0</v>
      </c>
      <c r="M33" s="37">
        <f>IFERROR(VLOOKUP($A33,'[1]Par ES'!$A$1:$K$121,5,FALSE),0)</f>
        <v>0</v>
      </c>
      <c r="N33" s="37">
        <f>IFERROR(VLOOKUP($A33,[2]Feuil1!$A$1:$E$4,4,FALSE),0)</f>
        <v>140080</v>
      </c>
      <c r="O33" s="37">
        <f>IFERROR(VLOOKUP($A33,'[3]Par ES'!$A$1:$C$182,2,FALSE),0)</f>
        <v>1000</v>
      </c>
      <c r="P33" s="37">
        <f>IFERROR(VLOOKUP($A33,[4]liste!$A$1:$L$126,12,FALSE),0)</f>
        <v>17919.6872200049</v>
      </c>
      <c r="Q33" s="20">
        <f>SUM(E33:P33)</f>
        <v>158999.68722000491</v>
      </c>
      <c r="R33" s="6"/>
      <c r="S33" s="10"/>
    </row>
    <row r="34" spans="1:19" ht="15" customHeight="1" x14ac:dyDescent="0.25">
      <c r="A34" s="28" t="s">
        <v>61</v>
      </c>
      <c r="B34" s="12" t="s">
        <v>62</v>
      </c>
      <c r="C34" s="12" t="s">
        <v>7</v>
      </c>
      <c r="D34" s="12" t="s">
        <v>270</v>
      </c>
      <c r="E34" s="37">
        <f>IFERROR(VLOOKUP($A34,'[1]Par ES'!$A$1:$K$121,9,FALSE),0)</f>
        <v>0</v>
      </c>
      <c r="F34" s="37">
        <f>IFERROR(VLOOKUP($A34,'[1]Par ES'!$A$1:$K$121,8,FALSE),0)</f>
        <v>0</v>
      </c>
      <c r="G34" s="37">
        <f>IFERROR(VLOOKUP($A34,'[1]Par ES'!$A$1:$K$121,4,FALSE),0)</f>
        <v>0</v>
      </c>
      <c r="H34" s="37">
        <f>IFERROR(VLOOKUP($A34,'[1]Par ES'!$A$1:$K$121,3,FALSE),0)</f>
        <v>0</v>
      </c>
      <c r="I34" s="37">
        <f>IFERROR(VLOOKUP($A34,'[1]Par ES'!$A$1:$K$121,2,FALSE),0)</f>
        <v>0</v>
      </c>
      <c r="J34" s="37">
        <f>IFERROR(VLOOKUP($A34,'[1]Par ES'!$A$1:$K$121,7,FALSE),0)</f>
        <v>0</v>
      </c>
      <c r="K34" s="37">
        <f>IFERROR(VLOOKUP($A34,'[1]Par ES'!$A$1:$K$121,10,FALSE),0)</f>
        <v>0</v>
      </c>
      <c r="L34" s="37">
        <f>IFERROR(VLOOKUP($A34,'[1]Par ES'!$A$1:$K$121,6,FALSE),0)</f>
        <v>0</v>
      </c>
      <c r="M34" s="37">
        <f>IFERROR(VLOOKUP($A34,'[1]Par ES'!$A$1:$K$121,5,FALSE),0)</f>
        <v>0</v>
      </c>
      <c r="N34" s="37">
        <f>IFERROR(VLOOKUP($A34,[2]Feuil1!$A$1:$E$4,4,FALSE),0)</f>
        <v>0</v>
      </c>
      <c r="O34" s="37">
        <f>IFERROR(VLOOKUP($A34,'[3]Par ES'!$A$1:$C$182,2,FALSE),0)</f>
        <v>1000</v>
      </c>
      <c r="P34" s="37">
        <f>IFERROR(VLOOKUP($A34,[4]liste!$A$1:$L$126,12,FALSE),0)</f>
        <v>6516.2498981835997</v>
      </c>
      <c r="Q34" s="20">
        <f>SUM(E34:P34)</f>
        <v>7516.2498981835997</v>
      </c>
      <c r="R34" s="6"/>
    </row>
    <row r="35" spans="1:19" ht="15" customHeight="1" x14ac:dyDescent="0.25">
      <c r="A35" s="28" t="s">
        <v>63</v>
      </c>
      <c r="B35" s="12" t="s">
        <v>238</v>
      </c>
      <c r="C35" s="1" t="s">
        <v>246</v>
      </c>
      <c r="D35" s="1" t="s">
        <v>270</v>
      </c>
      <c r="E35" s="37">
        <f>IFERROR(VLOOKUP($A35,'[1]Par ES'!$A$1:$K$121,9,FALSE),0)</f>
        <v>0</v>
      </c>
      <c r="F35" s="37">
        <f>IFERROR(VLOOKUP($A35,'[1]Par ES'!$A$1:$K$121,8,FALSE),0)</f>
        <v>0</v>
      </c>
      <c r="G35" s="37">
        <f>IFERROR(VLOOKUP($A35,'[1]Par ES'!$A$1:$K$121,4,FALSE),0)</f>
        <v>0</v>
      </c>
      <c r="H35" s="37">
        <f>IFERROR(VLOOKUP($A35,'[1]Par ES'!$A$1:$K$121,3,FALSE),0)</f>
        <v>0</v>
      </c>
      <c r="I35" s="37">
        <f>IFERROR(VLOOKUP($A35,'[1]Par ES'!$A$1:$K$121,2,FALSE),0)</f>
        <v>0</v>
      </c>
      <c r="J35" s="37">
        <f>IFERROR(VLOOKUP($A35,'[1]Par ES'!$A$1:$K$121,7,FALSE),0)</f>
        <v>0</v>
      </c>
      <c r="K35" s="37">
        <f>IFERROR(VLOOKUP($A35,'[1]Par ES'!$A$1:$K$121,10,FALSE),0)</f>
        <v>0</v>
      </c>
      <c r="L35" s="37">
        <f>IFERROR(VLOOKUP($A35,'[1]Par ES'!$A$1:$K$121,6,FALSE),0)</f>
        <v>0</v>
      </c>
      <c r="M35" s="37">
        <f>IFERROR(VLOOKUP($A35,'[1]Par ES'!$A$1:$K$121,5,FALSE),0)</f>
        <v>0</v>
      </c>
      <c r="N35" s="37">
        <f>IFERROR(VLOOKUP($A35,[2]Feuil1!$A$1:$E$4,4,FALSE),0)</f>
        <v>0</v>
      </c>
      <c r="O35" s="37">
        <f>IFERROR(VLOOKUP($A35,'[3]Par ES'!$A$1:$C$182,2,FALSE),0)</f>
        <v>8000</v>
      </c>
      <c r="P35" s="37">
        <f>IFERROR(VLOOKUP($A35,[4]liste!$A$1:$L$126,12,FALSE),0)</f>
        <v>179848.49718986737</v>
      </c>
      <c r="Q35" s="20">
        <f>SUM(E35:P35)</f>
        <v>187848.49718986737</v>
      </c>
      <c r="R35" s="6"/>
    </row>
    <row r="36" spans="1:19" ht="15" customHeight="1" x14ac:dyDescent="0.25">
      <c r="A36" s="28" t="s">
        <v>66</v>
      </c>
      <c r="B36" s="12" t="s">
        <v>67</v>
      </c>
      <c r="C36" s="12" t="s">
        <v>14</v>
      </c>
      <c r="D36" s="12" t="s">
        <v>270</v>
      </c>
      <c r="E36" s="37">
        <f>IFERROR(VLOOKUP($A36,'[1]Par ES'!$A$1:$K$121,9,FALSE),0)</f>
        <v>0</v>
      </c>
      <c r="F36" s="37">
        <f>IFERROR(VLOOKUP($A36,'[1]Par ES'!$A$1:$K$121,8,FALSE),0)</f>
        <v>0</v>
      </c>
      <c r="G36" s="37">
        <f>IFERROR(VLOOKUP($A36,'[1]Par ES'!$A$1:$K$121,4,FALSE),0)</f>
        <v>0</v>
      </c>
      <c r="H36" s="37">
        <f>IFERROR(VLOOKUP($A36,'[1]Par ES'!$A$1:$K$121,3,FALSE),0)</f>
        <v>0</v>
      </c>
      <c r="I36" s="37">
        <f>IFERROR(VLOOKUP($A36,'[1]Par ES'!$A$1:$K$121,2,FALSE),0)</f>
        <v>0</v>
      </c>
      <c r="J36" s="37">
        <f>IFERROR(VLOOKUP($A36,'[1]Par ES'!$A$1:$K$121,7,FALSE),0)</f>
        <v>0</v>
      </c>
      <c r="K36" s="37">
        <f>IFERROR(VLOOKUP($A36,'[1]Par ES'!$A$1:$K$121,10,FALSE),0)</f>
        <v>0</v>
      </c>
      <c r="L36" s="37">
        <f>IFERROR(VLOOKUP($A36,'[1]Par ES'!$A$1:$K$121,6,FALSE),0)</f>
        <v>0</v>
      </c>
      <c r="M36" s="37">
        <f>IFERROR(VLOOKUP($A36,'[1]Par ES'!$A$1:$K$121,5,FALSE),0)</f>
        <v>0</v>
      </c>
      <c r="N36" s="37">
        <f>IFERROR(VLOOKUP($A36,[2]Feuil1!$A$1:$E$4,4,FALSE),0)</f>
        <v>0</v>
      </c>
      <c r="O36" s="37">
        <f>IFERROR(VLOOKUP($A36,'[3]Par ES'!$A$1:$C$182,2,FALSE),0)</f>
        <v>0</v>
      </c>
      <c r="P36" s="37">
        <f>IFERROR(VLOOKUP($A36,[4]liste!$A$1:$L$126,12,FALSE),0)</f>
        <v>20851.999674187522</v>
      </c>
      <c r="Q36" s="20">
        <f>SUM(E36:P36)</f>
        <v>20851.999674187522</v>
      </c>
      <c r="R36" s="6"/>
      <c r="S36" s="10"/>
    </row>
    <row r="37" spans="1:19" ht="15" customHeight="1" x14ac:dyDescent="0.25">
      <c r="A37" s="28" t="s">
        <v>64</v>
      </c>
      <c r="B37" s="12" t="s">
        <v>65</v>
      </c>
      <c r="C37" s="12" t="s">
        <v>5</v>
      </c>
      <c r="D37" s="12" t="s">
        <v>270</v>
      </c>
      <c r="E37" s="37">
        <f>IFERROR(VLOOKUP($A37,'[1]Par ES'!$A$1:$K$121,9,FALSE),0)</f>
        <v>0</v>
      </c>
      <c r="F37" s="37">
        <f>IFERROR(VLOOKUP($A37,'[1]Par ES'!$A$1:$K$121,8,FALSE),0)</f>
        <v>0</v>
      </c>
      <c r="G37" s="37">
        <f>IFERROR(VLOOKUP($A37,'[1]Par ES'!$A$1:$K$121,4,FALSE),0)</f>
        <v>0</v>
      </c>
      <c r="H37" s="37">
        <f>IFERROR(VLOOKUP($A37,'[1]Par ES'!$A$1:$K$121,3,FALSE),0)</f>
        <v>0</v>
      </c>
      <c r="I37" s="37">
        <f>IFERROR(VLOOKUP($A37,'[1]Par ES'!$A$1:$K$121,2,FALSE),0)</f>
        <v>0</v>
      </c>
      <c r="J37" s="37">
        <f>IFERROR(VLOOKUP($A37,'[1]Par ES'!$A$1:$K$121,7,FALSE),0)</f>
        <v>0</v>
      </c>
      <c r="K37" s="37">
        <f>IFERROR(VLOOKUP($A37,'[1]Par ES'!$A$1:$K$121,10,FALSE),0)</f>
        <v>0</v>
      </c>
      <c r="L37" s="37">
        <f>IFERROR(VLOOKUP($A37,'[1]Par ES'!$A$1:$K$121,6,FALSE),0)</f>
        <v>0</v>
      </c>
      <c r="M37" s="37">
        <f>IFERROR(VLOOKUP($A37,'[1]Par ES'!$A$1:$K$121,5,FALSE),0)</f>
        <v>0</v>
      </c>
      <c r="N37" s="37">
        <f>IFERROR(VLOOKUP($A37,[2]Feuil1!$A$1:$E$4,4,FALSE),0)</f>
        <v>0</v>
      </c>
      <c r="O37" s="37">
        <f>IFERROR(VLOOKUP($A37,'[3]Par ES'!$A$1:$C$182,2,FALSE),0)</f>
        <v>0</v>
      </c>
      <c r="P37" s="37">
        <f>IFERROR(VLOOKUP($A37,[4]liste!$A$1:$L$126,12,FALSE),0)</f>
        <v>32581.249490918002</v>
      </c>
      <c r="Q37" s="20">
        <f>SUM(E37:P37)</f>
        <v>32581.249490918002</v>
      </c>
      <c r="R37" s="6"/>
      <c r="S37" s="10"/>
    </row>
    <row r="38" spans="1:19" ht="15" customHeight="1" x14ac:dyDescent="0.25">
      <c r="A38" s="33" t="s">
        <v>286</v>
      </c>
      <c r="B38" s="12" t="s">
        <v>287</v>
      </c>
      <c r="C38" s="5" t="s">
        <v>253</v>
      </c>
      <c r="D38" s="12" t="s">
        <v>270</v>
      </c>
      <c r="E38" s="37">
        <f>IFERROR(VLOOKUP($A38,'[1]Par ES'!$A$1:$K$121,9,FALSE),0)</f>
        <v>0</v>
      </c>
      <c r="F38" s="37">
        <f>IFERROR(VLOOKUP($A38,'[1]Par ES'!$A$1:$K$121,8,FALSE),0)</f>
        <v>0</v>
      </c>
      <c r="G38" s="37">
        <f>IFERROR(VLOOKUP($A38,'[1]Par ES'!$A$1:$K$121,4,FALSE),0)</f>
        <v>0</v>
      </c>
      <c r="H38" s="37">
        <f>IFERROR(VLOOKUP($A38,'[1]Par ES'!$A$1:$K$121,3,FALSE),0)</f>
        <v>0</v>
      </c>
      <c r="I38" s="37">
        <f>IFERROR(VLOOKUP($A38,'[1]Par ES'!$A$1:$K$121,2,FALSE),0)</f>
        <v>0</v>
      </c>
      <c r="J38" s="37">
        <f>IFERROR(VLOOKUP($A38,'[1]Par ES'!$A$1:$K$121,7,FALSE),0)</f>
        <v>0</v>
      </c>
      <c r="K38" s="37">
        <f>IFERROR(VLOOKUP($A38,'[1]Par ES'!$A$1:$K$121,10,FALSE),0)</f>
        <v>0</v>
      </c>
      <c r="L38" s="37">
        <f>IFERROR(VLOOKUP($A38,'[1]Par ES'!$A$1:$K$121,6,FALSE),0)</f>
        <v>0</v>
      </c>
      <c r="M38" s="37">
        <f>IFERROR(VLOOKUP($A38,'[1]Par ES'!$A$1:$K$121,5,FALSE),0)</f>
        <v>0</v>
      </c>
      <c r="N38" s="37">
        <f>IFERROR(VLOOKUP($A38,[2]Feuil1!$A$1:$E$4,4,FALSE),0)</f>
        <v>0</v>
      </c>
      <c r="O38" s="37">
        <f>IFERROR(VLOOKUP($A38,'[3]Par ES'!$A$1:$C$182,2,FALSE),0)</f>
        <v>1000</v>
      </c>
      <c r="P38" s="37">
        <f>IFERROR(VLOOKUP($A38,[4]liste!$A$1:$L$126,12,FALSE),0)</f>
        <v>0</v>
      </c>
      <c r="Q38" s="38">
        <f>SUM(E38:P38)</f>
        <v>1000</v>
      </c>
      <c r="R38" s="6"/>
    </row>
    <row r="39" spans="1:19" ht="15" customHeight="1" x14ac:dyDescent="0.25">
      <c r="A39" s="28" t="s">
        <v>133</v>
      </c>
      <c r="B39" s="12" t="s">
        <v>224</v>
      </c>
      <c r="C39" s="1" t="s">
        <v>5</v>
      </c>
      <c r="D39" s="1" t="s">
        <v>270</v>
      </c>
      <c r="E39" s="37">
        <f>IFERROR(VLOOKUP($A39,'[1]Par ES'!$A$1:$K$121,9,FALSE),0)</f>
        <v>0</v>
      </c>
      <c r="F39" s="37">
        <f>IFERROR(VLOOKUP($A39,'[1]Par ES'!$A$1:$K$121,8,FALSE),0)</f>
        <v>0</v>
      </c>
      <c r="G39" s="37">
        <f>IFERROR(VLOOKUP($A39,'[1]Par ES'!$A$1:$K$121,4,FALSE),0)</f>
        <v>0</v>
      </c>
      <c r="H39" s="37">
        <f>IFERROR(VLOOKUP($A39,'[1]Par ES'!$A$1:$K$121,3,FALSE),0)</f>
        <v>50000</v>
      </c>
      <c r="I39" s="37">
        <f>IFERROR(VLOOKUP($A39,'[1]Par ES'!$A$1:$K$121,2,FALSE),0)</f>
        <v>0</v>
      </c>
      <c r="J39" s="37">
        <f>IFERROR(VLOOKUP($A39,'[1]Par ES'!$A$1:$K$121,7,FALSE),0)</f>
        <v>0</v>
      </c>
      <c r="K39" s="37">
        <f>IFERROR(VLOOKUP($A39,'[1]Par ES'!$A$1:$K$121,10,FALSE),0)</f>
        <v>0</v>
      </c>
      <c r="L39" s="37">
        <f>IFERROR(VLOOKUP($A39,'[1]Par ES'!$A$1:$K$121,6,FALSE),0)</f>
        <v>0</v>
      </c>
      <c r="M39" s="37">
        <f>IFERROR(VLOOKUP($A39,'[1]Par ES'!$A$1:$K$121,5,FALSE),0)</f>
        <v>0</v>
      </c>
      <c r="N39" s="37">
        <f>IFERROR(VLOOKUP($A39,[2]Feuil1!$A$1:$E$4,4,FALSE),0)</f>
        <v>0</v>
      </c>
      <c r="O39" s="37">
        <f>IFERROR(VLOOKUP($A39,'[3]Par ES'!$A$1:$C$182,2,FALSE),0)</f>
        <v>0</v>
      </c>
      <c r="P39" s="37">
        <f>IFERROR(VLOOKUP($A39,[4]liste!$A$1:$L$126,12,FALSE),0)</f>
        <v>52129.999185468798</v>
      </c>
      <c r="Q39" s="20">
        <f>SUM(E39:P39)</f>
        <v>102129.9991854688</v>
      </c>
      <c r="R39" s="6"/>
    </row>
    <row r="40" spans="1:19" ht="15" customHeight="1" x14ac:dyDescent="0.25">
      <c r="A40" s="28" t="s">
        <v>222</v>
      </c>
      <c r="B40" s="12" t="s">
        <v>134</v>
      </c>
      <c r="C40" s="1" t="s">
        <v>246</v>
      </c>
      <c r="D40" s="1" t="s">
        <v>270</v>
      </c>
      <c r="E40" s="37">
        <f>IFERROR(VLOOKUP($A40,'[1]Par ES'!$A$1:$K$121,9,FALSE),0)</f>
        <v>0</v>
      </c>
      <c r="F40" s="37">
        <f>IFERROR(VLOOKUP($A40,'[1]Par ES'!$A$1:$K$121,8,FALSE),0)</f>
        <v>41429</v>
      </c>
      <c r="G40" s="37">
        <f>IFERROR(VLOOKUP($A40,'[1]Par ES'!$A$1:$K$121,4,FALSE),0)</f>
        <v>50000</v>
      </c>
      <c r="H40" s="37">
        <f>IFERROR(VLOOKUP($A40,'[1]Par ES'!$A$1:$K$121,3,FALSE),0)</f>
        <v>0</v>
      </c>
      <c r="I40" s="37">
        <f>IFERROR(VLOOKUP($A40,'[1]Par ES'!$A$1:$K$121,2,FALSE),0)</f>
        <v>0</v>
      </c>
      <c r="J40" s="37">
        <f>IFERROR(VLOOKUP($A40,'[1]Par ES'!$A$1:$K$121,7,FALSE),0)</f>
        <v>0</v>
      </c>
      <c r="K40" s="37">
        <f>IFERROR(VLOOKUP($A40,'[1]Par ES'!$A$1:$K$121,10,FALSE),0)</f>
        <v>0</v>
      </c>
      <c r="L40" s="37">
        <f>IFERROR(VLOOKUP($A40,'[1]Par ES'!$A$1:$K$121,6,FALSE),0)</f>
        <v>41735</v>
      </c>
      <c r="M40" s="37">
        <f>IFERROR(VLOOKUP($A40,'[1]Par ES'!$A$1:$K$121,5,FALSE),0)</f>
        <v>0</v>
      </c>
      <c r="N40" s="37">
        <f>IFERROR(VLOOKUP($A40,[2]Feuil1!$A$1:$E$4,4,FALSE),0)</f>
        <v>0</v>
      </c>
      <c r="O40" s="37">
        <f>IFERROR(VLOOKUP($A40,'[3]Par ES'!$A$1:$C$182,2,FALSE),0)</f>
        <v>9000</v>
      </c>
      <c r="P40" s="37">
        <f>IFERROR(VLOOKUP($A40,[4]liste!$A$1:$L$126,12,FALSE),0)</f>
        <v>372729.49417610193</v>
      </c>
      <c r="Q40" s="20">
        <f>SUM(E40:P40)</f>
        <v>514893.49417610193</v>
      </c>
      <c r="R40" s="6"/>
    </row>
    <row r="41" spans="1:19" ht="15" customHeight="1" x14ac:dyDescent="0.25">
      <c r="A41" s="28" t="s">
        <v>135</v>
      </c>
      <c r="B41" s="12" t="s">
        <v>136</v>
      </c>
      <c r="C41" s="12" t="s">
        <v>7</v>
      </c>
      <c r="D41" s="12" t="s">
        <v>270</v>
      </c>
      <c r="E41" s="37">
        <f>IFERROR(VLOOKUP($A41,'[1]Par ES'!$A$1:$K$121,9,FALSE),0)</f>
        <v>0</v>
      </c>
      <c r="F41" s="37">
        <f>IFERROR(VLOOKUP($A41,'[1]Par ES'!$A$1:$K$121,8,FALSE),0)</f>
        <v>0</v>
      </c>
      <c r="G41" s="37">
        <f>IFERROR(VLOOKUP($A41,'[1]Par ES'!$A$1:$K$121,4,FALSE),0)</f>
        <v>0</v>
      </c>
      <c r="H41" s="37">
        <f>IFERROR(VLOOKUP($A41,'[1]Par ES'!$A$1:$K$121,3,FALSE),0)</f>
        <v>0</v>
      </c>
      <c r="I41" s="37">
        <f>IFERROR(VLOOKUP($A41,'[1]Par ES'!$A$1:$K$121,2,FALSE),0)</f>
        <v>0</v>
      </c>
      <c r="J41" s="37">
        <f>IFERROR(VLOOKUP($A41,'[1]Par ES'!$A$1:$K$121,7,FALSE),0)</f>
        <v>0</v>
      </c>
      <c r="K41" s="37">
        <f>IFERROR(VLOOKUP($A41,'[1]Par ES'!$A$1:$K$121,10,FALSE),0)</f>
        <v>0</v>
      </c>
      <c r="L41" s="37">
        <f>IFERROR(VLOOKUP($A41,'[1]Par ES'!$A$1:$K$121,6,FALSE),0)</f>
        <v>0</v>
      </c>
      <c r="M41" s="37">
        <f>IFERROR(VLOOKUP($A41,'[1]Par ES'!$A$1:$K$121,5,FALSE),0)</f>
        <v>0</v>
      </c>
      <c r="N41" s="37">
        <f>IFERROR(VLOOKUP($A41,[2]Feuil1!$A$1:$E$4,4,FALSE),0)</f>
        <v>0</v>
      </c>
      <c r="O41" s="37">
        <f>IFERROR(VLOOKUP($A41,'[3]Par ES'!$A$1:$C$182,2,FALSE),0)</f>
        <v>1000</v>
      </c>
      <c r="P41" s="37">
        <f>IFERROR(VLOOKUP($A41,[4]liste!$A$1:$L$126,12,FALSE),0)</f>
        <v>0</v>
      </c>
      <c r="Q41" s="20">
        <f>SUM(E41:P41)</f>
        <v>1000</v>
      </c>
      <c r="R41" s="6"/>
    </row>
    <row r="42" spans="1:19" ht="15" customHeight="1" x14ac:dyDescent="0.25">
      <c r="A42" s="28" t="s">
        <v>137</v>
      </c>
      <c r="B42" s="12" t="s">
        <v>249</v>
      </c>
      <c r="C42" s="1" t="s">
        <v>246</v>
      </c>
      <c r="D42" s="1" t="s">
        <v>270</v>
      </c>
      <c r="E42" s="37">
        <f>IFERROR(VLOOKUP($A42,'[1]Par ES'!$A$1:$K$121,9,FALSE),0)</f>
        <v>0</v>
      </c>
      <c r="F42" s="37">
        <f>IFERROR(VLOOKUP($A42,'[1]Par ES'!$A$1:$K$121,8,FALSE),0)</f>
        <v>0</v>
      </c>
      <c r="G42" s="37">
        <f>IFERROR(VLOOKUP($A42,'[1]Par ES'!$A$1:$K$121,4,FALSE),0)</f>
        <v>0</v>
      </c>
      <c r="H42" s="37">
        <f>IFERROR(VLOOKUP($A42,'[1]Par ES'!$A$1:$K$121,3,FALSE),0)</f>
        <v>0</v>
      </c>
      <c r="I42" s="37">
        <f>IFERROR(VLOOKUP($A42,'[1]Par ES'!$A$1:$K$121,2,FALSE),0)</f>
        <v>0</v>
      </c>
      <c r="J42" s="37">
        <f>IFERROR(VLOOKUP($A42,'[1]Par ES'!$A$1:$K$121,7,FALSE),0)</f>
        <v>0</v>
      </c>
      <c r="K42" s="37">
        <f>IFERROR(VLOOKUP($A42,'[1]Par ES'!$A$1:$K$121,10,FALSE),0)</f>
        <v>0</v>
      </c>
      <c r="L42" s="37">
        <f>IFERROR(VLOOKUP($A42,'[1]Par ES'!$A$1:$K$121,6,FALSE),0)</f>
        <v>0</v>
      </c>
      <c r="M42" s="37">
        <f>IFERROR(VLOOKUP($A42,'[1]Par ES'!$A$1:$K$121,5,FALSE),0)</f>
        <v>0</v>
      </c>
      <c r="N42" s="37">
        <f>IFERROR(VLOOKUP($A42,[2]Feuil1!$A$1:$E$4,4,FALSE),0)</f>
        <v>0</v>
      </c>
      <c r="O42" s="37">
        <f>IFERROR(VLOOKUP($A42,'[3]Par ES'!$A$1:$C$182,2,FALSE),0)</f>
        <v>0</v>
      </c>
      <c r="P42" s="37">
        <f>IFERROR(VLOOKUP($A42,[4]liste!$A$1:$L$126,12,FALSE),0)</f>
        <v>32581.249490918002</v>
      </c>
      <c r="Q42" s="20">
        <f>SUM(E42:P42)</f>
        <v>32581.249490918002</v>
      </c>
      <c r="R42" s="6"/>
      <c r="S42" s="10"/>
    </row>
    <row r="43" spans="1:19" ht="15" customHeight="1" x14ac:dyDescent="0.25">
      <c r="A43" s="28" t="s">
        <v>138</v>
      </c>
      <c r="B43" s="12" t="s">
        <v>256</v>
      </c>
      <c r="C43" s="12" t="s">
        <v>6</v>
      </c>
      <c r="D43" s="12" t="s">
        <v>270</v>
      </c>
      <c r="E43" s="37">
        <f>IFERROR(VLOOKUP($A43,'[1]Par ES'!$A$1:$K$121,9,FALSE),0)</f>
        <v>0</v>
      </c>
      <c r="F43" s="37">
        <f>IFERROR(VLOOKUP($A43,'[1]Par ES'!$A$1:$K$121,8,FALSE),0)</f>
        <v>0</v>
      </c>
      <c r="G43" s="37">
        <f>IFERROR(VLOOKUP($A43,'[1]Par ES'!$A$1:$K$121,4,FALSE),0)</f>
        <v>0</v>
      </c>
      <c r="H43" s="37">
        <f>IFERROR(VLOOKUP($A43,'[1]Par ES'!$A$1:$K$121,3,FALSE),0)</f>
        <v>0</v>
      </c>
      <c r="I43" s="37">
        <f>IFERROR(VLOOKUP($A43,'[1]Par ES'!$A$1:$K$121,2,FALSE),0)</f>
        <v>0</v>
      </c>
      <c r="J43" s="37">
        <f>IFERROR(VLOOKUP($A43,'[1]Par ES'!$A$1:$K$121,7,FALSE),0)</f>
        <v>0</v>
      </c>
      <c r="K43" s="37">
        <f>IFERROR(VLOOKUP($A43,'[1]Par ES'!$A$1:$K$121,10,FALSE),0)</f>
        <v>0</v>
      </c>
      <c r="L43" s="37">
        <f>IFERROR(VLOOKUP($A43,'[1]Par ES'!$A$1:$K$121,6,FALSE),0)</f>
        <v>0</v>
      </c>
      <c r="M43" s="37">
        <f>IFERROR(VLOOKUP($A43,'[1]Par ES'!$A$1:$K$121,5,FALSE),0)</f>
        <v>0</v>
      </c>
      <c r="N43" s="37">
        <f>IFERROR(VLOOKUP($A43,[2]Feuil1!$A$1:$E$4,4,FALSE),0)</f>
        <v>0</v>
      </c>
      <c r="O43" s="37">
        <f>IFERROR(VLOOKUP($A43,'[3]Par ES'!$A$1:$C$182,2,FALSE),0)</f>
        <v>0</v>
      </c>
      <c r="P43" s="37">
        <f>IFERROR(VLOOKUP($A43,[4]liste!$A$1:$L$126,12,FALSE),0)</f>
        <v>13032.499796367199</v>
      </c>
      <c r="Q43" s="20">
        <f>SUM(E43:P43)</f>
        <v>13032.499796367199</v>
      </c>
      <c r="R43" s="6"/>
    </row>
    <row r="44" spans="1:19" ht="15" customHeight="1" x14ac:dyDescent="0.25">
      <c r="A44" s="28" t="s">
        <v>3</v>
      </c>
      <c r="B44" s="12" t="s">
        <v>4</v>
      </c>
      <c r="C44" s="12" t="s">
        <v>5</v>
      </c>
      <c r="D44" s="12" t="s">
        <v>270</v>
      </c>
      <c r="E44" s="37">
        <f>IFERROR(VLOOKUP($A44,'[1]Par ES'!$A$1:$K$121,9,FALSE),0)</f>
        <v>0</v>
      </c>
      <c r="F44" s="37">
        <f>IFERROR(VLOOKUP($A44,'[1]Par ES'!$A$1:$K$121,8,FALSE),0)</f>
        <v>0</v>
      </c>
      <c r="G44" s="37">
        <f>IFERROR(VLOOKUP($A44,'[1]Par ES'!$A$1:$K$121,4,FALSE),0)</f>
        <v>0</v>
      </c>
      <c r="H44" s="37">
        <f>IFERROR(VLOOKUP($A44,'[1]Par ES'!$A$1:$K$121,3,FALSE),0)</f>
        <v>0</v>
      </c>
      <c r="I44" s="37">
        <f>IFERROR(VLOOKUP($A44,'[1]Par ES'!$A$1:$K$121,2,FALSE),0)</f>
        <v>0</v>
      </c>
      <c r="J44" s="37">
        <f>IFERROR(VLOOKUP($A44,'[1]Par ES'!$A$1:$K$121,7,FALSE),0)</f>
        <v>0</v>
      </c>
      <c r="K44" s="37">
        <f>IFERROR(VLOOKUP($A44,'[1]Par ES'!$A$1:$K$121,10,FALSE),0)</f>
        <v>0</v>
      </c>
      <c r="L44" s="37">
        <f>IFERROR(VLOOKUP($A44,'[1]Par ES'!$A$1:$K$121,6,FALSE),0)</f>
        <v>0</v>
      </c>
      <c r="M44" s="37">
        <f>IFERROR(VLOOKUP($A44,'[1]Par ES'!$A$1:$K$121,5,FALSE),0)</f>
        <v>0</v>
      </c>
      <c r="N44" s="37">
        <f>IFERROR(VLOOKUP($A44,[2]Feuil1!$A$1:$E$4,4,FALSE),0)</f>
        <v>0</v>
      </c>
      <c r="O44" s="37">
        <f>IFERROR(VLOOKUP($A44,'[3]Par ES'!$A$1:$C$182,2,FALSE),0)</f>
        <v>0</v>
      </c>
      <c r="P44" s="37">
        <f>IFERROR(VLOOKUP($A44,[4]liste!$A$1:$L$126,12,FALSE),0)</f>
        <v>32581.249490918002</v>
      </c>
      <c r="Q44" s="20">
        <f>SUM(E44:P44)</f>
        <v>32581.249490918002</v>
      </c>
      <c r="R44" s="6"/>
      <c r="S44" s="10"/>
    </row>
    <row r="45" spans="1:19" ht="15" customHeight="1" x14ac:dyDescent="0.25">
      <c r="A45" s="28" t="s">
        <v>8</v>
      </c>
      <c r="B45" s="12" t="s">
        <v>9</v>
      </c>
      <c r="C45" s="1" t="s">
        <v>246</v>
      </c>
      <c r="D45" s="1" t="s">
        <v>270</v>
      </c>
      <c r="E45" s="37">
        <f>IFERROR(VLOOKUP($A45,'[1]Par ES'!$A$1:$K$121,9,FALSE),0)</f>
        <v>0</v>
      </c>
      <c r="F45" s="37">
        <f>IFERROR(VLOOKUP($A45,'[1]Par ES'!$A$1:$K$121,8,FALSE),0)</f>
        <v>0</v>
      </c>
      <c r="G45" s="37">
        <f>IFERROR(VLOOKUP($A45,'[1]Par ES'!$A$1:$K$121,4,FALSE),0)</f>
        <v>100000</v>
      </c>
      <c r="H45" s="37">
        <f>IFERROR(VLOOKUP($A45,'[1]Par ES'!$A$1:$K$121,3,FALSE),0)</f>
        <v>0</v>
      </c>
      <c r="I45" s="37">
        <f>IFERROR(VLOOKUP($A45,'[1]Par ES'!$A$1:$K$121,2,FALSE),0)</f>
        <v>0</v>
      </c>
      <c r="J45" s="37">
        <f>IFERROR(VLOOKUP($A45,'[1]Par ES'!$A$1:$K$121,7,FALSE),0)</f>
        <v>0</v>
      </c>
      <c r="K45" s="37">
        <f>IFERROR(VLOOKUP($A45,'[1]Par ES'!$A$1:$K$121,10,FALSE),0)</f>
        <v>0</v>
      </c>
      <c r="L45" s="37">
        <f>IFERROR(VLOOKUP($A45,'[1]Par ES'!$A$1:$K$121,6,FALSE),0)</f>
        <v>0</v>
      </c>
      <c r="M45" s="37">
        <f>IFERROR(VLOOKUP($A45,'[1]Par ES'!$A$1:$K$121,5,FALSE),0)</f>
        <v>0</v>
      </c>
      <c r="N45" s="37">
        <f>IFERROR(VLOOKUP($A45,[2]Feuil1!$A$1:$E$4,4,FALSE),0)</f>
        <v>0</v>
      </c>
      <c r="O45" s="37">
        <f>IFERROR(VLOOKUP($A45,'[3]Par ES'!$A$1:$C$182,2,FALSE),0)</f>
        <v>16000</v>
      </c>
      <c r="P45" s="37">
        <f>IFERROR(VLOOKUP($A45,[4]liste!$A$1:$L$126,12,FALSE),0)</f>
        <v>542151.99152887554</v>
      </c>
      <c r="Q45" s="20">
        <f>SUM(E45:P45)</f>
        <v>658151.99152887554</v>
      </c>
      <c r="R45" s="6"/>
    </row>
    <row r="46" spans="1:19" ht="15" customHeight="1" x14ac:dyDescent="0.25">
      <c r="A46" s="28" t="s">
        <v>10</v>
      </c>
      <c r="B46" s="12" t="s">
        <v>11</v>
      </c>
      <c r="C46" s="12" t="s">
        <v>7</v>
      </c>
      <c r="D46" s="12" t="s">
        <v>270</v>
      </c>
      <c r="E46" s="37">
        <f>IFERROR(VLOOKUP($A46,'[1]Par ES'!$A$1:$K$121,9,FALSE),0)</f>
        <v>0</v>
      </c>
      <c r="F46" s="37">
        <f>IFERROR(VLOOKUP($A46,'[1]Par ES'!$A$1:$K$121,8,FALSE),0)</f>
        <v>0</v>
      </c>
      <c r="G46" s="37">
        <f>IFERROR(VLOOKUP($A46,'[1]Par ES'!$A$1:$K$121,4,FALSE),0)</f>
        <v>0</v>
      </c>
      <c r="H46" s="37">
        <f>IFERROR(VLOOKUP($A46,'[1]Par ES'!$A$1:$K$121,3,FALSE),0)</f>
        <v>0</v>
      </c>
      <c r="I46" s="37">
        <f>IFERROR(VLOOKUP($A46,'[1]Par ES'!$A$1:$K$121,2,FALSE),0)</f>
        <v>0</v>
      </c>
      <c r="J46" s="37">
        <f>IFERROR(VLOOKUP($A46,'[1]Par ES'!$A$1:$K$121,7,FALSE),0)</f>
        <v>0</v>
      </c>
      <c r="K46" s="37">
        <f>IFERROR(VLOOKUP($A46,'[1]Par ES'!$A$1:$K$121,10,FALSE),0)</f>
        <v>0</v>
      </c>
      <c r="L46" s="37">
        <f>IFERROR(VLOOKUP($A46,'[1]Par ES'!$A$1:$K$121,6,FALSE),0)</f>
        <v>0</v>
      </c>
      <c r="M46" s="37">
        <f>IFERROR(VLOOKUP($A46,'[1]Par ES'!$A$1:$K$121,5,FALSE),0)</f>
        <v>0</v>
      </c>
      <c r="N46" s="37">
        <f>IFERROR(VLOOKUP($A46,[2]Feuil1!$A$1:$E$4,4,FALSE),0)</f>
        <v>0</v>
      </c>
      <c r="O46" s="37">
        <f>IFERROR(VLOOKUP($A46,'[3]Par ES'!$A$1:$C$182,2,FALSE),0)</f>
        <v>0</v>
      </c>
      <c r="P46" s="37">
        <f>IFERROR(VLOOKUP($A46,[4]liste!$A$1:$L$126,12,FALSE),0)</f>
        <v>6516.2498981835997</v>
      </c>
      <c r="Q46" s="20">
        <f>SUM(E46:P46)</f>
        <v>6516.2498981835997</v>
      </c>
      <c r="R46" s="6"/>
    </row>
    <row r="47" spans="1:19" ht="15" customHeight="1" x14ac:dyDescent="0.25">
      <c r="A47" s="28" t="s">
        <v>12</v>
      </c>
      <c r="B47" s="12" t="s">
        <v>13</v>
      </c>
      <c r="C47" s="1" t="s">
        <v>7</v>
      </c>
      <c r="D47" s="1" t="s">
        <v>270</v>
      </c>
      <c r="E47" s="37">
        <f>IFERROR(VLOOKUP($A47,'[1]Par ES'!$A$1:$K$121,9,FALSE),0)</f>
        <v>0</v>
      </c>
      <c r="F47" s="37">
        <f>IFERROR(VLOOKUP($A47,'[1]Par ES'!$A$1:$K$121,8,FALSE),0)</f>
        <v>0</v>
      </c>
      <c r="G47" s="37">
        <f>IFERROR(VLOOKUP($A47,'[1]Par ES'!$A$1:$K$121,4,FALSE),0)</f>
        <v>0</v>
      </c>
      <c r="H47" s="37">
        <f>IFERROR(VLOOKUP($A47,'[1]Par ES'!$A$1:$K$121,3,FALSE),0)</f>
        <v>0</v>
      </c>
      <c r="I47" s="37">
        <f>IFERROR(VLOOKUP($A47,'[1]Par ES'!$A$1:$K$121,2,FALSE),0)</f>
        <v>0</v>
      </c>
      <c r="J47" s="37">
        <f>IFERROR(VLOOKUP($A47,'[1]Par ES'!$A$1:$K$121,7,FALSE),0)</f>
        <v>0</v>
      </c>
      <c r="K47" s="37">
        <f>IFERROR(VLOOKUP($A47,'[1]Par ES'!$A$1:$K$121,10,FALSE),0)</f>
        <v>0</v>
      </c>
      <c r="L47" s="37">
        <f>IFERROR(VLOOKUP($A47,'[1]Par ES'!$A$1:$K$121,6,FALSE),0)</f>
        <v>0</v>
      </c>
      <c r="M47" s="37">
        <f>IFERROR(VLOOKUP($A47,'[1]Par ES'!$A$1:$K$121,5,FALSE),0)</f>
        <v>0</v>
      </c>
      <c r="N47" s="37">
        <f>IFERROR(VLOOKUP($A47,[2]Feuil1!$A$1:$E$4,4,FALSE),0)</f>
        <v>0</v>
      </c>
      <c r="O47" s="37">
        <f>IFERROR(VLOOKUP($A47,'[3]Par ES'!$A$1:$C$182,2,FALSE),0)</f>
        <v>1000</v>
      </c>
      <c r="P47" s="37">
        <f>IFERROR(VLOOKUP($A47,[4]liste!$A$1:$L$126,12,FALSE),0)</f>
        <v>39097.499389101598</v>
      </c>
      <c r="Q47" s="20">
        <f>SUM(E47:P47)</f>
        <v>40097.499389101598</v>
      </c>
      <c r="R47" s="6"/>
    </row>
    <row r="48" spans="1:19" ht="15" customHeight="1" x14ac:dyDescent="0.25">
      <c r="A48" s="28" t="s">
        <v>236</v>
      </c>
      <c r="B48" s="12" t="s">
        <v>237</v>
      </c>
      <c r="C48" s="1" t="s">
        <v>7</v>
      </c>
      <c r="D48" s="1" t="s">
        <v>270</v>
      </c>
      <c r="E48" s="37">
        <f>IFERROR(VLOOKUP($A48,'[1]Par ES'!$A$1:$K$121,9,FALSE),0)</f>
        <v>0</v>
      </c>
      <c r="F48" s="37">
        <f>IFERROR(VLOOKUP($A48,'[1]Par ES'!$A$1:$K$121,8,FALSE),0)</f>
        <v>0</v>
      </c>
      <c r="G48" s="37">
        <f>IFERROR(VLOOKUP($A48,'[1]Par ES'!$A$1:$K$121,4,FALSE),0)</f>
        <v>0</v>
      </c>
      <c r="H48" s="37">
        <f>IFERROR(VLOOKUP($A48,'[1]Par ES'!$A$1:$K$121,3,FALSE),0)</f>
        <v>0</v>
      </c>
      <c r="I48" s="37">
        <f>IFERROR(VLOOKUP($A48,'[1]Par ES'!$A$1:$K$121,2,FALSE),0)</f>
        <v>0</v>
      </c>
      <c r="J48" s="37">
        <f>IFERROR(VLOOKUP($A48,'[1]Par ES'!$A$1:$K$121,7,FALSE),0)</f>
        <v>0</v>
      </c>
      <c r="K48" s="37">
        <f>IFERROR(VLOOKUP($A48,'[1]Par ES'!$A$1:$K$121,10,FALSE),0)</f>
        <v>0</v>
      </c>
      <c r="L48" s="37">
        <f>IFERROR(VLOOKUP($A48,'[1]Par ES'!$A$1:$K$121,6,FALSE),0)</f>
        <v>0</v>
      </c>
      <c r="M48" s="37">
        <f>IFERROR(VLOOKUP($A48,'[1]Par ES'!$A$1:$K$121,5,FALSE),0)</f>
        <v>0</v>
      </c>
      <c r="N48" s="37">
        <f>IFERROR(VLOOKUP($A48,[2]Feuil1!$A$1:$E$4,4,FALSE),0)</f>
        <v>0</v>
      </c>
      <c r="O48" s="37">
        <f>IFERROR(VLOOKUP($A48,'[3]Par ES'!$A$1:$C$182,2,FALSE),0)</f>
        <v>0</v>
      </c>
      <c r="P48" s="37">
        <f>IFERROR(VLOOKUP($A48,[4]liste!$A$1:$L$126,12,FALSE),0)</f>
        <v>130324.99796367201</v>
      </c>
      <c r="Q48" s="20">
        <f>SUM(E48:P48)</f>
        <v>130324.99796367201</v>
      </c>
      <c r="R48" s="6"/>
    </row>
    <row r="49" spans="1:19" ht="15" customHeight="1" x14ac:dyDescent="0.25">
      <c r="A49" s="28" t="s">
        <v>183</v>
      </c>
      <c r="B49" s="12" t="s">
        <v>184</v>
      </c>
      <c r="C49" s="12" t="s">
        <v>7</v>
      </c>
      <c r="D49" s="12" t="s">
        <v>279</v>
      </c>
      <c r="E49" s="37">
        <f>IFERROR(VLOOKUP($A49,'[1]Par ES'!$A$1:$K$121,9,FALSE),0)</f>
        <v>0</v>
      </c>
      <c r="F49" s="37">
        <f>IFERROR(VLOOKUP($A49,'[1]Par ES'!$A$1:$K$121,8,FALSE),0)</f>
        <v>0</v>
      </c>
      <c r="G49" s="37">
        <f>IFERROR(VLOOKUP($A49,'[1]Par ES'!$A$1:$K$121,4,FALSE),0)</f>
        <v>0</v>
      </c>
      <c r="H49" s="37">
        <f>IFERROR(VLOOKUP($A49,'[1]Par ES'!$A$1:$K$121,3,FALSE),0)</f>
        <v>0</v>
      </c>
      <c r="I49" s="37">
        <f>IFERROR(VLOOKUP($A49,'[1]Par ES'!$A$1:$K$121,2,FALSE),0)</f>
        <v>0</v>
      </c>
      <c r="J49" s="37">
        <f>IFERROR(VLOOKUP($A49,'[1]Par ES'!$A$1:$K$121,7,FALSE),0)</f>
        <v>0</v>
      </c>
      <c r="K49" s="37">
        <f>IFERROR(VLOOKUP($A49,'[1]Par ES'!$A$1:$K$121,10,FALSE),0)</f>
        <v>0</v>
      </c>
      <c r="L49" s="37">
        <f>IFERROR(VLOOKUP($A49,'[1]Par ES'!$A$1:$K$121,6,FALSE),0)</f>
        <v>0</v>
      </c>
      <c r="M49" s="37">
        <f>IFERROR(VLOOKUP($A49,'[1]Par ES'!$A$1:$K$121,5,FALSE),0)</f>
        <v>0</v>
      </c>
      <c r="N49" s="37">
        <f>IFERROR(VLOOKUP($A49,[2]Feuil1!$A$1:$E$4,4,FALSE),0)</f>
        <v>0</v>
      </c>
      <c r="O49" s="37">
        <f>IFERROR(VLOOKUP($A49,'[3]Par ES'!$A$1:$C$182,2,FALSE),0)</f>
        <v>0</v>
      </c>
      <c r="P49" s="37">
        <f>IFERROR(VLOOKUP($A49,[4]liste!$A$1:$L$126,12,FALSE),0)</f>
        <v>19548.749694550799</v>
      </c>
      <c r="Q49" s="20">
        <f>SUM(E49:P49)</f>
        <v>19548.749694550799</v>
      </c>
      <c r="R49" s="6"/>
    </row>
    <row r="50" spans="1:19" ht="15" customHeight="1" x14ac:dyDescent="0.25">
      <c r="A50" s="28" t="s">
        <v>147</v>
      </c>
      <c r="B50" s="12" t="s">
        <v>148</v>
      </c>
      <c r="C50" s="1" t="s">
        <v>5</v>
      </c>
      <c r="D50" s="1" t="s">
        <v>279</v>
      </c>
      <c r="E50" s="37">
        <f>IFERROR(VLOOKUP($A50,'[1]Par ES'!$A$1:$K$121,9,FALSE),0)</f>
        <v>0</v>
      </c>
      <c r="F50" s="37">
        <f>IFERROR(VLOOKUP($A50,'[1]Par ES'!$A$1:$K$121,8,FALSE),0)</f>
        <v>0</v>
      </c>
      <c r="G50" s="37">
        <f>IFERROR(VLOOKUP($A50,'[1]Par ES'!$A$1:$K$121,4,FALSE),0)</f>
        <v>0</v>
      </c>
      <c r="H50" s="37">
        <f>IFERROR(VLOOKUP($A50,'[1]Par ES'!$A$1:$K$121,3,FALSE),0)</f>
        <v>82742</v>
      </c>
      <c r="I50" s="37">
        <f>IFERROR(VLOOKUP($A50,'[1]Par ES'!$A$1:$K$121,2,FALSE),0)</f>
        <v>0</v>
      </c>
      <c r="J50" s="37">
        <f>IFERROR(VLOOKUP($A50,'[1]Par ES'!$A$1:$K$121,7,FALSE),0)</f>
        <v>0</v>
      </c>
      <c r="K50" s="37">
        <f>IFERROR(VLOOKUP($A50,'[1]Par ES'!$A$1:$K$121,10,FALSE),0)</f>
        <v>0</v>
      </c>
      <c r="L50" s="37">
        <f>IFERROR(VLOOKUP($A50,'[1]Par ES'!$A$1:$K$121,6,FALSE),0)</f>
        <v>0</v>
      </c>
      <c r="M50" s="37">
        <f>IFERROR(VLOOKUP($A50,'[1]Par ES'!$A$1:$K$121,5,FALSE),0)</f>
        <v>0</v>
      </c>
      <c r="N50" s="37">
        <f>IFERROR(VLOOKUP($A50,[2]Feuil1!$A$1:$E$4,4,FALSE),0)</f>
        <v>0</v>
      </c>
      <c r="O50" s="37">
        <f>IFERROR(VLOOKUP($A50,'[3]Par ES'!$A$1:$C$182,2,FALSE),0)</f>
        <v>1000</v>
      </c>
      <c r="P50" s="37">
        <f>IFERROR(VLOOKUP($A50,[4]liste!$A$1:$L$126,12,FALSE),0)</f>
        <v>105563.24835057433</v>
      </c>
      <c r="Q50" s="20">
        <f>SUM(E50:P50)</f>
        <v>189305.24835057434</v>
      </c>
      <c r="R50" s="6"/>
      <c r="S50" s="11"/>
    </row>
    <row r="51" spans="1:19" ht="15" customHeight="1" x14ac:dyDescent="0.25">
      <c r="A51" s="28" t="s">
        <v>149</v>
      </c>
      <c r="B51" s="12" t="s">
        <v>150</v>
      </c>
      <c r="C51" s="12" t="s">
        <v>6</v>
      </c>
      <c r="D51" s="12" t="s">
        <v>279</v>
      </c>
      <c r="E51" s="37">
        <f>IFERROR(VLOOKUP($A51,'[1]Par ES'!$A$1:$K$121,9,FALSE),0)</f>
        <v>0</v>
      </c>
      <c r="F51" s="37">
        <f>IFERROR(VLOOKUP($A51,'[1]Par ES'!$A$1:$K$121,8,FALSE),0)</f>
        <v>0</v>
      </c>
      <c r="G51" s="37">
        <f>IFERROR(VLOOKUP($A51,'[1]Par ES'!$A$1:$K$121,4,FALSE),0)</f>
        <v>0</v>
      </c>
      <c r="H51" s="37">
        <f>IFERROR(VLOOKUP($A51,'[1]Par ES'!$A$1:$K$121,3,FALSE),0)</f>
        <v>0</v>
      </c>
      <c r="I51" s="37">
        <f>IFERROR(VLOOKUP($A51,'[1]Par ES'!$A$1:$K$121,2,FALSE),0)</f>
        <v>0</v>
      </c>
      <c r="J51" s="37">
        <f>IFERROR(VLOOKUP($A51,'[1]Par ES'!$A$1:$K$121,7,FALSE),0)</f>
        <v>0</v>
      </c>
      <c r="K51" s="37">
        <f>IFERROR(VLOOKUP($A51,'[1]Par ES'!$A$1:$K$121,10,FALSE),0)</f>
        <v>0</v>
      </c>
      <c r="L51" s="37">
        <f>IFERROR(VLOOKUP($A51,'[1]Par ES'!$A$1:$K$121,6,FALSE),0)</f>
        <v>0</v>
      </c>
      <c r="M51" s="37">
        <f>IFERROR(VLOOKUP($A51,'[1]Par ES'!$A$1:$K$121,5,FALSE),0)</f>
        <v>0</v>
      </c>
      <c r="N51" s="37">
        <f>IFERROR(VLOOKUP($A51,[2]Feuil1!$A$1:$E$4,4,FALSE),0)</f>
        <v>0</v>
      </c>
      <c r="O51" s="37">
        <f>IFERROR(VLOOKUP($A51,'[3]Par ES'!$A$1:$C$182,2,FALSE),0)</f>
        <v>0</v>
      </c>
      <c r="P51" s="37">
        <f>IFERROR(VLOOKUP($A51,[4]liste!$A$1:$L$126,12,FALSE),0)</f>
        <v>34210.311965463901</v>
      </c>
      <c r="Q51" s="20">
        <f>SUM(E51:P51)</f>
        <v>34210.311965463901</v>
      </c>
      <c r="R51" s="6"/>
    </row>
    <row r="52" spans="1:19" ht="15" customHeight="1" x14ac:dyDescent="0.25">
      <c r="A52" s="28" t="s">
        <v>151</v>
      </c>
      <c r="B52" s="12" t="s">
        <v>248</v>
      </c>
      <c r="C52" s="12" t="s">
        <v>246</v>
      </c>
      <c r="D52" s="12" t="s">
        <v>279</v>
      </c>
      <c r="E52" s="37">
        <f>IFERROR(VLOOKUP($A52,'[1]Par ES'!$A$1:$K$121,9,FALSE),0)</f>
        <v>0</v>
      </c>
      <c r="F52" s="37">
        <f>IFERROR(VLOOKUP($A52,'[1]Par ES'!$A$1:$K$121,8,FALSE),0)</f>
        <v>0</v>
      </c>
      <c r="G52" s="37">
        <f>IFERROR(VLOOKUP($A52,'[1]Par ES'!$A$1:$K$121,4,FALSE),0)</f>
        <v>345190</v>
      </c>
      <c r="H52" s="37">
        <f>IFERROR(VLOOKUP($A52,'[1]Par ES'!$A$1:$K$121,3,FALSE),0)</f>
        <v>0</v>
      </c>
      <c r="I52" s="37">
        <f>IFERROR(VLOOKUP($A52,'[1]Par ES'!$A$1:$K$121,2,FALSE),0)</f>
        <v>0</v>
      </c>
      <c r="J52" s="37">
        <f>IFERROR(VLOOKUP($A52,'[1]Par ES'!$A$1:$K$121,7,FALSE),0)</f>
        <v>0</v>
      </c>
      <c r="K52" s="37">
        <f>IFERROR(VLOOKUP($A52,'[1]Par ES'!$A$1:$K$121,10,FALSE),0)</f>
        <v>0</v>
      </c>
      <c r="L52" s="37">
        <f>IFERROR(VLOOKUP($A52,'[1]Par ES'!$A$1:$K$121,6,FALSE),0)</f>
        <v>50000</v>
      </c>
      <c r="M52" s="37">
        <f>IFERROR(VLOOKUP($A52,'[1]Par ES'!$A$1:$K$121,5,FALSE),0)</f>
        <v>0</v>
      </c>
      <c r="N52" s="37">
        <f>IFERROR(VLOOKUP($A52,[2]Feuil1!$A$1:$E$4,4,FALSE),0)</f>
        <v>0</v>
      </c>
      <c r="O52" s="37">
        <f>IFERROR(VLOOKUP($A52,'[3]Par ES'!$A$1:$C$182,2,FALSE),0)</f>
        <v>95500</v>
      </c>
      <c r="P52" s="37">
        <f>IFERROR(VLOOKUP($A52,[4]liste!$A$1:$L$126,12,FALSE),0)</f>
        <v>904455.48586788366</v>
      </c>
      <c r="Q52" s="20">
        <f>SUM(E52:P52)</f>
        <v>1395145.4858678835</v>
      </c>
      <c r="R52" s="6"/>
    </row>
    <row r="53" spans="1:19" ht="15" customHeight="1" x14ac:dyDescent="0.25">
      <c r="A53" s="28" t="s">
        <v>168</v>
      </c>
      <c r="B53" s="12" t="s">
        <v>300</v>
      </c>
      <c r="C53" s="1" t="s">
        <v>14</v>
      </c>
      <c r="D53" s="1" t="s">
        <v>279</v>
      </c>
      <c r="E53" s="37">
        <f>IFERROR(VLOOKUP($A53,'[1]Par ES'!$A$1:$K$121,9,FALSE),0)</f>
        <v>0</v>
      </c>
      <c r="F53" s="37">
        <f>IFERROR(VLOOKUP($A53,'[1]Par ES'!$A$1:$K$121,8,FALSE),0)</f>
        <v>0</v>
      </c>
      <c r="G53" s="37">
        <f>IFERROR(VLOOKUP($A53,'[1]Par ES'!$A$1:$K$121,4,FALSE),0)</f>
        <v>0</v>
      </c>
      <c r="H53" s="37">
        <f>IFERROR(VLOOKUP($A53,'[1]Par ES'!$A$1:$K$121,3,FALSE),0)</f>
        <v>0</v>
      </c>
      <c r="I53" s="37">
        <f>IFERROR(VLOOKUP($A53,'[1]Par ES'!$A$1:$K$121,2,FALSE),0)</f>
        <v>0</v>
      </c>
      <c r="J53" s="37">
        <f>IFERROR(VLOOKUP($A53,'[1]Par ES'!$A$1:$K$121,7,FALSE),0)</f>
        <v>0</v>
      </c>
      <c r="K53" s="37">
        <f>IFERROR(VLOOKUP($A53,'[1]Par ES'!$A$1:$K$121,10,FALSE),0)</f>
        <v>0</v>
      </c>
      <c r="L53" s="37">
        <f>IFERROR(VLOOKUP($A53,'[1]Par ES'!$A$1:$K$121,6,FALSE),0)</f>
        <v>0</v>
      </c>
      <c r="M53" s="37">
        <f>IFERROR(VLOOKUP($A53,'[1]Par ES'!$A$1:$K$121,5,FALSE),0)</f>
        <v>0</v>
      </c>
      <c r="N53" s="37">
        <f>IFERROR(VLOOKUP($A53,[2]Feuil1!$A$1:$E$4,4,FALSE),0)</f>
        <v>0</v>
      </c>
      <c r="O53" s="37">
        <f>IFERROR(VLOOKUP($A53,'[3]Par ES'!$A$1:$C$182,2,FALSE),0)</f>
        <v>1000</v>
      </c>
      <c r="P53" s="37">
        <f>IFERROR(VLOOKUP($A53,[4]liste!$A$1:$L$126,12,FALSE),0)</f>
        <v>0</v>
      </c>
      <c r="Q53" s="20">
        <f>SUM(E53:P53)</f>
        <v>1000</v>
      </c>
      <c r="R53" s="6"/>
    </row>
    <row r="54" spans="1:19" ht="15" customHeight="1" x14ac:dyDescent="0.25">
      <c r="A54" s="28" t="s">
        <v>152</v>
      </c>
      <c r="B54" s="12" t="s">
        <v>153</v>
      </c>
      <c r="C54" s="1" t="s">
        <v>7</v>
      </c>
      <c r="D54" s="1" t="s">
        <v>279</v>
      </c>
      <c r="E54" s="37">
        <f>IFERROR(VLOOKUP($A54,'[1]Par ES'!$A$1:$K$121,9,FALSE),0)</f>
        <v>0</v>
      </c>
      <c r="F54" s="37">
        <f>IFERROR(VLOOKUP($A54,'[1]Par ES'!$A$1:$K$121,8,FALSE),0)</f>
        <v>0</v>
      </c>
      <c r="G54" s="37">
        <f>IFERROR(VLOOKUP($A54,'[1]Par ES'!$A$1:$K$121,4,FALSE),0)</f>
        <v>0</v>
      </c>
      <c r="H54" s="37">
        <f>IFERROR(VLOOKUP($A54,'[1]Par ES'!$A$1:$K$121,3,FALSE),0)</f>
        <v>0</v>
      </c>
      <c r="I54" s="37">
        <f>IFERROR(VLOOKUP($A54,'[1]Par ES'!$A$1:$K$121,2,FALSE),0)</f>
        <v>0</v>
      </c>
      <c r="J54" s="37">
        <f>IFERROR(VLOOKUP($A54,'[1]Par ES'!$A$1:$K$121,7,FALSE),0)</f>
        <v>0</v>
      </c>
      <c r="K54" s="37">
        <f>IFERROR(VLOOKUP($A54,'[1]Par ES'!$A$1:$K$121,10,FALSE),0)</f>
        <v>0</v>
      </c>
      <c r="L54" s="37">
        <f>IFERROR(VLOOKUP($A54,'[1]Par ES'!$A$1:$K$121,6,FALSE),0)</f>
        <v>0</v>
      </c>
      <c r="M54" s="37">
        <f>IFERROR(VLOOKUP($A54,'[1]Par ES'!$A$1:$K$121,5,FALSE),0)</f>
        <v>0</v>
      </c>
      <c r="N54" s="37">
        <f>IFERROR(VLOOKUP($A54,[2]Feuil1!$A$1:$E$4,4,FALSE),0)</f>
        <v>0</v>
      </c>
      <c r="O54" s="37">
        <f>IFERROR(VLOOKUP($A54,'[3]Par ES'!$A$1:$C$182,2,FALSE),0)</f>
        <v>0</v>
      </c>
      <c r="P54" s="37">
        <f>IFERROR(VLOOKUP($A54,[4]liste!$A$1:$L$126,12,FALSE),0)</f>
        <v>4887.1874236376998</v>
      </c>
      <c r="Q54" s="20">
        <f>SUM(E54:P54)</f>
        <v>4887.1874236376998</v>
      </c>
      <c r="R54" s="6"/>
    </row>
    <row r="55" spans="1:19" ht="15" customHeight="1" x14ac:dyDescent="0.25">
      <c r="A55" s="28" t="s">
        <v>154</v>
      </c>
      <c r="B55" s="12" t="s">
        <v>155</v>
      </c>
      <c r="C55" s="1" t="s">
        <v>7</v>
      </c>
      <c r="D55" s="1" t="s">
        <v>279</v>
      </c>
      <c r="E55" s="37">
        <f>IFERROR(VLOOKUP($A55,'[1]Par ES'!$A$1:$K$121,9,FALSE),0)</f>
        <v>0</v>
      </c>
      <c r="F55" s="37">
        <f>IFERROR(VLOOKUP($A55,'[1]Par ES'!$A$1:$K$121,8,FALSE),0)</f>
        <v>0</v>
      </c>
      <c r="G55" s="37">
        <f>IFERROR(VLOOKUP($A55,'[1]Par ES'!$A$1:$K$121,4,FALSE),0)</f>
        <v>0</v>
      </c>
      <c r="H55" s="37">
        <f>IFERROR(VLOOKUP($A55,'[1]Par ES'!$A$1:$K$121,3,FALSE),0)</f>
        <v>0</v>
      </c>
      <c r="I55" s="37">
        <f>IFERROR(VLOOKUP($A55,'[1]Par ES'!$A$1:$K$121,2,FALSE),0)</f>
        <v>0</v>
      </c>
      <c r="J55" s="37">
        <f>IFERROR(VLOOKUP($A55,'[1]Par ES'!$A$1:$K$121,7,FALSE),0)</f>
        <v>0</v>
      </c>
      <c r="K55" s="37">
        <f>IFERROR(VLOOKUP($A55,'[1]Par ES'!$A$1:$K$121,10,FALSE),0)</f>
        <v>0</v>
      </c>
      <c r="L55" s="37">
        <f>IFERROR(VLOOKUP($A55,'[1]Par ES'!$A$1:$K$121,6,FALSE),0)</f>
        <v>0</v>
      </c>
      <c r="M55" s="37">
        <f>IFERROR(VLOOKUP($A55,'[1]Par ES'!$A$1:$K$121,5,FALSE),0)</f>
        <v>0</v>
      </c>
      <c r="N55" s="37">
        <f>IFERROR(VLOOKUP($A55,[2]Feuil1!$A$1:$E$4,4,FALSE),0)</f>
        <v>0</v>
      </c>
      <c r="O55" s="37">
        <f>IFERROR(VLOOKUP($A55,'[3]Par ES'!$A$1:$C$182,2,FALSE),0)</f>
        <v>0</v>
      </c>
      <c r="P55" s="37">
        <f>IFERROR(VLOOKUP($A55,[4]liste!$A$1:$L$126,12,FALSE),0)</f>
        <v>39097.499389101598</v>
      </c>
      <c r="Q55" s="20">
        <f>SUM(E55:P55)</f>
        <v>39097.499389101598</v>
      </c>
      <c r="R55" s="6"/>
    </row>
    <row r="56" spans="1:19" ht="15" customHeight="1" x14ac:dyDescent="0.25">
      <c r="A56" s="28" t="s">
        <v>156</v>
      </c>
      <c r="B56" s="12" t="s">
        <v>157</v>
      </c>
      <c r="C56" s="12" t="s">
        <v>7</v>
      </c>
      <c r="D56" s="12" t="s">
        <v>279</v>
      </c>
      <c r="E56" s="37">
        <f>IFERROR(VLOOKUP($A56,'[1]Par ES'!$A$1:$K$121,9,FALSE),0)</f>
        <v>0</v>
      </c>
      <c r="F56" s="37">
        <f>IFERROR(VLOOKUP($A56,'[1]Par ES'!$A$1:$K$121,8,FALSE),0)</f>
        <v>0</v>
      </c>
      <c r="G56" s="37">
        <f>IFERROR(VLOOKUP($A56,'[1]Par ES'!$A$1:$K$121,4,FALSE),0)</f>
        <v>0</v>
      </c>
      <c r="H56" s="37">
        <f>IFERROR(VLOOKUP($A56,'[1]Par ES'!$A$1:$K$121,3,FALSE),0)</f>
        <v>0</v>
      </c>
      <c r="I56" s="37">
        <f>IFERROR(VLOOKUP($A56,'[1]Par ES'!$A$1:$K$121,2,FALSE),0)</f>
        <v>0</v>
      </c>
      <c r="J56" s="37">
        <f>IFERROR(VLOOKUP($A56,'[1]Par ES'!$A$1:$K$121,7,FALSE),0)</f>
        <v>0</v>
      </c>
      <c r="K56" s="37">
        <f>IFERROR(VLOOKUP($A56,'[1]Par ES'!$A$1:$K$121,10,FALSE),0)</f>
        <v>0</v>
      </c>
      <c r="L56" s="37">
        <f>IFERROR(VLOOKUP($A56,'[1]Par ES'!$A$1:$K$121,6,FALSE),0)</f>
        <v>0</v>
      </c>
      <c r="M56" s="37">
        <f>IFERROR(VLOOKUP($A56,'[1]Par ES'!$A$1:$K$121,5,FALSE),0)</f>
        <v>0</v>
      </c>
      <c r="N56" s="37">
        <f>IFERROR(VLOOKUP($A56,[2]Feuil1!$A$1:$E$4,4,FALSE),0)</f>
        <v>0</v>
      </c>
      <c r="O56" s="37">
        <f>IFERROR(VLOOKUP($A56,'[3]Par ES'!$A$1:$C$182,2,FALSE),0)</f>
        <v>0</v>
      </c>
      <c r="P56" s="37">
        <f>IFERROR(VLOOKUP($A56,[4]liste!$A$1:$L$126,12,FALSE),0)</f>
        <v>13032.499796367199</v>
      </c>
      <c r="Q56" s="20">
        <f>SUM(E56:P56)</f>
        <v>13032.499796367199</v>
      </c>
      <c r="R56" s="6"/>
    </row>
    <row r="57" spans="1:19" ht="15.75" customHeight="1" x14ac:dyDescent="0.25">
      <c r="A57" s="28" t="s">
        <v>158</v>
      </c>
      <c r="B57" s="12" t="s">
        <v>159</v>
      </c>
      <c r="C57" s="1" t="s">
        <v>7</v>
      </c>
      <c r="D57" s="1" t="s">
        <v>279</v>
      </c>
      <c r="E57" s="37">
        <f>IFERROR(VLOOKUP($A57,'[1]Par ES'!$A$1:$K$121,9,FALSE),0)</f>
        <v>0</v>
      </c>
      <c r="F57" s="37">
        <f>IFERROR(VLOOKUP($A57,'[1]Par ES'!$A$1:$K$121,8,FALSE),0)</f>
        <v>0</v>
      </c>
      <c r="G57" s="37">
        <f>IFERROR(VLOOKUP($A57,'[1]Par ES'!$A$1:$K$121,4,FALSE),0)</f>
        <v>0</v>
      </c>
      <c r="H57" s="37">
        <f>IFERROR(VLOOKUP($A57,'[1]Par ES'!$A$1:$K$121,3,FALSE),0)</f>
        <v>0</v>
      </c>
      <c r="I57" s="37">
        <f>IFERROR(VLOOKUP($A57,'[1]Par ES'!$A$1:$K$121,2,FALSE),0)</f>
        <v>0</v>
      </c>
      <c r="J57" s="37">
        <f>IFERROR(VLOOKUP($A57,'[1]Par ES'!$A$1:$K$121,7,FALSE),0)</f>
        <v>0</v>
      </c>
      <c r="K57" s="37">
        <f>IFERROR(VLOOKUP($A57,'[1]Par ES'!$A$1:$K$121,10,FALSE),0)</f>
        <v>0</v>
      </c>
      <c r="L57" s="37">
        <f>IFERROR(VLOOKUP($A57,'[1]Par ES'!$A$1:$K$121,6,FALSE),0)</f>
        <v>0</v>
      </c>
      <c r="M57" s="37">
        <f>IFERROR(VLOOKUP($A57,'[1]Par ES'!$A$1:$K$121,5,FALSE),0)</f>
        <v>0</v>
      </c>
      <c r="N57" s="37">
        <f>IFERROR(VLOOKUP($A57,[2]Feuil1!$A$1:$E$4,4,FALSE),0)</f>
        <v>0</v>
      </c>
      <c r="O57" s="37">
        <f>IFERROR(VLOOKUP($A57,'[3]Par ES'!$A$1:$C$182,2,FALSE),0)</f>
        <v>0</v>
      </c>
      <c r="P57" s="37">
        <f>IFERROR(VLOOKUP($A57,[4]liste!$A$1:$L$126,12,FALSE),0)</f>
        <v>6516.2498981835997</v>
      </c>
      <c r="Q57" s="20">
        <f>SUM(E57:P57)</f>
        <v>6516.2498981835997</v>
      </c>
      <c r="R57" s="6"/>
    </row>
    <row r="58" spans="1:19" ht="15" customHeight="1" x14ac:dyDescent="0.25">
      <c r="A58" s="28" t="s">
        <v>160</v>
      </c>
      <c r="B58" s="12" t="s">
        <v>161</v>
      </c>
      <c r="C58" s="12" t="s">
        <v>7</v>
      </c>
      <c r="D58" s="1" t="s">
        <v>279</v>
      </c>
      <c r="E58" s="37">
        <f>IFERROR(VLOOKUP($A58,'[1]Par ES'!$A$1:$K$121,9,FALSE),0)</f>
        <v>0</v>
      </c>
      <c r="F58" s="37">
        <f>IFERROR(VLOOKUP($A58,'[1]Par ES'!$A$1:$K$121,8,FALSE),0)</f>
        <v>0</v>
      </c>
      <c r="G58" s="37">
        <f>IFERROR(VLOOKUP($A58,'[1]Par ES'!$A$1:$K$121,4,FALSE),0)</f>
        <v>0</v>
      </c>
      <c r="H58" s="37">
        <f>IFERROR(VLOOKUP($A58,'[1]Par ES'!$A$1:$K$121,3,FALSE),0)</f>
        <v>0</v>
      </c>
      <c r="I58" s="37">
        <f>IFERROR(VLOOKUP($A58,'[1]Par ES'!$A$1:$K$121,2,FALSE),0)</f>
        <v>0</v>
      </c>
      <c r="J58" s="37">
        <f>IFERROR(VLOOKUP($A58,'[1]Par ES'!$A$1:$K$121,7,FALSE),0)</f>
        <v>0</v>
      </c>
      <c r="K58" s="37">
        <f>IFERROR(VLOOKUP($A58,'[1]Par ES'!$A$1:$K$121,10,FALSE),0)</f>
        <v>0</v>
      </c>
      <c r="L58" s="37">
        <f>IFERROR(VLOOKUP($A58,'[1]Par ES'!$A$1:$K$121,6,FALSE),0)</f>
        <v>0</v>
      </c>
      <c r="M58" s="37">
        <f>IFERROR(VLOOKUP($A58,'[1]Par ES'!$A$1:$K$121,5,FALSE),0)</f>
        <v>0</v>
      </c>
      <c r="N58" s="37">
        <f>IFERROR(VLOOKUP($A58,[2]Feuil1!$A$1:$E$4,4,FALSE),0)</f>
        <v>0</v>
      </c>
      <c r="O58" s="37">
        <f>IFERROR(VLOOKUP($A58,'[3]Par ES'!$A$1:$C$182,2,FALSE),0)</f>
        <v>0</v>
      </c>
      <c r="P58" s="37">
        <f>IFERROR(VLOOKUP($A58,[4]liste!$A$1:$L$126,12,FALSE),0)</f>
        <v>6516.2498981835997</v>
      </c>
      <c r="Q58" s="20">
        <f>SUM(E58:P58)</f>
        <v>6516.2498981835997</v>
      </c>
      <c r="R58" s="6"/>
    </row>
    <row r="59" spans="1:19" ht="15" customHeight="1" x14ac:dyDescent="0.25">
      <c r="A59" s="28" t="s">
        <v>162</v>
      </c>
      <c r="B59" s="12" t="s">
        <v>163</v>
      </c>
      <c r="C59" s="12" t="s">
        <v>7</v>
      </c>
      <c r="D59" s="1" t="s">
        <v>279</v>
      </c>
      <c r="E59" s="37">
        <f>IFERROR(VLOOKUP($A59,'[1]Par ES'!$A$1:$K$121,9,FALSE),0)</f>
        <v>0</v>
      </c>
      <c r="F59" s="37">
        <f>IFERROR(VLOOKUP($A59,'[1]Par ES'!$A$1:$K$121,8,FALSE),0)</f>
        <v>0</v>
      </c>
      <c r="G59" s="37">
        <f>IFERROR(VLOOKUP($A59,'[1]Par ES'!$A$1:$K$121,4,FALSE),0)</f>
        <v>0</v>
      </c>
      <c r="H59" s="37">
        <f>IFERROR(VLOOKUP($A59,'[1]Par ES'!$A$1:$K$121,3,FALSE),0)</f>
        <v>0</v>
      </c>
      <c r="I59" s="37">
        <f>IFERROR(VLOOKUP($A59,'[1]Par ES'!$A$1:$K$121,2,FALSE),0)</f>
        <v>0</v>
      </c>
      <c r="J59" s="37">
        <f>IFERROR(VLOOKUP($A59,'[1]Par ES'!$A$1:$K$121,7,FALSE),0)</f>
        <v>0</v>
      </c>
      <c r="K59" s="37">
        <f>IFERROR(VLOOKUP($A59,'[1]Par ES'!$A$1:$K$121,10,FALSE),0)</f>
        <v>0</v>
      </c>
      <c r="L59" s="37">
        <f>IFERROR(VLOOKUP($A59,'[1]Par ES'!$A$1:$K$121,6,FALSE),0)</f>
        <v>0</v>
      </c>
      <c r="M59" s="37">
        <f>IFERROR(VLOOKUP($A59,'[1]Par ES'!$A$1:$K$121,5,FALSE),0)</f>
        <v>0</v>
      </c>
      <c r="N59" s="37">
        <f>IFERROR(VLOOKUP($A59,[2]Feuil1!$A$1:$E$4,4,FALSE),0)</f>
        <v>0</v>
      </c>
      <c r="O59" s="37">
        <f>IFERROR(VLOOKUP($A59,'[3]Par ES'!$A$1:$C$182,2,FALSE),0)</f>
        <v>0</v>
      </c>
      <c r="P59" s="37">
        <f>IFERROR(VLOOKUP($A59,[4]liste!$A$1:$L$126,12,FALSE),0)</f>
        <v>6516.2498981835997</v>
      </c>
      <c r="Q59" s="20">
        <f>SUM(E59:P59)</f>
        <v>6516.2498981835997</v>
      </c>
      <c r="R59" s="6"/>
    </row>
    <row r="60" spans="1:19" ht="15" customHeight="1" x14ac:dyDescent="0.25">
      <c r="A60" s="28" t="s">
        <v>164</v>
      </c>
      <c r="B60" s="12" t="s">
        <v>165</v>
      </c>
      <c r="C60" s="12" t="s">
        <v>7</v>
      </c>
      <c r="D60" s="1" t="s">
        <v>279</v>
      </c>
      <c r="E60" s="37">
        <f>IFERROR(VLOOKUP($A60,'[1]Par ES'!$A$1:$K$121,9,FALSE),0)</f>
        <v>0</v>
      </c>
      <c r="F60" s="37">
        <f>IFERROR(VLOOKUP($A60,'[1]Par ES'!$A$1:$K$121,8,FALSE),0)</f>
        <v>0</v>
      </c>
      <c r="G60" s="37">
        <f>IFERROR(VLOOKUP($A60,'[1]Par ES'!$A$1:$K$121,4,FALSE),0)</f>
        <v>0</v>
      </c>
      <c r="H60" s="37">
        <f>IFERROR(VLOOKUP($A60,'[1]Par ES'!$A$1:$K$121,3,FALSE),0)</f>
        <v>0</v>
      </c>
      <c r="I60" s="37">
        <f>IFERROR(VLOOKUP($A60,'[1]Par ES'!$A$1:$K$121,2,FALSE),0)</f>
        <v>0</v>
      </c>
      <c r="J60" s="37">
        <f>IFERROR(VLOOKUP($A60,'[1]Par ES'!$A$1:$K$121,7,FALSE),0)</f>
        <v>0</v>
      </c>
      <c r="K60" s="37">
        <f>IFERROR(VLOOKUP($A60,'[1]Par ES'!$A$1:$K$121,10,FALSE),0)</f>
        <v>0</v>
      </c>
      <c r="L60" s="37">
        <f>IFERROR(VLOOKUP($A60,'[1]Par ES'!$A$1:$K$121,6,FALSE),0)</f>
        <v>0</v>
      </c>
      <c r="M60" s="37">
        <f>IFERROR(VLOOKUP($A60,'[1]Par ES'!$A$1:$K$121,5,FALSE),0)</f>
        <v>0</v>
      </c>
      <c r="N60" s="37">
        <f>IFERROR(VLOOKUP($A60,[2]Feuil1!$A$1:$E$4,4,FALSE),0)</f>
        <v>0</v>
      </c>
      <c r="O60" s="37">
        <f>IFERROR(VLOOKUP($A60,'[3]Par ES'!$A$1:$C$182,2,FALSE),0)</f>
        <v>1000</v>
      </c>
      <c r="P60" s="37">
        <f>IFERROR(VLOOKUP($A60,[4]liste!$A$1:$L$126,12,FALSE),0)</f>
        <v>0</v>
      </c>
      <c r="Q60" s="20">
        <f>SUM(E60:P60)</f>
        <v>1000</v>
      </c>
      <c r="R60" s="6"/>
    </row>
    <row r="61" spans="1:19" ht="15" customHeight="1" x14ac:dyDescent="0.25">
      <c r="A61" s="28" t="s">
        <v>166</v>
      </c>
      <c r="B61" s="12" t="s">
        <v>167</v>
      </c>
      <c r="C61" s="1" t="s">
        <v>7</v>
      </c>
      <c r="D61" s="1" t="s">
        <v>279</v>
      </c>
      <c r="E61" s="37">
        <f>IFERROR(VLOOKUP($A61,'[1]Par ES'!$A$1:$K$121,9,FALSE),0)</f>
        <v>0</v>
      </c>
      <c r="F61" s="37">
        <f>IFERROR(VLOOKUP($A61,'[1]Par ES'!$A$1:$K$121,8,FALSE),0)</f>
        <v>0</v>
      </c>
      <c r="G61" s="37">
        <f>IFERROR(VLOOKUP($A61,'[1]Par ES'!$A$1:$K$121,4,FALSE),0)</f>
        <v>0</v>
      </c>
      <c r="H61" s="37">
        <f>IFERROR(VLOOKUP($A61,'[1]Par ES'!$A$1:$K$121,3,FALSE),0)</f>
        <v>0</v>
      </c>
      <c r="I61" s="37">
        <f>IFERROR(VLOOKUP($A61,'[1]Par ES'!$A$1:$K$121,2,FALSE),0)</f>
        <v>0</v>
      </c>
      <c r="J61" s="37">
        <f>IFERROR(VLOOKUP($A61,'[1]Par ES'!$A$1:$K$121,7,FALSE),0)</f>
        <v>0</v>
      </c>
      <c r="K61" s="37">
        <f>IFERROR(VLOOKUP($A61,'[1]Par ES'!$A$1:$K$121,10,FALSE),0)</f>
        <v>0</v>
      </c>
      <c r="L61" s="37">
        <f>IFERROR(VLOOKUP($A61,'[1]Par ES'!$A$1:$K$121,6,FALSE),0)</f>
        <v>0</v>
      </c>
      <c r="M61" s="37">
        <f>IFERROR(VLOOKUP($A61,'[1]Par ES'!$A$1:$K$121,5,FALSE),0)</f>
        <v>0</v>
      </c>
      <c r="N61" s="37">
        <f>IFERROR(VLOOKUP($A61,[2]Feuil1!$A$1:$E$4,4,FALSE),0)</f>
        <v>0</v>
      </c>
      <c r="O61" s="37">
        <f>IFERROR(VLOOKUP($A61,'[3]Par ES'!$A$1:$C$182,2,FALSE),0)</f>
        <v>0</v>
      </c>
      <c r="P61" s="37">
        <f>IFERROR(VLOOKUP($A61,[4]liste!$A$1:$L$126,12,FALSE),0)</f>
        <v>26064.999592734399</v>
      </c>
      <c r="Q61" s="20">
        <f>SUM(E61:P61)</f>
        <v>26064.999592734399</v>
      </c>
      <c r="R61" s="6"/>
    </row>
    <row r="62" spans="1:19" ht="15" customHeight="1" x14ac:dyDescent="0.25">
      <c r="A62" s="28" t="s">
        <v>185</v>
      </c>
      <c r="B62" s="12" t="s">
        <v>186</v>
      </c>
      <c r="C62" s="12" t="s">
        <v>246</v>
      </c>
      <c r="D62" s="12" t="s">
        <v>279</v>
      </c>
      <c r="E62" s="37">
        <f>IFERROR(VLOOKUP($A62,'[1]Par ES'!$A$1:$K$121,9,FALSE),0)</f>
        <v>0</v>
      </c>
      <c r="F62" s="37">
        <f>IFERROR(VLOOKUP($A62,'[1]Par ES'!$A$1:$K$121,8,FALSE),0)</f>
        <v>0</v>
      </c>
      <c r="G62" s="37">
        <f>IFERROR(VLOOKUP($A62,'[1]Par ES'!$A$1:$K$121,4,FALSE),0)</f>
        <v>100000</v>
      </c>
      <c r="H62" s="37">
        <f>IFERROR(VLOOKUP($A62,'[1]Par ES'!$A$1:$K$121,3,FALSE),0)</f>
        <v>50000</v>
      </c>
      <c r="I62" s="37">
        <f>IFERROR(VLOOKUP($A62,'[1]Par ES'!$A$1:$K$121,2,FALSE),0)</f>
        <v>0</v>
      </c>
      <c r="J62" s="37">
        <f>IFERROR(VLOOKUP($A62,'[1]Par ES'!$A$1:$K$121,7,FALSE),0)</f>
        <v>0</v>
      </c>
      <c r="K62" s="37">
        <f>IFERROR(VLOOKUP($A62,'[1]Par ES'!$A$1:$K$121,10,FALSE),0)</f>
        <v>0</v>
      </c>
      <c r="L62" s="37">
        <f>IFERROR(VLOOKUP($A62,'[1]Par ES'!$A$1:$K$121,6,FALSE),0)</f>
        <v>0</v>
      </c>
      <c r="M62" s="37">
        <f>IFERROR(VLOOKUP($A62,'[1]Par ES'!$A$1:$K$121,5,FALSE),0)</f>
        <v>0</v>
      </c>
      <c r="N62" s="37">
        <f>IFERROR(VLOOKUP($A62,[2]Feuil1!$A$1:$E$4,4,FALSE),0)</f>
        <v>0</v>
      </c>
      <c r="O62" s="37">
        <f>IFERROR(VLOOKUP($A62,'[3]Par ES'!$A$1:$C$182,2,FALSE),0)</f>
        <v>3000</v>
      </c>
      <c r="P62" s="37">
        <f>IFERROR(VLOOKUP($A62,[4]liste!$A$1:$L$126,12,FALSE),0)</f>
        <v>263256.49588661746</v>
      </c>
      <c r="Q62" s="20">
        <f>SUM(E62:P62)</f>
        <v>416256.49588661746</v>
      </c>
      <c r="R62" s="6"/>
    </row>
    <row r="63" spans="1:19" ht="15" customHeight="1" x14ac:dyDescent="0.25">
      <c r="A63" s="28" t="s">
        <v>82</v>
      </c>
      <c r="B63" s="12" t="s">
        <v>83</v>
      </c>
      <c r="C63" s="12" t="s">
        <v>6</v>
      </c>
      <c r="D63" s="12" t="s">
        <v>81</v>
      </c>
      <c r="E63" s="37">
        <f>IFERROR(VLOOKUP($A63,'[1]Par ES'!$A$1:$K$121,9,FALSE),0)</f>
        <v>0</v>
      </c>
      <c r="F63" s="37">
        <f>IFERROR(VLOOKUP($A63,'[1]Par ES'!$A$1:$K$121,8,FALSE),0)</f>
        <v>0</v>
      </c>
      <c r="G63" s="37">
        <f>IFERROR(VLOOKUP($A63,'[1]Par ES'!$A$1:$K$121,4,FALSE),0)</f>
        <v>0</v>
      </c>
      <c r="H63" s="37">
        <f>IFERROR(VLOOKUP($A63,'[1]Par ES'!$A$1:$K$121,3,FALSE),0)</f>
        <v>0</v>
      </c>
      <c r="I63" s="37">
        <f>IFERROR(VLOOKUP($A63,'[1]Par ES'!$A$1:$K$121,2,FALSE),0)</f>
        <v>0</v>
      </c>
      <c r="J63" s="37">
        <f>IFERROR(VLOOKUP($A63,'[1]Par ES'!$A$1:$K$121,7,FALSE),0)</f>
        <v>0</v>
      </c>
      <c r="K63" s="37">
        <f>IFERROR(VLOOKUP($A63,'[1]Par ES'!$A$1:$K$121,10,FALSE),0)</f>
        <v>0</v>
      </c>
      <c r="L63" s="37">
        <f>IFERROR(VLOOKUP($A63,'[1]Par ES'!$A$1:$K$121,6,FALSE),0)</f>
        <v>0</v>
      </c>
      <c r="M63" s="37">
        <f>IFERROR(VLOOKUP($A63,'[1]Par ES'!$A$1:$K$121,5,FALSE),0)</f>
        <v>0</v>
      </c>
      <c r="N63" s="37">
        <f>IFERROR(VLOOKUP($A63,[2]Feuil1!$A$1:$E$4,4,FALSE),0)</f>
        <v>0</v>
      </c>
      <c r="O63" s="37">
        <f>IFERROR(VLOOKUP($A63,'[3]Par ES'!$A$1:$C$182,2,FALSE),0)</f>
        <v>2000</v>
      </c>
      <c r="P63" s="37">
        <f>IFERROR(VLOOKUP($A63,[4]liste!$A$1:$L$126,12,FALSE),0)</f>
        <v>26064.999592734399</v>
      </c>
      <c r="Q63" s="20">
        <f>SUM(E63:P63)</f>
        <v>28064.999592734399</v>
      </c>
      <c r="R63" s="6"/>
    </row>
    <row r="64" spans="1:19" ht="15" customHeight="1" x14ac:dyDescent="0.25">
      <c r="A64" s="28" t="s">
        <v>84</v>
      </c>
      <c r="B64" s="12" t="s">
        <v>85</v>
      </c>
      <c r="C64" s="12" t="s">
        <v>6</v>
      </c>
      <c r="D64" s="12" t="s">
        <v>81</v>
      </c>
      <c r="E64" s="37">
        <f>IFERROR(VLOOKUP($A64,'[1]Par ES'!$A$1:$K$121,9,FALSE),0)</f>
        <v>0</v>
      </c>
      <c r="F64" s="37">
        <f>IFERROR(VLOOKUP($A64,'[1]Par ES'!$A$1:$K$121,8,FALSE),0)</f>
        <v>0</v>
      </c>
      <c r="G64" s="37">
        <f>IFERROR(VLOOKUP($A64,'[1]Par ES'!$A$1:$K$121,4,FALSE),0)</f>
        <v>100000</v>
      </c>
      <c r="H64" s="37">
        <f>IFERROR(VLOOKUP($A64,'[1]Par ES'!$A$1:$K$121,3,FALSE),0)</f>
        <v>0</v>
      </c>
      <c r="I64" s="37">
        <f>IFERROR(VLOOKUP($A64,'[1]Par ES'!$A$1:$K$121,2,FALSE),0)</f>
        <v>0</v>
      </c>
      <c r="J64" s="37">
        <f>IFERROR(VLOOKUP($A64,'[1]Par ES'!$A$1:$K$121,7,FALSE),0)</f>
        <v>0</v>
      </c>
      <c r="K64" s="37">
        <f>IFERROR(VLOOKUP($A64,'[1]Par ES'!$A$1:$K$121,10,FALSE),0)</f>
        <v>0</v>
      </c>
      <c r="L64" s="37">
        <f>IFERROR(VLOOKUP($A64,'[1]Par ES'!$A$1:$K$121,6,FALSE),0)</f>
        <v>0</v>
      </c>
      <c r="M64" s="37">
        <f>IFERROR(VLOOKUP($A64,'[1]Par ES'!$A$1:$K$121,5,FALSE),0)</f>
        <v>0</v>
      </c>
      <c r="N64" s="37">
        <f>IFERROR(VLOOKUP($A64,[2]Feuil1!$A$1:$E$4,4,FALSE),0)</f>
        <v>0</v>
      </c>
      <c r="O64" s="37">
        <f>IFERROR(VLOOKUP($A64,'[3]Par ES'!$A$1:$C$182,2,FALSE),0)</f>
        <v>29500</v>
      </c>
      <c r="P64" s="37">
        <f>IFERROR(VLOOKUP($A64,[4]liste!$A$1:$L$126,12,FALSE),0)</f>
        <v>14335.74977600392</v>
      </c>
      <c r="Q64" s="20">
        <f>SUM(E64:P64)</f>
        <v>143835.74977600391</v>
      </c>
      <c r="R64" s="6"/>
    </row>
    <row r="65" spans="1:19" ht="15" customHeight="1" x14ac:dyDescent="0.25">
      <c r="A65" s="28" t="s">
        <v>86</v>
      </c>
      <c r="B65" s="12" t="s">
        <v>87</v>
      </c>
      <c r="C65" s="12" t="s">
        <v>6</v>
      </c>
      <c r="D65" s="12" t="s">
        <v>81</v>
      </c>
      <c r="E65" s="37">
        <f>IFERROR(VLOOKUP($A65,'[1]Par ES'!$A$1:$K$121,9,FALSE),0)</f>
        <v>0</v>
      </c>
      <c r="F65" s="37">
        <f>IFERROR(VLOOKUP($A65,'[1]Par ES'!$A$1:$K$121,8,FALSE),0)</f>
        <v>0</v>
      </c>
      <c r="G65" s="37">
        <f>IFERROR(VLOOKUP($A65,'[1]Par ES'!$A$1:$K$121,4,FALSE),0)</f>
        <v>0</v>
      </c>
      <c r="H65" s="37">
        <f>IFERROR(VLOOKUP($A65,'[1]Par ES'!$A$1:$K$121,3,FALSE),0)</f>
        <v>0</v>
      </c>
      <c r="I65" s="37">
        <f>IFERROR(VLOOKUP($A65,'[1]Par ES'!$A$1:$K$121,2,FALSE),0)</f>
        <v>0</v>
      </c>
      <c r="J65" s="37">
        <f>IFERROR(VLOOKUP($A65,'[1]Par ES'!$A$1:$K$121,7,FALSE),0)</f>
        <v>0</v>
      </c>
      <c r="K65" s="37">
        <f>IFERROR(VLOOKUP($A65,'[1]Par ES'!$A$1:$K$121,10,FALSE),0)</f>
        <v>0</v>
      </c>
      <c r="L65" s="37">
        <f>IFERROR(VLOOKUP($A65,'[1]Par ES'!$A$1:$K$121,6,FALSE),0)</f>
        <v>0</v>
      </c>
      <c r="M65" s="37">
        <f>IFERROR(VLOOKUP($A65,'[1]Par ES'!$A$1:$K$121,5,FALSE),0)</f>
        <v>0</v>
      </c>
      <c r="N65" s="37">
        <f>IFERROR(VLOOKUP($A65,[2]Feuil1!$A$1:$E$4,4,FALSE),0)</f>
        <v>0</v>
      </c>
      <c r="O65" s="37">
        <f>IFERROR(VLOOKUP($A65,'[3]Par ES'!$A$1:$C$182,2,FALSE),0)</f>
        <v>0</v>
      </c>
      <c r="P65" s="37">
        <f>IFERROR(VLOOKUP($A65,[4]liste!$A$1:$L$126,12,FALSE),0)</f>
        <v>43984.686812739303</v>
      </c>
      <c r="Q65" s="20">
        <f>SUM(E65:P65)</f>
        <v>43984.686812739303</v>
      </c>
      <c r="R65" s="6"/>
    </row>
    <row r="66" spans="1:19" ht="15" customHeight="1" x14ac:dyDescent="0.25">
      <c r="A66" s="33" t="s">
        <v>288</v>
      </c>
      <c r="B66" s="12" t="s">
        <v>289</v>
      </c>
      <c r="C66" s="5" t="s">
        <v>253</v>
      </c>
      <c r="D66" s="12" t="s">
        <v>81</v>
      </c>
      <c r="E66" s="37">
        <f>IFERROR(VLOOKUP($A66,'[1]Par ES'!$A$1:$K$121,9,FALSE),0)</f>
        <v>0</v>
      </c>
      <c r="F66" s="37">
        <f>IFERROR(VLOOKUP($A66,'[1]Par ES'!$A$1:$K$121,8,FALSE),0)</f>
        <v>0</v>
      </c>
      <c r="G66" s="37">
        <f>IFERROR(VLOOKUP($A66,'[1]Par ES'!$A$1:$K$121,4,FALSE),0)</f>
        <v>0</v>
      </c>
      <c r="H66" s="37">
        <f>IFERROR(VLOOKUP($A66,'[1]Par ES'!$A$1:$K$121,3,FALSE),0)</f>
        <v>0</v>
      </c>
      <c r="I66" s="37">
        <f>IFERROR(VLOOKUP($A66,'[1]Par ES'!$A$1:$K$121,2,FALSE),0)</f>
        <v>0</v>
      </c>
      <c r="J66" s="37">
        <f>IFERROR(VLOOKUP($A66,'[1]Par ES'!$A$1:$K$121,7,FALSE),0)</f>
        <v>0</v>
      </c>
      <c r="K66" s="37">
        <f>IFERROR(VLOOKUP($A66,'[1]Par ES'!$A$1:$K$121,10,FALSE),0)</f>
        <v>0</v>
      </c>
      <c r="L66" s="37">
        <f>IFERROR(VLOOKUP($A66,'[1]Par ES'!$A$1:$K$121,6,FALSE),0)</f>
        <v>0</v>
      </c>
      <c r="M66" s="37">
        <f>IFERROR(VLOOKUP($A66,'[1]Par ES'!$A$1:$K$121,5,FALSE),0)</f>
        <v>0</v>
      </c>
      <c r="N66" s="37">
        <f>IFERROR(VLOOKUP($A66,[2]Feuil1!$A$1:$E$4,4,FALSE),0)</f>
        <v>0</v>
      </c>
      <c r="O66" s="37">
        <f>IFERROR(VLOOKUP($A66,'[3]Par ES'!$A$1:$C$182,2,FALSE),0)</f>
        <v>1000</v>
      </c>
      <c r="P66" s="37">
        <f>IFERROR(VLOOKUP($A66,[4]liste!$A$1:$L$126,12,FALSE),0)</f>
        <v>0</v>
      </c>
      <c r="Q66" s="20">
        <f>SUM(E66:P66)</f>
        <v>1000</v>
      </c>
      <c r="R66" s="6"/>
    </row>
    <row r="67" spans="1:19" ht="15" customHeight="1" x14ac:dyDescent="0.25">
      <c r="A67" s="28" t="s">
        <v>88</v>
      </c>
      <c r="B67" s="12" t="s">
        <v>89</v>
      </c>
      <c r="C67" s="1" t="s">
        <v>5</v>
      </c>
      <c r="D67" s="1" t="s">
        <v>81</v>
      </c>
      <c r="E67" s="37">
        <f>IFERROR(VLOOKUP($A67,'[1]Par ES'!$A$1:$K$121,9,FALSE),0)</f>
        <v>0</v>
      </c>
      <c r="F67" s="37">
        <f>IFERROR(VLOOKUP($A67,'[1]Par ES'!$A$1:$K$121,8,FALSE),0)</f>
        <v>0</v>
      </c>
      <c r="G67" s="37">
        <f>IFERROR(VLOOKUP($A67,'[1]Par ES'!$A$1:$K$121,4,FALSE),0)</f>
        <v>0</v>
      </c>
      <c r="H67" s="37">
        <f>IFERROR(VLOOKUP($A67,'[1]Par ES'!$A$1:$K$121,3,FALSE),0)</f>
        <v>337647</v>
      </c>
      <c r="I67" s="37">
        <f>IFERROR(VLOOKUP($A67,'[1]Par ES'!$A$1:$K$121,2,FALSE),0)</f>
        <v>0</v>
      </c>
      <c r="J67" s="37">
        <f>IFERROR(VLOOKUP($A67,'[1]Par ES'!$A$1:$K$121,7,FALSE),0)</f>
        <v>0</v>
      </c>
      <c r="K67" s="37">
        <f>IFERROR(VLOOKUP($A67,'[1]Par ES'!$A$1:$K$121,10,FALSE),0)</f>
        <v>0</v>
      </c>
      <c r="L67" s="37">
        <f>IFERROR(VLOOKUP($A67,'[1]Par ES'!$A$1:$K$121,6,FALSE),0)</f>
        <v>0</v>
      </c>
      <c r="M67" s="37">
        <f>IFERROR(VLOOKUP($A67,'[1]Par ES'!$A$1:$K$121,5,FALSE),0)</f>
        <v>0</v>
      </c>
      <c r="N67" s="37">
        <f>IFERROR(VLOOKUP($A67,[2]Feuil1!$A$1:$E$4,4,FALSE),0)</f>
        <v>0</v>
      </c>
      <c r="O67" s="37">
        <f>IFERROR(VLOOKUP($A67,'[3]Par ES'!$A$1:$C$182,2,FALSE),0)</f>
        <v>0</v>
      </c>
      <c r="P67" s="37">
        <f>IFERROR(VLOOKUP($A67,[4]liste!$A$1:$L$126,12,FALSE),0)</f>
        <v>0</v>
      </c>
      <c r="Q67" s="20">
        <f>SUM(E67:P67)</f>
        <v>337647</v>
      </c>
      <c r="R67" s="6"/>
    </row>
    <row r="68" spans="1:19" ht="15" customHeight="1" x14ac:dyDescent="0.25">
      <c r="A68" s="40" t="s">
        <v>314</v>
      </c>
      <c r="B68" s="12" t="s">
        <v>322</v>
      </c>
      <c r="C68" s="35" t="s">
        <v>14</v>
      </c>
      <c r="D68" s="12" t="s">
        <v>81</v>
      </c>
      <c r="E68" s="37">
        <f>IFERROR(VLOOKUP($A68,'[1]Par ES'!$A$1:$K$121,9,FALSE),0)</f>
        <v>0</v>
      </c>
      <c r="F68" s="37">
        <f>IFERROR(VLOOKUP($A68,'[1]Par ES'!$A$1:$K$121,8,FALSE),0)</f>
        <v>0</v>
      </c>
      <c r="G68" s="37">
        <f>IFERROR(VLOOKUP($A68,'[1]Par ES'!$A$1:$K$121,4,FALSE),0)</f>
        <v>0</v>
      </c>
      <c r="H68" s="37">
        <f>IFERROR(VLOOKUP($A68,'[1]Par ES'!$A$1:$K$121,3,FALSE),0)</f>
        <v>0</v>
      </c>
      <c r="I68" s="37">
        <f>IFERROR(VLOOKUP($A68,'[1]Par ES'!$A$1:$K$121,2,FALSE),0)</f>
        <v>0</v>
      </c>
      <c r="J68" s="37">
        <f>IFERROR(VLOOKUP($A68,'[1]Par ES'!$A$1:$K$121,7,FALSE),0)</f>
        <v>0</v>
      </c>
      <c r="K68" s="37">
        <f>IFERROR(VLOOKUP($A68,'[1]Par ES'!$A$1:$K$121,10,FALSE),0)</f>
        <v>0</v>
      </c>
      <c r="L68" s="37">
        <f>IFERROR(VLOOKUP($A68,'[1]Par ES'!$A$1:$K$121,6,FALSE),0)</f>
        <v>0</v>
      </c>
      <c r="M68" s="37">
        <f>IFERROR(VLOOKUP($A68,'[1]Par ES'!$A$1:$K$121,5,FALSE),0)</f>
        <v>0</v>
      </c>
      <c r="N68" s="37">
        <f>IFERROR(VLOOKUP($A68,[2]Feuil1!$A$1:$E$4,4,FALSE),0)</f>
        <v>0</v>
      </c>
      <c r="O68" s="37">
        <f>IFERROR(VLOOKUP($A68,'[3]Par ES'!$A$1:$C$182,2,FALSE),0)</f>
        <v>0</v>
      </c>
      <c r="P68" s="37">
        <f>IFERROR(VLOOKUP($A68,[4]liste!$A$1:$L$126,12,FALSE),0)</f>
        <v>136841.24786185561</v>
      </c>
      <c r="Q68" s="20">
        <f>SUM(E68:P68)</f>
        <v>136841.24786185561</v>
      </c>
      <c r="R68" s="6"/>
      <c r="S68" s="10"/>
    </row>
    <row r="69" spans="1:19" ht="15" customHeight="1" x14ac:dyDescent="0.25">
      <c r="A69" s="40" t="s">
        <v>315</v>
      </c>
      <c r="B69" s="12" t="s">
        <v>321</v>
      </c>
      <c r="C69" s="35" t="s">
        <v>14</v>
      </c>
      <c r="D69" s="12" t="s">
        <v>81</v>
      </c>
      <c r="E69" s="37">
        <f>IFERROR(VLOOKUP($A69,'[1]Par ES'!$A$1:$K$121,9,FALSE),0)</f>
        <v>0</v>
      </c>
      <c r="F69" s="37">
        <f>IFERROR(VLOOKUP($A69,'[1]Par ES'!$A$1:$K$121,8,FALSE),0)</f>
        <v>0</v>
      </c>
      <c r="G69" s="37">
        <f>IFERROR(VLOOKUP($A69,'[1]Par ES'!$A$1:$K$121,4,FALSE),0)</f>
        <v>0</v>
      </c>
      <c r="H69" s="37">
        <f>IFERROR(VLOOKUP($A69,'[1]Par ES'!$A$1:$K$121,3,FALSE),0)</f>
        <v>0</v>
      </c>
      <c r="I69" s="37">
        <f>IFERROR(VLOOKUP($A69,'[1]Par ES'!$A$1:$K$121,2,FALSE),0)</f>
        <v>0</v>
      </c>
      <c r="J69" s="37">
        <f>IFERROR(VLOOKUP($A69,'[1]Par ES'!$A$1:$K$121,7,FALSE),0)</f>
        <v>0</v>
      </c>
      <c r="K69" s="37">
        <f>IFERROR(VLOOKUP($A69,'[1]Par ES'!$A$1:$K$121,10,FALSE),0)</f>
        <v>0</v>
      </c>
      <c r="L69" s="37">
        <f>IFERROR(VLOOKUP($A69,'[1]Par ES'!$A$1:$K$121,6,FALSE),0)</f>
        <v>0</v>
      </c>
      <c r="M69" s="37">
        <f>IFERROR(VLOOKUP($A69,'[1]Par ES'!$A$1:$K$121,5,FALSE),0)</f>
        <v>0</v>
      </c>
      <c r="N69" s="37">
        <f>IFERROR(VLOOKUP($A69,[2]Feuil1!$A$1:$E$4,4,FALSE),0)</f>
        <v>0</v>
      </c>
      <c r="O69" s="37">
        <f>IFERROR(VLOOKUP($A69,'[3]Par ES'!$A$1:$C$182,2,FALSE),0)</f>
        <v>0</v>
      </c>
      <c r="P69" s="37">
        <f>IFERROR(VLOOKUP($A69,[4]liste!$A$1:$L$126,12,FALSE),0)</f>
        <v>39097.499389101598</v>
      </c>
      <c r="Q69" s="20">
        <f>SUM(E69:P69)</f>
        <v>39097.499389101598</v>
      </c>
      <c r="R69" s="6"/>
    </row>
    <row r="70" spans="1:19" s="36" customFormat="1" ht="15" customHeight="1" x14ac:dyDescent="0.25">
      <c r="A70" s="40" t="s">
        <v>316</v>
      </c>
      <c r="B70" s="35" t="s">
        <v>317</v>
      </c>
      <c r="C70" s="35" t="s">
        <v>14</v>
      </c>
      <c r="D70" s="35" t="s">
        <v>81</v>
      </c>
      <c r="E70" s="37">
        <f>IFERROR(VLOOKUP($A70,'[1]Par ES'!$A$1:$K$121,9,FALSE),0)</f>
        <v>0</v>
      </c>
      <c r="F70" s="37">
        <f>IFERROR(VLOOKUP($A70,'[1]Par ES'!$A$1:$K$121,8,FALSE),0)</f>
        <v>0</v>
      </c>
      <c r="G70" s="37">
        <f>IFERROR(VLOOKUP($A70,'[1]Par ES'!$A$1:$K$121,4,FALSE),0)</f>
        <v>0</v>
      </c>
      <c r="H70" s="37">
        <f>IFERROR(VLOOKUP($A70,'[1]Par ES'!$A$1:$K$121,3,FALSE),0)</f>
        <v>0</v>
      </c>
      <c r="I70" s="37">
        <f>IFERROR(VLOOKUP($A70,'[1]Par ES'!$A$1:$K$121,2,FALSE),0)</f>
        <v>0</v>
      </c>
      <c r="J70" s="37">
        <f>IFERROR(VLOOKUP($A70,'[1]Par ES'!$A$1:$K$121,7,FALSE),0)</f>
        <v>0</v>
      </c>
      <c r="K70" s="37">
        <f>IFERROR(VLOOKUP($A70,'[1]Par ES'!$A$1:$K$121,10,FALSE),0)</f>
        <v>0</v>
      </c>
      <c r="L70" s="37">
        <f>IFERROR(VLOOKUP($A70,'[1]Par ES'!$A$1:$K$121,6,FALSE),0)</f>
        <v>0</v>
      </c>
      <c r="M70" s="37">
        <f>IFERROR(VLOOKUP($A70,'[1]Par ES'!$A$1:$K$121,5,FALSE),0)</f>
        <v>0</v>
      </c>
      <c r="N70" s="37">
        <f>IFERROR(VLOOKUP($A70,[2]Feuil1!$A$1:$E$4,4,FALSE),0)</f>
        <v>0</v>
      </c>
      <c r="O70" s="37">
        <f>IFERROR(VLOOKUP($A70,'[3]Par ES'!$A$1:$C$182,2,FALSE),0)</f>
        <v>0</v>
      </c>
      <c r="P70" s="37">
        <f>IFERROR(VLOOKUP($A70,[4]liste!$A$1:$L$126,12,FALSE),0)</f>
        <v>26064.999592734399</v>
      </c>
      <c r="Q70" s="38">
        <f>SUM(E70:P70)</f>
        <v>26064.999592734399</v>
      </c>
      <c r="R70" s="6"/>
    </row>
    <row r="71" spans="1:19" s="36" customFormat="1" ht="15" customHeight="1" x14ac:dyDescent="0.25">
      <c r="A71" s="40" t="s">
        <v>320</v>
      </c>
      <c r="B71" s="35" t="s">
        <v>318</v>
      </c>
      <c r="C71" s="35" t="s">
        <v>14</v>
      </c>
      <c r="D71" s="35" t="s">
        <v>81</v>
      </c>
      <c r="E71" s="37">
        <f>IFERROR(VLOOKUP($A71,'[1]Par ES'!$A$1:$K$121,9,FALSE),0)</f>
        <v>0</v>
      </c>
      <c r="F71" s="37">
        <f>IFERROR(VLOOKUP($A71,'[1]Par ES'!$A$1:$K$121,8,FALSE),0)</f>
        <v>0</v>
      </c>
      <c r="G71" s="37">
        <f>IFERROR(VLOOKUP($A71,'[1]Par ES'!$A$1:$K$121,4,FALSE),0)</f>
        <v>0</v>
      </c>
      <c r="H71" s="37">
        <f>IFERROR(VLOOKUP($A71,'[1]Par ES'!$A$1:$K$121,3,FALSE),0)</f>
        <v>0</v>
      </c>
      <c r="I71" s="37">
        <f>IFERROR(VLOOKUP($A71,'[1]Par ES'!$A$1:$K$121,2,FALSE),0)</f>
        <v>0</v>
      </c>
      <c r="J71" s="37">
        <f>IFERROR(VLOOKUP($A71,'[1]Par ES'!$A$1:$K$121,7,FALSE),0)</f>
        <v>0</v>
      </c>
      <c r="K71" s="37">
        <f>IFERROR(VLOOKUP($A71,'[1]Par ES'!$A$1:$K$121,10,FALSE),0)</f>
        <v>0</v>
      </c>
      <c r="L71" s="37">
        <f>IFERROR(VLOOKUP($A71,'[1]Par ES'!$A$1:$K$121,6,FALSE),0)</f>
        <v>0</v>
      </c>
      <c r="M71" s="37">
        <f>IFERROR(VLOOKUP($A71,'[1]Par ES'!$A$1:$K$121,5,FALSE),0)</f>
        <v>0</v>
      </c>
      <c r="N71" s="37">
        <f>IFERROR(VLOOKUP($A71,[2]Feuil1!$A$1:$E$4,4,FALSE),0)</f>
        <v>0</v>
      </c>
      <c r="O71" s="37">
        <f>IFERROR(VLOOKUP($A71,'[3]Par ES'!$A$1:$C$182,2,FALSE),0)</f>
        <v>0</v>
      </c>
      <c r="P71" s="37">
        <f>IFERROR(VLOOKUP($A71,[4]liste!$A$1:$L$126,12,FALSE),0)</f>
        <v>117292.4981673048</v>
      </c>
      <c r="Q71" s="38">
        <f>SUM(E71:P71)</f>
        <v>117292.4981673048</v>
      </c>
      <c r="R71" s="6"/>
    </row>
    <row r="72" spans="1:19" ht="15" customHeight="1" x14ac:dyDescent="0.25">
      <c r="A72" s="28" t="s">
        <v>90</v>
      </c>
      <c r="B72" s="12" t="s">
        <v>91</v>
      </c>
      <c r="C72" s="1" t="s">
        <v>7</v>
      </c>
      <c r="D72" s="1" t="s">
        <v>81</v>
      </c>
      <c r="E72" s="37">
        <f>IFERROR(VLOOKUP($A72,'[1]Par ES'!$A$1:$K$121,9,FALSE),0)</f>
        <v>0</v>
      </c>
      <c r="F72" s="37">
        <f>IFERROR(VLOOKUP($A72,'[1]Par ES'!$A$1:$K$121,8,FALSE),0)</f>
        <v>0</v>
      </c>
      <c r="G72" s="37">
        <f>IFERROR(VLOOKUP($A72,'[1]Par ES'!$A$1:$K$121,4,FALSE),0)</f>
        <v>50000</v>
      </c>
      <c r="H72" s="37">
        <f>IFERROR(VLOOKUP($A72,'[1]Par ES'!$A$1:$K$121,3,FALSE),0)</f>
        <v>0</v>
      </c>
      <c r="I72" s="37">
        <f>IFERROR(VLOOKUP($A72,'[1]Par ES'!$A$1:$K$121,2,FALSE),0)</f>
        <v>0</v>
      </c>
      <c r="J72" s="37">
        <f>IFERROR(VLOOKUP($A72,'[1]Par ES'!$A$1:$K$121,7,FALSE),0)</f>
        <v>0</v>
      </c>
      <c r="K72" s="37">
        <f>IFERROR(VLOOKUP($A72,'[1]Par ES'!$A$1:$K$121,10,FALSE),0)</f>
        <v>0</v>
      </c>
      <c r="L72" s="37">
        <f>IFERROR(VLOOKUP($A72,'[1]Par ES'!$A$1:$K$121,6,FALSE),0)</f>
        <v>0</v>
      </c>
      <c r="M72" s="37">
        <f>IFERROR(VLOOKUP($A72,'[1]Par ES'!$A$1:$K$121,5,FALSE),0)</f>
        <v>0</v>
      </c>
      <c r="N72" s="37">
        <f>IFERROR(VLOOKUP($A72,[2]Feuil1!$A$1:$E$4,4,FALSE),0)</f>
        <v>0</v>
      </c>
      <c r="O72" s="37">
        <f>IFERROR(VLOOKUP($A72,'[3]Par ES'!$A$1:$C$182,2,FALSE),0)</f>
        <v>0</v>
      </c>
      <c r="P72" s="37">
        <f>IFERROR(VLOOKUP($A72,[4]liste!$A$1:$L$126,12,FALSE),0)</f>
        <v>27368.249572371114</v>
      </c>
      <c r="Q72" s="20">
        <f>SUM(E72:P72)</f>
        <v>77368.249572371118</v>
      </c>
      <c r="R72" s="6"/>
    </row>
    <row r="73" spans="1:19" ht="15" customHeight="1" x14ac:dyDescent="0.25">
      <c r="A73" s="28" t="s">
        <v>92</v>
      </c>
      <c r="B73" s="12" t="s">
        <v>93</v>
      </c>
      <c r="C73" s="1" t="s">
        <v>7</v>
      </c>
      <c r="D73" s="1" t="s">
        <v>81</v>
      </c>
      <c r="E73" s="37">
        <f>IFERROR(VLOOKUP($A73,'[1]Par ES'!$A$1:$K$121,9,FALSE),0)</f>
        <v>0</v>
      </c>
      <c r="F73" s="37">
        <f>IFERROR(VLOOKUP($A73,'[1]Par ES'!$A$1:$K$121,8,FALSE),0)</f>
        <v>0</v>
      </c>
      <c r="G73" s="37">
        <f>IFERROR(VLOOKUP($A73,'[1]Par ES'!$A$1:$K$121,4,FALSE),0)</f>
        <v>409358</v>
      </c>
      <c r="H73" s="37">
        <f>IFERROR(VLOOKUP($A73,'[1]Par ES'!$A$1:$K$121,3,FALSE),0)</f>
        <v>0</v>
      </c>
      <c r="I73" s="37">
        <f>IFERROR(VLOOKUP($A73,'[1]Par ES'!$A$1:$K$121,2,FALSE),0)</f>
        <v>0</v>
      </c>
      <c r="J73" s="37">
        <f>IFERROR(VLOOKUP($A73,'[1]Par ES'!$A$1:$K$121,7,FALSE),0)</f>
        <v>0</v>
      </c>
      <c r="K73" s="37">
        <f>IFERROR(VLOOKUP($A73,'[1]Par ES'!$A$1:$K$121,10,FALSE),0)</f>
        <v>0</v>
      </c>
      <c r="L73" s="37">
        <f>IFERROR(VLOOKUP($A73,'[1]Par ES'!$A$1:$K$121,6,FALSE),0)</f>
        <v>0</v>
      </c>
      <c r="M73" s="37">
        <f>IFERROR(VLOOKUP($A73,'[1]Par ES'!$A$1:$K$121,5,FALSE),0)</f>
        <v>0</v>
      </c>
      <c r="N73" s="37">
        <f>IFERROR(VLOOKUP($A73,[2]Feuil1!$A$1:$E$4,4,FALSE),0)</f>
        <v>0</v>
      </c>
      <c r="O73" s="37">
        <f>IFERROR(VLOOKUP($A73,'[3]Par ES'!$A$1:$C$182,2,FALSE),0)</f>
        <v>3000</v>
      </c>
      <c r="P73" s="37">
        <f>IFERROR(VLOOKUP($A73,[4]liste!$A$1:$L$126,12,FALSE),0)</f>
        <v>0</v>
      </c>
      <c r="Q73" s="20">
        <f>SUM(E73:P73)</f>
        <v>412358</v>
      </c>
      <c r="R73" s="6"/>
    </row>
    <row r="74" spans="1:19" ht="15" customHeight="1" x14ac:dyDescent="0.25">
      <c r="A74" s="28" t="s">
        <v>94</v>
      </c>
      <c r="B74" s="12" t="s">
        <v>95</v>
      </c>
      <c r="C74" s="1" t="s">
        <v>6</v>
      </c>
      <c r="D74" s="1" t="s">
        <v>81</v>
      </c>
      <c r="E74" s="37">
        <f>IFERROR(VLOOKUP($A74,'[1]Par ES'!$A$1:$K$121,9,FALSE),0)</f>
        <v>0</v>
      </c>
      <c r="F74" s="37">
        <f>IFERROR(VLOOKUP($A74,'[1]Par ES'!$A$1:$K$121,8,FALSE),0)</f>
        <v>0</v>
      </c>
      <c r="G74" s="37">
        <f>IFERROR(VLOOKUP($A74,'[1]Par ES'!$A$1:$K$121,4,FALSE),0)</f>
        <v>0</v>
      </c>
      <c r="H74" s="37">
        <f>IFERROR(VLOOKUP($A74,'[1]Par ES'!$A$1:$K$121,3,FALSE),0)</f>
        <v>0</v>
      </c>
      <c r="I74" s="37">
        <f>IFERROR(VLOOKUP($A74,'[1]Par ES'!$A$1:$K$121,2,FALSE),0)</f>
        <v>0</v>
      </c>
      <c r="J74" s="37">
        <f>IFERROR(VLOOKUP($A74,'[1]Par ES'!$A$1:$K$121,7,FALSE),0)</f>
        <v>0</v>
      </c>
      <c r="K74" s="37">
        <f>IFERROR(VLOOKUP($A74,'[1]Par ES'!$A$1:$K$121,10,FALSE),0)</f>
        <v>0</v>
      </c>
      <c r="L74" s="37">
        <f>IFERROR(VLOOKUP($A74,'[1]Par ES'!$A$1:$K$121,6,FALSE),0)</f>
        <v>0</v>
      </c>
      <c r="M74" s="37">
        <f>IFERROR(VLOOKUP($A74,'[1]Par ES'!$A$1:$K$121,5,FALSE),0)</f>
        <v>0</v>
      </c>
      <c r="N74" s="37">
        <f>IFERROR(VLOOKUP($A74,[2]Feuil1!$A$1:$E$4,4,FALSE),0)</f>
        <v>0</v>
      </c>
      <c r="O74" s="37">
        <f>IFERROR(VLOOKUP($A74,'[3]Par ES'!$A$1:$C$182,2,FALSE),0)</f>
        <v>2000</v>
      </c>
      <c r="P74" s="37">
        <f>IFERROR(VLOOKUP($A74,[4]liste!$A$1:$L$126,12,FALSE),0)</f>
        <v>52129.999185468798</v>
      </c>
      <c r="Q74" s="20">
        <f>SUM(E74:P74)</f>
        <v>54129.999185468798</v>
      </c>
      <c r="R74" s="6"/>
    </row>
    <row r="75" spans="1:19" ht="15" customHeight="1" x14ac:dyDescent="0.25">
      <c r="A75" s="28" t="s">
        <v>96</v>
      </c>
      <c r="B75" s="12" t="s">
        <v>281</v>
      </c>
      <c r="C75" s="1" t="s">
        <v>5</v>
      </c>
      <c r="D75" s="1" t="s">
        <v>81</v>
      </c>
      <c r="E75" s="37">
        <f>IFERROR(VLOOKUP($A75,'[1]Par ES'!$A$1:$K$121,9,FALSE),0)</f>
        <v>0</v>
      </c>
      <c r="F75" s="37">
        <f>IFERROR(VLOOKUP($A75,'[1]Par ES'!$A$1:$K$121,8,FALSE),0)</f>
        <v>0</v>
      </c>
      <c r="G75" s="37">
        <f>IFERROR(VLOOKUP($A75,'[1]Par ES'!$A$1:$K$121,4,FALSE),0)</f>
        <v>0</v>
      </c>
      <c r="H75" s="37">
        <f>IFERROR(VLOOKUP($A75,'[1]Par ES'!$A$1:$K$121,3,FALSE),0)</f>
        <v>0</v>
      </c>
      <c r="I75" s="37">
        <f>IFERROR(VLOOKUP($A75,'[1]Par ES'!$A$1:$K$121,2,FALSE),0)</f>
        <v>0</v>
      </c>
      <c r="J75" s="37">
        <f>IFERROR(VLOOKUP($A75,'[1]Par ES'!$A$1:$K$121,7,FALSE),0)</f>
        <v>0</v>
      </c>
      <c r="K75" s="37">
        <f>IFERROR(VLOOKUP($A75,'[1]Par ES'!$A$1:$K$121,10,FALSE),0)</f>
        <v>0</v>
      </c>
      <c r="L75" s="37">
        <f>IFERROR(VLOOKUP($A75,'[1]Par ES'!$A$1:$K$121,6,FALSE),0)</f>
        <v>0</v>
      </c>
      <c r="M75" s="37">
        <f>IFERROR(VLOOKUP($A75,'[1]Par ES'!$A$1:$K$121,5,FALSE),0)</f>
        <v>0</v>
      </c>
      <c r="N75" s="37">
        <f>IFERROR(VLOOKUP($A75,[2]Feuil1!$A$1:$E$4,4,FALSE),0)</f>
        <v>0</v>
      </c>
      <c r="O75" s="37">
        <f>IFERROR(VLOOKUP($A75,'[3]Par ES'!$A$1:$C$182,2,FALSE),0)</f>
        <v>1000</v>
      </c>
      <c r="P75" s="37">
        <f>IFERROR(VLOOKUP($A75,[4]liste!$A$1:$L$126,12,FALSE),0)</f>
        <v>125111.99804512512</v>
      </c>
      <c r="Q75" s="20">
        <f>SUM(E75:P75)</f>
        <v>126111.99804512512</v>
      </c>
      <c r="R75" s="6"/>
    </row>
    <row r="76" spans="1:19" ht="15" customHeight="1" x14ac:dyDescent="0.25">
      <c r="A76" s="31" t="s">
        <v>285</v>
      </c>
      <c r="B76" s="12" t="s">
        <v>97</v>
      </c>
      <c r="C76" s="21" t="s">
        <v>246</v>
      </c>
      <c r="D76" s="13" t="s">
        <v>81</v>
      </c>
      <c r="E76" s="37">
        <f>IFERROR(VLOOKUP($A76,'[1]Par ES'!$A$1:$K$121,9,FALSE),0)</f>
        <v>34535</v>
      </c>
      <c r="F76" s="37">
        <f>IFERROR(VLOOKUP($A76,'[1]Par ES'!$A$1:$K$121,8,FALSE),0)</f>
        <v>252446</v>
      </c>
      <c r="G76" s="37">
        <f>IFERROR(VLOOKUP($A76,'[1]Par ES'!$A$1:$K$121,4,FALSE),0)</f>
        <v>2286148</v>
      </c>
      <c r="H76" s="37">
        <f>IFERROR(VLOOKUP($A76,'[1]Par ES'!$A$1:$K$121,3,FALSE),0)</f>
        <v>1205860</v>
      </c>
      <c r="I76" s="37">
        <f>IFERROR(VLOOKUP($A76,'[1]Par ES'!$A$1:$K$121,2,FALSE),0)</f>
        <v>154664</v>
      </c>
      <c r="J76" s="37">
        <f>IFERROR(VLOOKUP($A76,'[1]Par ES'!$A$1:$K$121,7,FALSE),0)</f>
        <v>27583</v>
      </c>
      <c r="K76" s="37">
        <f>IFERROR(VLOOKUP($A76,'[1]Par ES'!$A$1:$K$121,10,FALSE),0)</f>
        <v>0</v>
      </c>
      <c r="L76" s="37">
        <f>IFERROR(VLOOKUP($A76,'[1]Par ES'!$A$1:$K$121,6,FALSE),0)</f>
        <v>308662</v>
      </c>
      <c r="M76" s="37">
        <f>IFERROR(VLOOKUP($A76,'[1]Par ES'!$A$1:$K$121,5,FALSE),0)</f>
        <v>35739</v>
      </c>
      <c r="N76" s="37">
        <f>IFERROR(VLOOKUP($A76,[2]Feuil1!$A$1:$E$4,4,FALSE),0)</f>
        <v>0</v>
      </c>
      <c r="O76" s="37">
        <f>IFERROR(VLOOKUP($A76,'[3]Par ES'!$A$1:$C$182,2,FALSE),0)</f>
        <v>673500</v>
      </c>
      <c r="P76" s="37">
        <f>IFERROR(VLOOKUP($A76,[4]liste!$A$1:$L$126,12,FALSE),0)</f>
        <v>3742933.9415166602</v>
      </c>
      <c r="Q76" s="20">
        <f>SUM(E76:P76)</f>
        <v>8722070.9415166602</v>
      </c>
      <c r="R76" s="6"/>
    </row>
    <row r="77" spans="1:19" ht="15" customHeight="1" x14ac:dyDescent="0.25">
      <c r="A77" s="28" t="s">
        <v>244</v>
      </c>
      <c r="B77" s="12" t="s">
        <v>245</v>
      </c>
      <c r="C77" s="1" t="s">
        <v>7</v>
      </c>
      <c r="D77" s="12" t="s">
        <v>81</v>
      </c>
      <c r="E77" s="37">
        <f>IFERROR(VLOOKUP($A77,'[1]Par ES'!$A$1:$K$121,9,FALSE),0)</f>
        <v>0</v>
      </c>
      <c r="F77" s="37">
        <f>IFERROR(VLOOKUP($A77,'[1]Par ES'!$A$1:$K$121,8,FALSE),0)</f>
        <v>0</v>
      </c>
      <c r="G77" s="37">
        <f>IFERROR(VLOOKUP($A77,'[1]Par ES'!$A$1:$K$121,4,FALSE),0)</f>
        <v>0</v>
      </c>
      <c r="H77" s="37">
        <f>IFERROR(VLOOKUP($A77,'[1]Par ES'!$A$1:$K$121,3,FALSE),0)</f>
        <v>0</v>
      </c>
      <c r="I77" s="37">
        <f>IFERROR(VLOOKUP($A77,'[1]Par ES'!$A$1:$K$121,2,FALSE),0)</f>
        <v>0</v>
      </c>
      <c r="J77" s="37">
        <f>IFERROR(VLOOKUP($A77,'[1]Par ES'!$A$1:$K$121,7,FALSE),0)</f>
        <v>0</v>
      </c>
      <c r="K77" s="37">
        <f>IFERROR(VLOOKUP($A77,'[1]Par ES'!$A$1:$K$121,10,FALSE),0)</f>
        <v>0</v>
      </c>
      <c r="L77" s="37">
        <f>IFERROR(VLOOKUP($A77,'[1]Par ES'!$A$1:$K$121,6,FALSE),0)</f>
        <v>0</v>
      </c>
      <c r="M77" s="37">
        <f>IFERROR(VLOOKUP($A77,'[1]Par ES'!$A$1:$K$121,5,FALSE),0)</f>
        <v>0</v>
      </c>
      <c r="N77" s="37">
        <f>IFERROR(VLOOKUP($A77,[2]Feuil1!$A$1:$E$4,4,FALSE),0)</f>
        <v>0</v>
      </c>
      <c r="O77" s="37">
        <f>IFERROR(VLOOKUP($A77,'[3]Par ES'!$A$1:$C$182,2,FALSE),0)</f>
        <v>1000</v>
      </c>
      <c r="P77" s="37">
        <f>IFERROR(VLOOKUP($A77,[4]liste!$A$1:$L$126,12,FALSE),0)</f>
        <v>0</v>
      </c>
      <c r="Q77" s="20">
        <f>SUM(E77:P77)</f>
        <v>1000</v>
      </c>
      <c r="R77" s="6"/>
    </row>
    <row r="78" spans="1:19" ht="15" customHeight="1" x14ac:dyDescent="0.25">
      <c r="A78" s="28" t="s">
        <v>98</v>
      </c>
      <c r="B78" s="12" t="s">
        <v>99</v>
      </c>
      <c r="C78" s="1" t="s">
        <v>7</v>
      </c>
      <c r="D78" s="12" t="s">
        <v>81</v>
      </c>
      <c r="E78" s="37">
        <f>IFERROR(VLOOKUP($A78,'[1]Par ES'!$A$1:$K$121,9,FALSE),0)</f>
        <v>0</v>
      </c>
      <c r="F78" s="37">
        <f>IFERROR(VLOOKUP($A78,'[1]Par ES'!$A$1:$K$121,8,FALSE),0)</f>
        <v>0</v>
      </c>
      <c r="G78" s="37">
        <f>IFERROR(VLOOKUP($A78,'[1]Par ES'!$A$1:$K$121,4,FALSE),0)</f>
        <v>0</v>
      </c>
      <c r="H78" s="37">
        <f>IFERROR(VLOOKUP($A78,'[1]Par ES'!$A$1:$K$121,3,FALSE),0)</f>
        <v>0</v>
      </c>
      <c r="I78" s="37">
        <f>IFERROR(VLOOKUP($A78,'[1]Par ES'!$A$1:$K$121,2,FALSE),0)</f>
        <v>0</v>
      </c>
      <c r="J78" s="37">
        <f>IFERROR(VLOOKUP($A78,'[1]Par ES'!$A$1:$K$121,7,FALSE),0)</f>
        <v>0</v>
      </c>
      <c r="K78" s="37">
        <f>IFERROR(VLOOKUP($A78,'[1]Par ES'!$A$1:$K$121,10,FALSE),0)</f>
        <v>0</v>
      </c>
      <c r="L78" s="37">
        <f>IFERROR(VLOOKUP($A78,'[1]Par ES'!$A$1:$K$121,6,FALSE),0)</f>
        <v>0</v>
      </c>
      <c r="M78" s="37">
        <f>IFERROR(VLOOKUP($A78,'[1]Par ES'!$A$1:$K$121,5,FALSE),0)</f>
        <v>0</v>
      </c>
      <c r="N78" s="37">
        <f>IFERROR(VLOOKUP($A78,[2]Feuil1!$A$1:$E$4,4,FALSE),0)</f>
        <v>0</v>
      </c>
      <c r="O78" s="37">
        <f>IFERROR(VLOOKUP($A78,'[3]Par ES'!$A$1:$C$182,2,FALSE),0)</f>
        <v>2000</v>
      </c>
      <c r="P78" s="37">
        <f>IFERROR(VLOOKUP($A78,[4]liste!$A$1:$L$126,12,FALSE),0)</f>
        <v>0</v>
      </c>
      <c r="Q78" s="20">
        <f>SUM(E78:P78)</f>
        <v>2000</v>
      </c>
      <c r="R78" s="6"/>
    </row>
    <row r="79" spans="1:19" ht="15" customHeight="1" x14ac:dyDescent="0.25">
      <c r="A79" s="28" t="s">
        <v>100</v>
      </c>
      <c r="B79" s="12" t="s">
        <v>101</v>
      </c>
      <c r="C79" s="1" t="s">
        <v>7</v>
      </c>
      <c r="D79" s="12" t="s">
        <v>81</v>
      </c>
      <c r="E79" s="37">
        <f>IFERROR(VLOOKUP($A79,'[1]Par ES'!$A$1:$K$121,9,FALSE),0)</f>
        <v>0</v>
      </c>
      <c r="F79" s="37">
        <f>IFERROR(VLOOKUP($A79,'[1]Par ES'!$A$1:$K$121,8,FALSE),0)</f>
        <v>0</v>
      </c>
      <c r="G79" s="37">
        <f>IFERROR(VLOOKUP($A79,'[1]Par ES'!$A$1:$K$121,4,FALSE),0)</f>
        <v>0</v>
      </c>
      <c r="H79" s="37">
        <f>IFERROR(VLOOKUP($A79,'[1]Par ES'!$A$1:$K$121,3,FALSE),0)</f>
        <v>0</v>
      </c>
      <c r="I79" s="37">
        <f>IFERROR(VLOOKUP($A79,'[1]Par ES'!$A$1:$K$121,2,FALSE),0)</f>
        <v>0</v>
      </c>
      <c r="J79" s="37">
        <f>IFERROR(VLOOKUP($A79,'[1]Par ES'!$A$1:$K$121,7,FALSE),0)</f>
        <v>0</v>
      </c>
      <c r="K79" s="37">
        <f>IFERROR(VLOOKUP($A79,'[1]Par ES'!$A$1:$K$121,10,FALSE),0)</f>
        <v>0</v>
      </c>
      <c r="L79" s="37">
        <f>IFERROR(VLOOKUP($A79,'[1]Par ES'!$A$1:$K$121,6,FALSE),0)</f>
        <v>0</v>
      </c>
      <c r="M79" s="37">
        <f>IFERROR(VLOOKUP($A79,'[1]Par ES'!$A$1:$K$121,5,FALSE),0)</f>
        <v>17802</v>
      </c>
      <c r="N79" s="37">
        <f>IFERROR(VLOOKUP($A79,[2]Feuil1!$A$1:$E$4,4,FALSE),0)</f>
        <v>0</v>
      </c>
      <c r="O79" s="37">
        <f>IFERROR(VLOOKUP($A79,'[3]Par ES'!$A$1:$C$182,2,FALSE),0)</f>
        <v>26000</v>
      </c>
      <c r="P79" s="37">
        <f>IFERROR(VLOOKUP($A79,[4]liste!$A$1:$L$126,12,FALSE),0)</f>
        <v>32581.249490918002</v>
      </c>
      <c r="Q79" s="20">
        <f>SUM(E79:P79)</f>
        <v>76383.24949091801</v>
      </c>
      <c r="R79" s="6"/>
    </row>
    <row r="80" spans="1:19" ht="15" customHeight="1" x14ac:dyDescent="0.25">
      <c r="A80" s="28" t="s">
        <v>102</v>
      </c>
      <c r="B80" s="12" t="s">
        <v>103</v>
      </c>
      <c r="C80" s="12" t="s">
        <v>7</v>
      </c>
      <c r="D80" s="12" t="s">
        <v>81</v>
      </c>
      <c r="E80" s="37">
        <f>IFERROR(VLOOKUP($A80,'[1]Par ES'!$A$1:$K$121,9,FALSE),0)</f>
        <v>0</v>
      </c>
      <c r="F80" s="37">
        <f>IFERROR(VLOOKUP($A80,'[1]Par ES'!$A$1:$K$121,8,FALSE),0)</f>
        <v>0</v>
      </c>
      <c r="G80" s="37">
        <f>IFERROR(VLOOKUP($A80,'[1]Par ES'!$A$1:$K$121,4,FALSE),0)</f>
        <v>0</v>
      </c>
      <c r="H80" s="37">
        <f>IFERROR(VLOOKUP($A80,'[1]Par ES'!$A$1:$K$121,3,FALSE),0)</f>
        <v>0</v>
      </c>
      <c r="I80" s="37">
        <f>IFERROR(VLOOKUP($A80,'[1]Par ES'!$A$1:$K$121,2,FALSE),0)</f>
        <v>0</v>
      </c>
      <c r="J80" s="37">
        <f>IFERROR(VLOOKUP($A80,'[1]Par ES'!$A$1:$K$121,7,FALSE),0)</f>
        <v>0</v>
      </c>
      <c r="K80" s="37">
        <f>IFERROR(VLOOKUP($A80,'[1]Par ES'!$A$1:$K$121,10,FALSE),0)</f>
        <v>0</v>
      </c>
      <c r="L80" s="37">
        <f>IFERROR(VLOOKUP($A80,'[1]Par ES'!$A$1:$K$121,6,FALSE),0)</f>
        <v>0</v>
      </c>
      <c r="M80" s="37">
        <f>IFERROR(VLOOKUP($A80,'[1]Par ES'!$A$1:$K$121,5,FALSE),0)</f>
        <v>0</v>
      </c>
      <c r="N80" s="37">
        <f>IFERROR(VLOOKUP($A80,[2]Feuil1!$A$1:$E$4,4,FALSE),0)</f>
        <v>0</v>
      </c>
      <c r="O80" s="37">
        <f>IFERROR(VLOOKUP($A80,'[3]Par ES'!$A$1:$C$182,2,FALSE),0)</f>
        <v>0</v>
      </c>
      <c r="P80" s="37">
        <f>IFERROR(VLOOKUP($A80,[4]liste!$A$1:$L$126,12,FALSE),0)</f>
        <v>19548.749694550799</v>
      </c>
      <c r="Q80" s="20">
        <f>SUM(E80:P80)</f>
        <v>19548.749694550799</v>
      </c>
      <c r="R80" s="6"/>
    </row>
    <row r="81" spans="1:19" ht="15" customHeight="1" x14ac:dyDescent="0.25">
      <c r="A81" s="28" t="s">
        <v>115</v>
      </c>
      <c r="B81" s="12" t="s">
        <v>116</v>
      </c>
      <c r="C81" s="12" t="s">
        <v>14</v>
      </c>
      <c r="D81" s="12" t="s">
        <v>81</v>
      </c>
      <c r="E81" s="37">
        <f>IFERROR(VLOOKUP($A81,'[1]Par ES'!$A$1:$K$121,9,FALSE),0)</f>
        <v>0</v>
      </c>
      <c r="F81" s="37">
        <f>IFERROR(VLOOKUP($A81,'[1]Par ES'!$A$1:$K$121,8,FALSE),0)</f>
        <v>0</v>
      </c>
      <c r="G81" s="37">
        <f>IFERROR(VLOOKUP($A81,'[1]Par ES'!$A$1:$K$121,4,FALSE),0)</f>
        <v>0</v>
      </c>
      <c r="H81" s="37">
        <f>IFERROR(VLOOKUP($A81,'[1]Par ES'!$A$1:$K$121,3,FALSE),0)</f>
        <v>0</v>
      </c>
      <c r="I81" s="37">
        <f>IFERROR(VLOOKUP($A81,'[1]Par ES'!$A$1:$K$121,2,FALSE),0)</f>
        <v>0</v>
      </c>
      <c r="J81" s="37">
        <f>IFERROR(VLOOKUP($A81,'[1]Par ES'!$A$1:$K$121,7,FALSE),0)</f>
        <v>0</v>
      </c>
      <c r="K81" s="37">
        <f>IFERROR(VLOOKUP($A81,'[1]Par ES'!$A$1:$K$121,10,FALSE),0)</f>
        <v>0</v>
      </c>
      <c r="L81" s="37">
        <f>IFERROR(VLOOKUP($A81,'[1]Par ES'!$A$1:$K$121,6,FALSE),0)</f>
        <v>0</v>
      </c>
      <c r="M81" s="37">
        <f>IFERROR(VLOOKUP($A81,'[1]Par ES'!$A$1:$K$121,5,FALSE),0)</f>
        <v>0</v>
      </c>
      <c r="N81" s="37">
        <f>IFERROR(VLOOKUP($A81,[2]Feuil1!$A$1:$E$4,4,FALSE),0)</f>
        <v>0</v>
      </c>
      <c r="O81" s="37">
        <f>IFERROR(VLOOKUP($A81,'[3]Par ES'!$A$1:$C$182,2,FALSE),0)</f>
        <v>1000</v>
      </c>
      <c r="P81" s="37">
        <f>IFERROR(VLOOKUP($A81,[4]liste!$A$1:$L$126,12,FALSE),0)</f>
        <v>0</v>
      </c>
      <c r="Q81" s="20">
        <f>SUM(E81:P81)</f>
        <v>1000</v>
      </c>
      <c r="R81" s="6"/>
    </row>
    <row r="82" spans="1:19" ht="15" customHeight="1" x14ac:dyDescent="0.25">
      <c r="A82" s="28" t="s">
        <v>266</v>
      </c>
      <c r="B82" s="12" t="s">
        <v>267</v>
      </c>
      <c r="C82" s="1" t="s">
        <v>6</v>
      </c>
      <c r="D82" s="12" t="s">
        <v>81</v>
      </c>
      <c r="E82" s="37">
        <f>IFERROR(VLOOKUP($A82,'[1]Par ES'!$A$1:$K$121,9,FALSE),0)</f>
        <v>0</v>
      </c>
      <c r="F82" s="37">
        <f>IFERROR(VLOOKUP($A82,'[1]Par ES'!$A$1:$K$121,8,FALSE),0)</f>
        <v>0</v>
      </c>
      <c r="G82" s="37">
        <f>IFERROR(VLOOKUP($A82,'[1]Par ES'!$A$1:$K$121,4,FALSE),0)</f>
        <v>0</v>
      </c>
      <c r="H82" s="37">
        <f>IFERROR(VLOOKUP($A82,'[1]Par ES'!$A$1:$K$121,3,FALSE),0)</f>
        <v>0</v>
      </c>
      <c r="I82" s="37">
        <f>IFERROR(VLOOKUP($A82,'[1]Par ES'!$A$1:$K$121,2,FALSE),0)</f>
        <v>0</v>
      </c>
      <c r="J82" s="37">
        <f>IFERROR(VLOOKUP($A82,'[1]Par ES'!$A$1:$K$121,7,FALSE),0)</f>
        <v>0</v>
      </c>
      <c r="K82" s="37">
        <f>IFERROR(VLOOKUP($A82,'[1]Par ES'!$A$1:$K$121,10,FALSE),0)</f>
        <v>0</v>
      </c>
      <c r="L82" s="37">
        <f>IFERROR(VLOOKUP($A82,'[1]Par ES'!$A$1:$K$121,6,FALSE),0)</f>
        <v>0</v>
      </c>
      <c r="M82" s="37">
        <f>IFERROR(VLOOKUP($A82,'[1]Par ES'!$A$1:$K$121,5,FALSE),0)</f>
        <v>0</v>
      </c>
      <c r="N82" s="37">
        <f>IFERROR(VLOOKUP($A82,[2]Feuil1!$A$1:$E$4,4,FALSE),0)</f>
        <v>0</v>
      </c>
      <c r="O82" s="37">
        <f>IFERROR(VLOOKUP($A82,'[3]Par ES'!$A$1:$C$182,2,FALSE),0)</f>
        <v>0</v>
      </c>
      <c r="P82" s="37">
        <f>IFERROR(VLOOKUP($A82,[4]liste!$A$1:$L$126,12,FALSE),0)</f>
        <v>4887.1874236376998</v>
      </c>
      <c r="Q82" s="20">
        <f>SUM(E82:P82)</f>
        <v>4887.1874236376998</v>
      </c>
      <c r="R82" s="6"/>
      <c r="S82" s="10"/>
    </row>
    <row r="83" spans="1:19" ht="15" customHeight="1" x14ac:dyDescent="0.25">
      <c r="A83" s="28" t="s">
        <v>104</v>
      </c>
      <c r="B83" s="12" t="s">
        <v>105</v>
      </c>
      <c r="C83" s="12" t="s">
        <v>6</v>
      </c>
      <c r="D83" s="12" t="s">
        <v>81</v>
      </c>
      <c r="E83" s="37">
        <f>IFERROR(VLOOKUP($A83,'[1]Par ES'!$A$1:$K$121,9,FALSE),0)</f>
        <v>0</v>
      </c>
      <c r="F83" s="37">
        <f>IFERROR(VLOOKUP($A83,'[1]Par ES'!$A$1:$K$121,8,FALSE),0)</f>
        <v>0</v>
      </c>
      <c r="G83" s="37">
        <f>IFERROR(VLOOKUP($A83,'[1]Par ES'!$A$1:$K$121,4,FALSE),0)</f>
        <v>50000</v>
      </c>
      <c r="H83" s="37">
        <f>IFERROR(VLOOKUP($A83,'[1]Par ES'!$A$1:$K$121,3,FALSE),0)</f>
        <v>0</v>
      </c>
      <c r="I83" s="37">
        <f>IFERROR(VLOOKUP($A83,'[1]Par ES'!$A$1:$K$121,2,FALSE),0)</f>
        <v>0</v>
      </c>
      <c r="J83" s="37">
        <f>IFERROR(VLOOKUP($A83,'[1]Par ES'!$A$1:$K$121,7,FALSE),0)</f>
        <v>0</v>
      </c>
      <c r="K83" s="37">
        <f>IFERROR(VLOOKUP($A83,'[1]Par ES'!$A$1:$K$121,10,FALSE),0)</f>
        <v>0</v>
      </c>
      <c r="L83" s="37">
        <f>IFERROR(VLOOKUP($A83,'[1]Par ES'!$A$1:$K$121,6,FALSE),0)</f>
        <v>0</v>
      </c>
      <c r="M83" s="37">
        <f>IFERROR(VLOOKUP($A83,'[1]Par ES'!$A$1:$K$121,5,FALSE),0)</f>
        <v>0</v>
      </c>
      <c r="N83" s="37">
        <f>IFERROR(VLOOKUP($A83,[2]Feuil1!$A$1:$E$4,4,FALSE),0)</f>
        <v>0</v>
      </c>
      <c r="O83" s="37">
        <f>IFERROR(VLOOKUP($A83,'[3]Par ES'!$A$1:$C$182,2,FALSE),0)</f>
        <v>13000</v>
      </c>
      <c r="P83" s="37">
        <f>IFERROR(VLOOKUP($A83,[4]liste!$A$1:$L$126,12,FALSE),0)</f>
        <v>48220.24924655864</v>
      </c>
      <c r="Q83" s="20">
        <f>SUM(E83:P83)</f>
        <v>111220.24924655864</v>
      </c>
      <c r="R83" s="6"/>
    </row>
    <row r="84" spans="1:19" ht="15" customHeight="1" x14ac:dyDescent="0.25">
      <c r="A84" s="28" t="s">
        <v>106</v>
      </c>
      <c r="B84" s="12" t="s">
        <v>299</v>
      </c>
      <c r="C84" s="12" t="s">
        <v>5</v>
      </c>
      <c r="D84" s="12" t="s">
        <v>81</v>
      </c>
      <c r="E84" s="37">
        <f>IFERROR(VLOOKUP($A84,'[1]Par ES'!$A$1:$K$121,9,FALSE),0)</f>
        <v>0</v>
      </c>
      <c r="F84" s="37">
        <f>IFERROR(VLOOKUP($A84,'[1]Par ES'!$A$1:$K$121,8,FALSE),0)</f>
        <v>0</v>
      </c>
      <c r="G84" s="37">
        <f>IFERROR(VLOOKUP($A84,'[1]Par ES'!$A$1:$K$121,4,FALSE),0)</f>
        <v>0</v>
      </c>
      <c r="H84" s="37">
        <f>IFERROR(VLOOKUP($A84,'[1]Par ES'!$A$1:$K$121,3,FALSE),0)</f>
        <v>548805</v>
      </c>
      <c r="I84" s="37">
        <f>IFERROR(VLOOKUP($A84,'[1]Par ES'!$A$1:$K$121,2,FALSE),0)</f>
        <v>0</v>
      </c>
      <c r="J84" s="37">
        <f>IFERROR(VLOOKUP($A84,'[1]Par ES'!$A$1:$K$121,7,FALSE),0)</f>
        <v>0</v>
      </c>
      <c r="K84" s="37">
        <f>IFERROR(VLOOKUP($A84,'[1]Par ES'!$A$1:$K$121,10,FALSE),0)</f>
        <v>0</v>
      </c>
      <c r="L84" s="37">
        <f>IFERROR(VLOOKUP($A84,'[1]Par ES'!$A$1:$K$121,6,FALSE),0)</f>
        <v>0</v>
      </c>
      <c r="M84" s="37">
        <f>IFERROR(VLOOKUP($A84,'[1]Par ES'!$A$1:$K$121,5,FALSE),0)</f>
        <v>0</v>
      </c>
      <c r="N84" s="37">
        <f>IFERROR(VLOOKUP($A84,[2]Feuil1!$A$1:$E$4,4,FALSE),0)</f>
        <v>0</v>
      </c>
      <c r="O84" s="37">
        <f>IFERROR(VLOOKUP($A84,'[3]Par ES'!$A$1:$C$182,2,FALSE),0)</f>
        <v>7000</v>
      </c>
      <c r="P84" s="37">
        <f>IFERROR(VLOOKUP($A84,[4]liste!$A$1:$L$126,12,FALSE),0)</f>
        <v>277592.24566262134</v>
      </c>
      <c r="Q84" s="20">
        <f>SUM(E84:P84)</f>
        <v>833397.24566262134</v>
      </c>
      <c r="R84" s="6"/>
    </row>
    <row r="85" spans="1:19" ht="15" customHeight="1" x14ac:dyDescent="0.25">
      <c r="A85" s="28" t="s">
        <v>107</v>
      </c>
      <c r="B85" s="12" t="s">
        <v>108</v>
      </c>
      <c r="C85" s="12" t="s">
        <v>7</v>
      </c>
      <c r="D85" s="12" t="s">
        <v>81</v>
      </c>
      <c r="E85" s="37">
        <f>IFERROR(VLOOKUP($A85,'[1]Par ES'!$A$1:$K$121,9,FALSE),0)</f>
        <v>0</v>
      </c>
      <c r="F85" s="37">
        <f>IFERROR(VLOOKUP($A85,'[1]Par ES'!$A$1:$K$121,8,FALSE),0)</f>
        <v>0</v>
      </c>
      <c r="G85" s="37">
        <f>IFERROR(VLOOKUP($A85,'[1]Par ES'!$A$1:$K$121,4,FALSE),0)</f>
        <v>0</v>
      </c>
      <c r="H85" s="37">
        <f>IFERROR(VLOOKUP($A85,'[1]Par ES'!$A$1:$K$121,3,FALSE),0)</f>
        <v>0</v>
      </c>
      <c r="I85" s="37">
        <f>IFERROR(VLOOKUP($A85,'[1]Par ES'!$A$1:$K$121,2,FALSE),0)</f>
        <v>0</v>
      </c>
      <c r="J85" s="37">
        <f>IFERROR(VLOOKUP($A85,'[1]Par ES'!$A$1:$K$121,7,FALSE),0)</f>
        <v>0</v>
      </c>
      <c r="K85" s="37">
        <f>IFERROR(VLOOKUP($A85,'[1]Par ES'!$A$1:$K$121,10,FALSE),0)</f>
        <v>0</v>
      </c>
      <c r="L85" s="37">
        <f>IFERROR(VLOOKUP($A85,'[1]Par ES'!$A$1:$K$121,6,FALSE),0)</f>
        <v>0</v>
      </c>
      <c r="M85" s="37">
        <f>IFERROR(VLOOKUP($A85,'[1]Par ES'!$A$1:$K$121,5,FALSE),0)</f>
        <v>0</v>
      </c>
      <c r="N85" s="37">
        <f>IFERROR(VLOOKUP($A85,[2]Feuil1!$A$1:$E$4,4,FALSE),0)</f>
        <v>0</v>
      </c>
      <c r="O85" s="37">
        <f>IFERROR(VLOOKUP($A85,'[3]Par ES'!$A$1:$C$182,2,FALSE),0)</f>
        <v>1000</v>
      </c>
      <c r="P85" s="37">
        <f>IFERROR(VLOOKUP($A85,[4]liste!$A$1:$L$126,12,FALSE),0)</f>
        <v>0</v>
      </c>
      <c r="Q85" s="20">
        <f>SUM(E85:P85)</f>
        <v>1000</v>
      </c>
      <c r="R85" s="6"/>
    </row>
    <row r="86" spans="1:19" ht="15" customHeight="1" x14ac:dyDescent="0.25">
      <c r="A86" s="28" t="s">
        <v>109</v>
      </c>
      <c r="B86" s="12" t="s">
        <v>110</v>
      </c>
      <c r="C86" s="12" t="s">
        <v>7</v>
      </c>
      <c r="D86" s="12" t="s">
        <v>81</v>
      </c>
      <c r="E86" s="37">
        <f>IFERROR(VLOOKUP($A86,'[1]Par ES'!$A$1:$K$121,9,FALSE),0)</f>
        <v>0</v>
      </c>
      <c r="F86" s="37">
        <f>IFERROR(VLOOKUP($A86,'[1]Par ES'!$A$1:$K$121,8,FALSE),0)</f>
        <v>0</v>
      </c>
      <c r="G86" s="37">
        <f>IFERROR(VLOOKUP($A86,'[1]Par ES'!$A$1:$K$121,4,FALSE),0)</f>
        <v>0</v>
      </c>
      <c r="H86" s="37">
        <f>IFERROR(VLOOKUP($A86,'[1]Par ES'!$A$1:$K$121,3,FALSE),0)</f>
        <v>0</v>
      </c>
      <c r="I86" s="37">
        <f>IFERROR(VLOOKUP($A86,'[1]Par ES'!$A$1:$K$121,2,FALSE),0)</f>
        <v>0</v>
      </c>
      <c r="J86" s="37">
        <f>IFERROR(VLOOKUP($A86,'[1]Par ES'!$A$1:$K$121,7,FALSE),0)</f>
        <v>0</v>
      </c>
      <c r="K86" s="37">
        <f>IFERROR(VLOOKUP($A86,'[1]Par ES'!$A$1:$K$121,10,FALSE),0)</f>
        <v>0</v>
      </c>
      <c r="L86" s="37">
        <f>IFERROR(VLOOKUP($A86,'[1]Par ES'!$A$1:$K$121,6,FALSE),0)</f>
        <v>0</v>
      </c>
      <c r="M86" s="37">
        <f>IFERROR(VLOOKUP($A86,'[1]Par ES'!$A$1:$K$121,5,FALSE),0)</f>
        <v>0</v>
      </c>
      <c r="N86" s="37">
        <f>IFERROR(VLOOKUP($A86,[2]Feuil1!$A$1:$E$4,4,FALSE),0)</f>
        <v>0</v>
      </c>
      <c r="O86" s="37">
        <f>IFERROR(VLOOKUP($A86,'[3]Par ES'!$A$1:$C$182,2,FALSE),0)</f>
        <v>3000</v>
      </c>
      <c r="P86" s="37">
        <f>IFERROR(VLOOKUP($A86,[4]liste!$A$1:$L$126,12,FALSE),0)</f>
        <v>108169.74830984777</v>
      </c>
      <c r="Q86" s="20">
        <f>SUM(E86:P86)</f>
        <v>111169.74830984777</v>
      </c>
      <c r="R86" s="6"/>
      <c r="S86" s="10"/>
    </row>
    <row r="87" spans="1:19" ht="15" customHeight="1" x14ac:dyDescent="0.25">
      <c r="A87" s="28" t="s">
        <v>111</v>
      </c>
      <c r="B87" s="12" t="s">
        <v>112</v>
      </c>
      <c r="C87" s="12" t="s">
        <v>7</v>
      </c>
      <c r="D87" s="12" t="s">
        <v>81</v>
      </c>
      <c r="E87" s="37">
        <f>IFERROR(VLOOKUP($A87,'[1]Par ES'!$A$1:$K$121,9,FALSE),0)</f>
        <v>0</v>
      </c>
      <c r="F87" s="37">
        <f>IFERROR(VLOOKUP($A87,'[1]Par ES'!$A$1:$K$121,8,FALSE),0)</f>
        <v>0</v>
      </c>
      <c r="G87" s="37">
        <f>IFERROR(VLOOKUP($A87,'[1]Par ES'!$A$1:$K$121,4,FALSE),0)</f>
        <v>0</v>
      </c>
      <c r="H87" s="37">
        <f>IFERROR(VLOOKUP($A87,'[1]Par ES'!$A$1:$K$121,3,FALSE),0)</f>
        <v>0</v>
      </c>
      <c r="I87" s="37">
        <f>IFERROR(VLOOKUP($A87,'[1]Par ES'!$A$1:$K$121,2,FALSE),0)</f>
        <v>0</v>
      </c>
      <c r="J87" s="37">
        <f>IFERROR(VLOOKUP($A87,'[1]Par ES'!$A$1:$K$121,7,FALSE),0)</f>
        <v>0</v>
      </c>
      <c r="K87" s="37">
        <f>IFERROR(VLOOKUP($A87,'[1]Par ES'!$A$1:$K$121,10,FALSE),0)</f>
        <v>0</v>
      </c>
      <c r="L87" s="37">
        <f>IFERROR(VLOOKUP($A87,'[1]Par ES'!$A$1:$K$121,6,FALSE),0)</f>
        <v>0</v>
      </c>
      <c r="M87" s="37">
        <f>IFERROR(VLOOKUP($A87,'[1]Par ES'!$A$1:$K$121,5,FALSE),0)</f>
        <v>0</v>
      </c>
      <c r="N87" s="37">
        <f>IFERROR(VLOOKUP($A87,[2]Feuil1!$A$1:$E$4,4,FALSE),0)</f>
        <v>0</v>
      </c>
      <c r="O87" s="37">
        <f>IFERROR(VLOOKUP($A87,'[3]Par ES'!$A$1:$C$182,2,FALSE),0)</f>
        <v>0</v>
      </c>
      <c r="P87" s="37">
        <f>IFERROR(VLOOKUP($A87,[4]liste!$A$1:$L$126,12,FALSE),0)</f>
        <v>61252.74904292584</v>
      </c>
      <c r="Q87" s="20">
        <f>SUM(E87:P87)</f>
        <v>61252.74904292584</v>
      </c>
      <c r="R87" s="6"/>
    </row>
    <row r="88" spans="1:19" ht="15" customHeight="1" x14ac:dyDescent="0.25">
      <c r="A88" s="28" t="s">
        <v>113</v>
      </c>
      <c r="B88" s="12" t="s">
        <v>114</v>
      </c>
      <c r="C88" s="12" t="s">
        <v>7</v>
      </c>
      <c r="D88" s="12" t="s">
        <v>81</v>
      </c>
      <c r="E88" s="37">
        <f>IFERROR(VLOOKUP($A88,'[1]Par ES'!$A$1:$K$121,9,FALSE),0)</f>
        <v>0</v>
      </c>
      <c r="F88" s="37">
        <f>IFERROR(VLOOKUP($A88,'[1]Par ES'!$A$1:$K$121,8,FALSE),0)</f>
        <v>0</v>
      </c>
      <c r="G88" s="37">
        <f>IFERROR(VLOOKUP($A88,'[1]Par ES'!$A$1:$K$121,4,FALSE),0)</f>
        <v>0</v>
      </c>
      <c r="H88" s="37">
        <f>IFERROR(VLOOKUP($A88,'[1]Par ES'!$A$1:$K$121,3,FALSE),0)</f>
        <v>0</v>
      </c>
      <c r="I88" s="37">
        <f>IFERROR(VLOOKUP($A88,'[1]Par ES'!$A$1:$K$121,2,FALSE),0)</f>
        <v>0</v>
      </c>
      <c r="J88" s="37">
        <f>IFERROR(VLOOKUP($A88,'[1]Par ES'!$A$1:$K$121,7,FALSE),0)</f>
        <v>0</v>
      </c>
      <c r="K88" s="37">
        <f>IFERROR(VLOOKUP($A88,'[1]Par ES'!$A$1:$K$121,10,FALSE),0)</f>
        <v>0</v>
      </c>
      <c r="L88" s="37">
        <f>IFERROR(VLOOKUP($A88,'[1]Par ES'!$A$1:$K$121,6,FALSE),0)</f>
        <v>0</v>
      </c>
      <c r="M88" s="37">
        <f>IFERROR(VLOOKUP($A88,'[1]Par ES'!$A$1:$K$121,5,FALSE),0)</f>
        <v>42445</v>
      </c>
      <c r="N88" s="37">
        <f>IFERROR(VLOOKUP($A88,[2]Feuil1!$A$1:$E$4,4,FALSE),0)</f>
        <v>0</v>
      </c>
      <c r="O88" s="37">
        <f>IFERROR(VLOOKUP($A88,'[3]Par ES'!$A$1:$C$182,2,FALSE),0)</f>
        <v>0</v>
      </c>
      <c r="P88" s="37">
        <f>IFERROR(VLOOKUP($A88,[4]liste!$A$1:$L$126,12,FALSE),0)</f>
        <v>13032.499796367199</v>
      </c>
      <c r="Q88" s="20">
        <f>SUM(E88:P88)</f>
        <v>55477.499796367199</v>
      </c>
      <c r="R88" s="6"/>
    </row>
    <row r="89" spans="1:19" ht="15" customHeight="1" x14ac:dyDescent="0.25">
      <c r="A89" s="28" t="s">
        <v>34</v>
      </c>
      <c r="B89" s="12" t="s">
        <v>35</v>
      </c>
      <c r="C89" s="1" t="s">
        <v>246</v>
      </c>
      <c r="D89" s="12" t="s">
        <v>235</v>
      </c>
      <c r="E89" s="37">
        <f>IFERROR(VLOOKUP($A89,'[1]Par ES'!$A$1:$K$121,9,FALSE),0)</f>
        <v>0</v>
      </c>
      <c r="F89" s="37">
        <f>IFERROR(VLOOKUP($A89,'[1]Par ES'!$A$1:$K$121,8,FALSE),0)</f>
        <v>0</v>
      </c>
      <c r="G89" s="37">
        <f>IFERROR(VLOOKUP($A89,'[1]Par ES'!$A$1:$K$121,4,FALSE),0)</f>
        <v>50000</v>
      </c>
      <c r="H89" s="37">
        <f>IFERROR(VLOOKUP($A89,'[1]Par ES'!$A$1:$K$121,3,FALSE),0)</f>
        <v>46981</v>
      </c>
      <c r="I89" s="37">
        <f>IFERROR(VLOOKUP($A89,'[1]Par ES'!$A$1:$K$121,2,FALSE),0)</f>
        <v>72829</v>
      </c>
      <c r="J89" s="37">
        <f>IFERROR(VLOOKUP($A89,'[1]Par ES'!$A$1:$K$121,7,FALSE),0)</f>
        <v>50000</v>
      </c>
      <c r="K89" s="37">
        <f>IFERROR(VLOOKUP($A89,'[1]Par ES'!$A$1:$K$121,10,FALSE),0)</f>
        <v>0</v>
      </c>
      <c r="L89" s="37">
        <f>IFERROR(VLOOKUP($A89,'[1]Par ES'!$A$1:$K$121,6,FALSE),0)</f>
        <v>0</v>
      </c>
      <c r="M89" s="37">
        <f>IFERROR(VLOOKUP($A89,'[1]Par ES'!$A$1:$K$121,5,FALSE),0)</f>
        <v>0</v>
      </c>
      <c r="N89" s="37">
        <f>IFERROR(VLOOKUP($A89,[2]Feuil1!$A$1:$E$4,4,FALSE),0)</f>
        <v>0</v>
      </c>
      <c r="O89" s="37">
        <f>IFERROR(VLOOKUP($A89,'[3]Par ES'!$A$1:$C$182,2,FALSE),0)</f>
        <v>4000</v>
      </c>
      <c r="P89" s="37">
        <f>IFERROR(VLOOKUP($A89,[4]liste!$A$1:$L$126,12,FALSE),0)</f>
        <v>263256.49588661746</v>
      </c>
      <c r="Q89" s="20">
        <f>SUM(E89:P89)</f>
        <v>487066.49588661746</v>
      </c>
      <c r="R89" s="6"/>
      <c r="S89" s="10"/>
    </row>
    <row r="90" spans="1:19" ht="15" customHeight="1" x14ac:dyDescent="0.25">
      <c r="A90" s="28" t="s">
        <v>36</v>
      </c>
      <c r="B90" s="12" t="s">
        <v>37</v>
      </c>
      <c r="C90" s="1" t="s">
        <v>5</v>
      </c>
      <c r="D90" s="12" t="s">
        <v>235</v>
      </c>
      <c r="E90" s="37">
        <f>IFERROR(VLOOKUP($A90,'[1]Par ES'!$A$1:$K$121,9,FALSE),0)</f>
        <v>0</v>
      </c>
      <c r="F90" s="37">
        <f>IFERROR(VLOOKUP($A90,'[1]Par ES'!$A$1:$K$121,8,FALSE),0)</f>
        <v>0</v>
      </c>
      <c r="G90" s="37">
        <f>IFERROR(VLOOKUP($A90,'[1]Par ES'!$A$1:$K$121,4,FALSE),0)</f>
        <v>0</v>
      </c>
      <c r="H90" s="37">
        <f>IFERROR(VLOOKUP($A90,'[1]Par ES'!$A$1:$K$121,3,FALSE),0)</f>
        <v>27000</v>
      </c>
      <c r="I90" s="37">
        <f>IFERROR(VLOOKUP($A90,'[1]Par ES'!$A$1:$K$121,2,FALSE),0)</f>
        <v>0</v>
      </c>
      <c r="J90" s="37">
        <f>IFERROR(VLOOKUP($A90,'[1]Par ES'!$A$1:$K$121,7,FALSE),0)</f>
        <v>0</v>
      </c>
      <c r="K90" s="37">
        <f>IFERROR(VLOOKUP($A90,'[1]Par ES'!$A$1:$K$121,10,FALSE),0)</f>
        <v>0</v>
      </c>
      <c r="L90" s="37">
        <f>IFERROR(VLOOKUP($A90,'[1]Par ES'!$A$1:$K$121,6,FALSE),0)</f>
        <v>0</v>
      </c>
      <c r="M90" s="37">
        <f>IFERROR(VLOOKUP($A90,'[1]Par ES'!$A$1:$K$121,5,FALSE),0)</f>
        <v>0</v>
      </c>
      <c r="N90" s="37">
        <f>IFERROR(VLOOKUP($A90,[2]Feuil1!$A$1:$E$4,4,FALSE),0)</f>
        <v>0</v>
      </c>
      <c r="O90" s="37">
        <f>IFERROR(VLOOKUP($A90,'[3]Par ES'!$A$1:$C$182,2,FALSE),0)</f>
        <v>0</v>
      </c>
      <c r="P90" s="37">
        <f>IFERROR(VLOOKUP($A90,[4]liste!$A$1:$L$126,12,FALSE),0)</f>
        <v>113382.74822839464</v>
      </c>
      <c r="Q90" s="20">
        <f>SUM(E90:P90)</f>
        <v>140382.74822839466</v>
      </c>
      <c r="R90" s="6"/>
    </row>
    <row r="91" spans="1:19" ht="15" customHeight="1" x14ac:dyDescent="0.25">
      <c r="A91" s="28" t="s">
        <v>74</v>
      </c>
      <c r="B91" s="1" t="s">
        <v>291</v>
      </c>
      <c r="C91" s="12" t="s">
        <v>7</v>
      </c>
      <c r="D91" s="12" t="s">
        <v>235</v>
      </c>
      <c r="E91" s="37">
        <f>IFERROR(VLOOKUP($A91,'[1]Par ES'!$A$1:$K$121,9,FALSE),0)</f>
        <v>0</v>
      </c>
      <c r="F91" s="37">
        <f>IFERROR(VLOOKUP($A91,'[1]Par ES'!$A$1:$K$121,8,FALSE),0)</f>
        <v>0</v>
      </c>
      <c r="G91" s="37">
        <f>IFERROR(VLOOKUP($A91,'[1]Par ES'!$A$1:$K$121,4,FALSE),0)</f>
        <v>0</v>
      </c>
      <c r="H91" s="37">
        <f>IFERROR(VLOOKUP($A91,'[1]Par ES'!$A$1:$K$121,3,FALSE),0)</f>
        <v>0</v>
      </c>
      <c r="I91" s="37">
        <f>IFERROR(VLOOKUP($A91,'[1]Par ES'!$A$1:$K$121,2,FALSE),0)</f>
        <v>0</v>
      </c>
      <c r="J91" s="37">
        <f>IFERROR(VLOOKUP($A91,'[1]Par ES'!$A$1:$K$121,7,FALSE),0)</f>
        <v>0</v>
      </c>
      <c r="K91" s="37">
        <f>IFERROR(VLOOKUP($A91,'[1]Par ES'!$A$1:$K$121,10,FALSE),0)</f>
        <v>0</v>
      </c>
      <c r="L91" s="37">
        <f>IFERROR(VLOOKUP($A91,'[1]Par ES'!$A$1:$K$121,6,FALSE),0)</f>
        <v>0</v>
      </c>
      <c r="M91" s="37">
        <f>IFERROR(VLOOKUP($A91,'[1]Par ES'!$A$1:$K$121,5,FALSE),0)</f>
        <v>0</v>
      </c>
      <c r="N91" s="37">
        <f>IFERROR(VLOOKUP($A91,[2]Feuil1!$A$1:$E$4,4,FALSE),0)</f>
        <v>0</v>
      </c>
      <c r="O91" s="37">
        <f>IFERROR(VLOOKUP($A91,'[3]Par ES'!$A$1:$C$182,2,FALSE),0)</f>
        <v>1000</v>
      </c>
      <c r="P91" s="37">
        <f>IFERROR(VLOOKUP($A91,[4]liste!$A$1:$L$126,12,FALSE),0)</f>
        <v>0</v>
      </c>
      <c r="Q91" s="20">
        <f>SUM(E91:P91)</f>
        <v>1000</v>
      </c>
      <c r="R91" s="6"/>
    </row>
    <row r="92" spans="1:19" ht="15" customHeight="1" x14ac:dyDescent="0.25">
      <c r="A92" s="28" t="s">
        <v>75</v>
      </c>
      <c r="B92" s="12" t="s">
        <v>76</v>
      </c>
      <c r="C92" s="12" t="s">
        <v>5</v>
      </c>
      <c r="D92" s="12" t="s">
        <v>235</v>
      </c>
      <c r="E92" s="37">
        <f>IFERROR(VLOOKUP($A92,'[1]Par ES'!$A$1:$K$121,9,FALSE),0)</f>
        <v>0</v>
      </c>
      <c r="F92" s="37">
        <f>IFERROR(VLOOKUP($A92,'[1]Par ES'!$A$1:$K$121,8,FALSE),0)</f>
        <v>0</v>
      </c>
      <c r="G92" s="37">
        <f>IFERROR(VLOOKUP($A92,'[1]Par ES'!$A$1:$K$121,4,FALSE),0)</f>
        <v>0</v>
      </c>
      <c r="H92" s="37">
        <f>IFERROR(VLOOKUP($A92,'[1]Par ES'!$A$1:$K$121,3,FALSE),0)</f>
        <v>0</v>
      </c>
      <c r="I92" s="37">
        <f>IFERROR(VLOOKUP($A92,'[1]Par ES'!$A$1:$K$121,2,FALSE),0)</f>
        <v>0</v>
      </c>
      <c r="J92" s="37">
        <f>IFERROR(VLOOKUP($A92,'[1]Par ES'!$A$1:$K$121,7,FALSE),0)</f>
        <v>0</v>
      </c>
      <c r="K92" s="37">
        <f>IFERROR(VLOOKUP($A92,'[1]Par ES'!$A$1:$K$121,10,FALSE),0)</f>
        <v>0</v>
      </c>
      <c r="L92" s="37">
        <f>IFERROR(VLOOKUP($A92,'[1]Par ES'!$A$1:$K$121,6,FALSE),0)</f>
        <v>0</v>
      </c>
      <c r="M92" s="37">
        <f>IFERROR(VLOOKUP($A92,'[1]Par ES'!$A$1:$K$121,5,FALSE),0)</f>
        <v>0</v>
      </c>
      <c r="N92" s="37">
        <f>IFERROR(VLOOKUP($A92,[2]Feuil1!$A$1:$E$4,4,FALSE),0)</f>
        <v>0</v>
      </c>
      <c r="O92" s="37">
        <f>IFERROR(VLOOKUP($A92,'[3]Par ES'!$A$1:$C$182,2,FALSE),0)</f>
        <v>0</v>
      </c>
      <c r="P92" s="37">
        <f>IFERROR(VLOOKUP($A92,[4]liste!$A$1:$L$126,12,FALSE),0)</f>
        <v>97743.748472754</v>
      </c>
      <c r="Q92" s="20">
        <f>SUM(E92:P92)</f>
        <v>97743.748472754</v>
      </c>
      <c r="R92" s="6"/>
    </row>
    <row r="93" spans="1:19" ht="15" customHeight="1" x14ac:dyDescent="0.25">
      <c r="A93" s="28" t="s">
        <v>77</v>
      </c>
      <c r="B93" s="12" t="s">
        <v>78</v>
      </c>
      <c r="C93" s="12" t="s">
        <v>246</v>
      </c>
      <c r="D93" s="12" t="s">
        <v>235</v>
      </c>
      <c r="E93" s="37">
        <f>IFERROR(VLOOKUP($A93,'[1]Par ES'!$A$1:$K$121,9,FALSE),0)</f>
        <v>0</v>
      </c>
      <c r="F93" s="37">
        <f>IFERROR(VLOOKUP($A93,'[1]Par ES'!$A$1:$K$121,8,FALSE),0)</f>
        <v>0</v>
      </c>
      <c r="G93" s="37">
        <f>IFERROR(VLOOKUP($A93,'[1]Par ES'!$A$1:$K$121,4,FALSE),0)</f>
        <v>83736</v>
      </c>
      <c r="H93" s="37">
        <f>IFERROR(VLOOKUP($A93,'[1]Par ES'!$A$1:$K$121,3,FALSE),0)</f>
        <v>574996</v>
      </c>
      <c r="I93" s="37">
        <f>IFERROR(VLOOKUP($A93,'[1]Par ES'!$A$1:$K$121,2,FALSE),0)</f>
        <v>0</v>
      </c>
      <c r="J93" s="37">
        <f>IFERROR(VLOOKUP($A93,'[1]Par ES'!$A$1:$K$121,7,FALSE),0)</f>
        <v>0</v>
      </c>
      <c r="K93" s="37">
        <f>IFERROR(VLOOKUP($A93,'[1]Par ES'!$A$1:$K$121,10,FALSE),0)</f>
        <v>0</v>
      </c>
      <c r="L93" s="37">
        <f>IFERROR(VLOOKUP($A93,'[1]Par ES'!$A$1:$K$121,6,FALSE),0)</f>
        <v>0</v>
      </c>
      <c r="M93" s="37">
        <f>IFERROR(VLOOKUP($A93,'[1]Par ES'!$A$1:$K$121,5,FALSE),0)</f>
        <v>23585</v>
      </c>
      <c r="N93" s="37">
        <f>IFERROR(VLOOKUP($A93,[2]Feuil1!$A$1:$E$4,4,FALSE),0)</f>
        <v>0</v>
      </c>
      <c r="O93" s="37">
        <f>IFERROR(VLOOKUP($A93,'[3]Par ES'!$A$1:$C$182,2,FALSE),0)</f>
        <v>34000</v>
      </c>
      <c r="P93" s="37">
        <f>IFERROR(VLOOKUP($A93,[4]liste!$A$1:$L$126,12,FALSE),0)</f>
        <v>277592.24566262134</v>
      </c>
      <c r="Q93" s="20">
        <f>SUM(E93:P93)</f>
        <v>993909.24566262134</v>
      </c>
      <c r="R93" s="6"/>
    </row>
    <row r="94" spans="1:19" ht="15" customHeight="1" x14ac:dyDescent="0.25">
      <c r="A94" s="28" t="s">
        <v>79</v>
      </c>
      <c r="B94" s="12" t="s">
        <v>80</v>
      </c>
      <c r="C94" s="1" t="s">
        <v>7</v>
      </c>
      <c r="D94" s="12" t="s">
        <v>235</v>
      </c>
      <c r="E94" s="37">
        <f>IFERROR(VLOOKUP($A94,'[1]Par ES'!$A$1:$K$121,9,FALSE),0)</f>
        <v>0</v>
      </c>
      <c r="F94" s="37">
        <f>IFERROR(VLOOKUP($A94,'[1]Par ES'!$A$1:$K$121,8,FALSE),0)</f>
        <v>0</v>
      </c>
      <c r="G94" s="37">
        <f>IFERROR(VLOOKUP($A94,'[1]Par ES'!$A$1:$K$121,4,FALSE),0)</f>
        <v>0</v>
      </c>
      <c r="H94" s="37">
        <f>IFERROR(VLOOKUP($A94,'[1]Par ES'!$A$1:$K$121,3,FALSE),0)</f>
        <v>0</v>
      </c>
      <c r="I94" s="37">
        <f>IFERROR(VLOOKUP($A94,'[1]Par ES'!$A$1:$K$121,2,FALSE),0)</f>
        <v>0</v>
      </c>
      <c r="J94" s="37">
        <f>IFERROR(VLOOKUP($A94,'[1]Par ES'!$A$1:$K$121,7,FALSE),0)</f>
        <v>0</v>
      </c>
      <c r="K94" s="37">
        <f>IFERROR(VLOOKUP($A94,'[1]Par ES'!$A$1:$K$121,10,FALSE),0)</f>
        <v>0</v>
      </c>
      <c r="L94" s="37">
        <f>IFERROR(VLOOKUP($A94,'[1]Par ES'!$A$1:$K$121,6,FALSE),0)</f>
        <v>0</v>
      </c>
      <c r="M94" s="37">
        <f>IFERROR(VLOOKUP($A94,'[1]Par ES'!$A$1:$K$121,5,FALSE),0)</f>
        <v>0</v>
      </c>
      <c r="N94" s="37">
        <f>IFERROR(VLOOKUP($A94,[2]Feuil1!$A$1:$E$4,4,FALSE),0)</f>
        <v>0</v>
      </c>
      <c r="O94" s="37">
        <f>IFERROR(VLOOKUP($A94,'[3]Par ES'!$A$1:$C$182,2,FALSE),0)</f>
        <v>1000</v>
      </c>
      <c r="P94" s="37">
        <f>IFERROR(VLOOKUP($A94,[4]liste!$A$1:$L$126,12,FALSE),0)</f>
        <v>6516.2498981835997</v>
      </c>
      <c r="Q94" s="20">
        <f>SUM(E94:P94)</f>
        <v>7516.2498981835997</v>
      </c>
      <c r="R94" s="6"/>
    </row>
    <row r="95" spans="1:19" ht="15" customHeight="1" x14ac:dyDescent="0.25">
      <c r="A95" s="28" t="s">
        <v>264</v>
      </c>
      <c r="B95" s="12" t="s">
        <v>187</v>
      </c>
      <c r="C95" s="12" t="s">
        <v>7</v>
      </c>
      <c r="D95" s="12" t="s">
        <v>278</v>
      </c>
      <c r="E95" s="37">
        <f>IFERROR(VLOOKUP($A95,'[1]Par ES'!$A$1:$K$121,9,FALSE),0)</f>
        <v>0</v>
      </c>
      <c r="F95" s="37">
        <f>IFERROR(VLOOKUP($A95,'[1]Par ES'!$A$1:$K$121,8,FALSE),0)</f>
        <v>0</v>
      </c>
      <c r="G95" s="37">
        <f>IFERROR(VLOOKUP($A95,'[1]Par ES'!$A$1:$K$121,4,FALSE),0)</f>
        <v>0</v>
      </c>
      <c r="H95" s="37">
        <f>IFERROR(VLOOKUP($A95,'[1]Par ES'!$A$1:$K$121,3,FALSE),0)</f>
        <v>0</v>
      </c>
      <c r="I95" s="37">
        <f>IFERROR(VLOOKUP($A95,'[1]Par ES'!$A$1:$K$121,2,FALSE),0)</f>
        <v>0</v>
      </c>
      <c r="J95" s="37">
        <f>IFERROR(VLOOKUP($A95,'[1]Par ES'!$A$1:$K$121,7,FALSE),0)</f>
        <v>0</v>
      </c>
      <c r="K95" s="37">
        <f>IFERROR(VLOOKUP($A95,'[1]Par ES'!$A$1:$K$121,10,FALSE),0)</f>
        <v>0</v>
      </c>
      <c r="L95" s="37">
        <f>IFERROR(VLOOKUP($A95,'[1]Par ES'!$A$1:$K$121,6,FALSE),0)</f>
        <v>0</v>
      </c>
      <c r="M95" s="37">
        <f>IFERROR(VLOOKUP($A95,'[1]Par ES'!$A$1:$K$121,5,FALSE),0)</f>
        <v>0</v>
      </c>
      <c r="N95" s="37">
        <f>IFERROR(VLOOKUP($A95,[2]Feuil1!$A$1:$E$4,4,FALSE),0)</f>
        <v>0</v>
      </c>
      <c r="O95" s="37">
        <f>IFERROR(VLOOKUP($A95,'[3]Par ES'!$A$1:$C$182,2,FALSE),0)</f>
        <v>0</v>
      </c>
      <c r="P95" s="37">
        <f>IFERROR(VLOOKUP($A95,[4]liste!$A$1:$L$126,12,FALSE),0)</f>
        <v>32581.249490918002</v>
      </c>
      <c r="Q95" s="20">
        <f>SUM(E95:P95)</f>
        <v>32581.249490918002</v>
      </c>
      <c r="R95" s="6"/>
      <c r="S95" s="10"/>
    </row>
    <row r="96" spans="1:19" ht="15" customHeight="1" x14ac:dyDescent="0.25">
      <c r="A96" s="28" t="s">
        <v>128</v>
      </c>
      <c r="B96" s="12" t="s">
        <v>129</v>
      </c>
      <c r="C96" s="12" t="s">
        <v>7</v>
      </c>
      <c r="D96" s="12" t="s">
        <v>278</v>
      </c>
      <c r="E96" s="37">
        <f>IFERROR(VLOOKUP($A96,'[1]Par ES'!$A$1:$K$121,9,FALSE),0)</f>
        <v>0</v>
      </c>
      <c r="F96" s="37">
        <f>IFERROR(VLOOKUP($A96,'[1]Par ES'!$A$1:$K$121,8,FALSE),0)</f>
        <v>0</v>
      </c>
      <c r="G96" s="37">
        <f>IFERROR(VLOOKUP($A96,'[1]Par ES'!$A$1:$K$121,4,FALSE),0)</f>
        <v>0</v>
      </c>
      <c r="H96" s="37">
        <f>IFERROR(VLOOKUP($A96,'[1]Par ES'!$A$1:$K$121,3,FALSE),0)</f>
        <v>0</v>
      </c>
      <c r="I96" s="37">
        <f>IFERROR(VLOOKUP($A96,'[1]Par ES'!$A$1:$K$121,2,FALSE),0)</f>
        <v>0</v>
      </c>
      <c r="J96" s="37">
        <f>IFERROR(VLOOKUP($A96,'[1]Par ES'!$A$1:$K$121,7,FALSE),0)</f>
        <v>0</v>
      </c>
      <c r="K96" s="37">
        <f>IFERROR(VLOOKUP($A96,'[1]Par ES'!$A$1:$K$121,10,FALSE),0)</f>
        <v>0</v>
      </c>
      <c r="L96" s="37">
        <f>IFERROR(VLOOKUP($A96,'[1]Par ES'!$A$1:$K$121,6,FALSE),0)</f>
        <v>0</v>
      </c>
      <c r="M96" s="37">
        <f>IFERROR(VLOOKUP($A96,'[1]Par ES'!$A$1:$K$121,5,FALSE),0)</f>
        <v>0</v>
      </c>
      <c r="N96" s="37">
        <f>IFERROR(VLOOKUP($A96,[2]Feuil1!$A$1:$E$4,4,FALSE),0)</f>
        <v>0</v>
      </c>
      <c r="O96" s="37">
        <f>IFERROR(VLOOKUP($A96,'[3]Par ES'!$A$1:$C$182,2,FALSE),0)</f>
        <v>0</v>
      </c>
      <c r="P96" s="37">
        <f>IFERROR(VLOOKUP($A96,[4]liste!$A$1:$L$126,12,FALSE),0)</f>
        <v>6516.2498981835997</v>
      </c>
      <c r="Q96" s="20">
        <f>SUM(E96:P96)</f>
        <v>6516.2498981835997</v>
      </c>
      <c r="R96" s="6"/>
    </row>
    <row r="97" spans="1:19" ht="15" customHeight="1" x14ac:dyDescent="0.25">
      <c r="A97" s="33" t="s">
        <v>303</v>
      </c>
      <c r="B97" s="12" t="s">
        <v>268</v>
      </c>
      <c r="C97" s="10" t="s">
        <v>6</v>
      </c>
      <c r="D97" s="12" t="s">
        <v>278</v>
      </c>
      <c r="E97" s="37">
        <f>IFERROR(VLOOKUP($A97,'[1]Par ES'!$A$1:$K$121,9,FALSE),0)</f>
        <v>0</v>
      </c>
      <c r="F97" s="37">
        <f>IFERROR(VLOOKUP($A97,'[1]Par ES'!$A$1:$K$121,8,FALSE),0)</f>
        <v>0</v>
      </c>
      <c r="G97" s="37">
        <f>IFERROR(VLOOKUP($A97,'[1]Par ES'!$A$1:$K$121,4,FALSE),0)</f>
        <v>0</v>
      </c>
      <c r="H97" s="37">
        <f>IFERROR(VLOOKUP($A97,'[1]Par ES'!$A$1:$K$121,3,FALSE),0)</f>
        <v>0</v>
      </c>
      <c r="I97" s="37">
        <f>IFERROR(VLOOKUP($A97,'[1]Par ES'!$A$1:$K$121,2,FALSE),0)</f>
        <v>0</v>
      </c>
      <c r="J97" s="37">
        <f>IFERROR(VLOOKUP($A97,'[1]Par ES'!$A$1:$K$121,7,FALSE),0)</f>
        <v>0</v>
      </c>
      <c r="K97" s="37">
        <f>IFERROR(VLOOKUP($A97,'[1]Par ES'!$A$1:$K$121,10,FALSE),0)</f>
        <v>0</v>
      </c>
      <c r="L97" s="37">
        <f>IFERROR(VLOOKUP($A97,'[1]Par ES'!$A$1:$K$121,6,FALSE),0)</f>
        <v>0</v>
      </c>
      <c r="M97" s="37">
        <f>IFERROR(VLOOKUP($A97,'[1]Par ES'!$A$1:$K$121,5,FALSE),0)</f>
        <v>0</v>
      </c>
      <c r="N97" s="37">
        <f>IFERROR(VLOOKUP($A97,[2]Feuil1!$A$1:$E$4,4,FALSE),0)</f>
        <v>0</v>
      </c>
      <c r="O97" s="37">
        <f>IFERROR(VLOOKUP($A97,'[3]Par ES'!$A$1:$C$182,2,FALSE),0)</f>
        <v>2000</v>
      </c>
      <c r="P97" s="37">
        <f>IFERROR(VLOOKUP($A97,[4]liste!$A$1:$L$126,12,FALSE),0)</f>
        <v>0</v>
      </c>
      <c r="Q97" s="20">
        <f>SUM(E97:P97)</f>
        <v>2000</v>
      </c>
      <c r="R97" s="6"/>
    </row>
    <row r="98" spans="1:19" ht="15" customHeight="1" x14ac:dyDescent="0.25">
      <c r="A98" s="28" t="s">
        <v>15</v>
      </c>
      <c r="B98" s="12" t="s">
        <v>16</v>
      </c>
      <c r="C98" s="1" t="s">
        <v>5</v>
      </c>
      <c r="D98" s="1" t="s">
        <v>278</v>
      </c>
      <c r="E98" s="37">
        <f>IFERROR(VLOOKUP($A98,'[1]Par ES'!$A$1:$K$121,9,FALSE),0)</f>
        <v>0</v>
      </c>
      <c r="F98" s="37">
        <f>IFERROR(VLOOKUP($A98,'[1]Par ES'!$A$1:$K$121,8,FALSE),0)</f>
        <v>0</v>
      </c>
      <c r="G98" s="37">
        <f>IFERROR(VLOOKUP($A98,'[1]Par ES'!$A$1:$K$121,4,FALSE),0)</f>
        <v>0</v>
      </c>
      <c r="H98" s="37">
        <f>IFERROR(VLOOKUP($A98,'[1]Par ES'!$A$1:$K$121,3,FALSE),0)</f>
        <v>415101</v>
      </c>
      <c r="I98" s="37">
        <f>IFERROR(VLOOKUP($A98,'[1]Par ES'!$A$1:$K$121,2,FALSE),0)</f>
        <v>0</v>
      </c>
      <c r="J98" s="37">
        <f>IFERROR(VLOOKUP($A98,'[1]Par ES'!$A$1:$K$121,7,FALSE),0)</f>
        <v>0</v>
      </c>
      <c r="K98" s="37">
        <f>IFERROR(VLOOKUP($A98,'[1]Par ES'!$A$1:$K$121,10,FALSE),0)</f>
        <v>0</v>
      </c>
      <c r="L98" s="37">
        <f>IFERROR(VLOOKUP($A98,'[1]Par ES'!$A$1:$K$121,6,FALSE),0)</f>
        <v>0</v>
      </c>
      <c r="M98" s="37">
        <f>IFERROR(VLOOKUP($A98,'[1]Par ES'!$A$1:$K$121,5,FALSE),0)</f>
        <v>0</v>
      </c>
      <c r="N98" s="37">
        <f>IFERROR(VLOOKUP($A98,[2]Feuil1!$A$1:$E$4,4,FALSE),0)</f>
        <v>0</v>
      </c>
      <c r="O98" s="37">
        <f>IFERROR(VLOOKUP($A98,'[3]Par ES'!$A$1:$C$182,2,FALSE),0)</f>
        <v>1000</v>
      </c>
      <c r="P98" s="37">
        <f>IFERROR(VLOOKUP($A98,[4]liste!$A$1:$L$126,12,FALSE),0)</f>
        <v>114685.99820803136</v>
      </c>
      <c r="Q98" s="20">
        <f>SUM(E98:P98)</f>
        <v>530786.99820803141</v>
      </c>
      <c r="R98" s="6"/>
    </row>
    <row r="99" spans="1:19" ht="15" customHeight="1" x14ac:dyDescent="0.25">
      <c r="A99" s="28" t="s">
        <v>17</v>
      </c>
      <c r="B99" s="12" t="s">
        <v>18</v>
      </c>
      <c r="C99" s="12" t="s">
        <v>246</v>
      </c>
      <c r="D99" s="12" t="s">
        <v>278</v>
      </c>
      <c r="E99" s="37">
        <f>IFERROR(VLOOKUP($A99,'[1]Par ES'!$A$1:$K$121,9,FALSE),0)</f>
        <v>0</v>
      </c>
      <c r="F99" s="37">
        <f>IFERROR(VLOOKUP($A99,'[1]Par ES'!$A$1:$K$121,8,FALSE),0)</f>
        <v>0</v>
      </c>
      <c r="G99" s="37">
        <f>IFERROR(VLOOKUP($A99,'[1]Par ES'!$A$1:$K$121,4,FALSE),0)</f>
        <v>100000</v>
      </c>
      <c r="H99" s="37">
        <f>IFERROR(VLOOKUP($A99,'[1]Par ES'!$A$1:$K$121,3,FALSE),0)</f>
        <v>50000</v>
      </c>
      <c r="I99" s="37">
        <f>IFERROR(VLOOKUP($A99,'[1]Par ES'!$A$1:$K$121,2,FALSE),0)</f>
        <v>0</v>
      </c>
      <c r="J99" s="37">
        <f>IFERROR(VLOOKUP($A99,'[1]Par ES'!$A$1:$K$121,7,FALSE),0)</f>
        <v>0</v>
      </c>
      <c r="K99" s="37">
        <f>IFERROR(VLOOKUP($A99,'[1]Par ES'!$A$1:$K$121,10,FALSE),0)</f>
        <v>489570</v>
      </c>
      <c r="L99" s="37">
        <f>IFERROR(VLOOKUP($A99,'[1]Par ES'!$A$1:$K$121,6,FALSE),0)</f>
        <v>0</v>
      </c>
      <c r="M99" s="37">
        <f>IFERROR(VLOOKUP($A99,'[1]Par ES'!$A$1:$K$121,5,FALSE),0)</f>
        <v>0</v>
      </c>
      <c r="N99" s="37">
        <f>IFERROR(VLOOKUP($A99,[2]Feuil1!$A$1:$E$4,4,FALSE),0)</f>
        <v>0</v>
      </c>
      <c r="O99" s="37">
        <f>IFERROR(VLOOKUP($A99,'[3]Par ES'!$A$1:$C$182,2,FALSE),0)</f>
        <v>131000</v>
      </c>
      <c r="P99" s="37">
        <f>IFERROR(VLOOKUP($A99,[4]liste!$A$1:$L$126,12,FALSE),0)</f>
        <v>866661.23645841877</v>
      </c>
      <c r="Q99" s="20">
        <f>SUM(E99:P99)</f>
        <v>1637231.2364584189</v>
      </c>
      <c r="R99" s="6"/>
    </row>
    <row r="100" spans="1:19" ht="15" customHeight="1" x14ac:dyDescent="0.25">
      <c r="A100" s="28" t="s">
        <v>19</v>
      </c>
      <c r="B100" s="12" t="s">
        <v>20</v>
      </c>
      <c r="C100" s="12" t="s">
        <v>7</v>
      </c>
      <c r="D100" s="12" t="s">
        <v>278</v>
      </c>
      <c r="E100" s="37">
        <f>IFERROR(VLOOKUP($A100,'[1]Par ES'!$A$1:$K$121,9,FALSE),0)</f>
        <v>0</v>
      </c>
      <c r="F100" s="37">
        <f>IFERROR(VLOOKUP($A100,'[1]Par ES'!$A$1:$K$121,8,FALSE),0)</f>
        <v>0</v>
      </c>
      <c r="G100" s="37">
        <f>IFERROR(VLOOKUP($A100,'[1]Par ES'!$A$1:$K$121,4,FALSE),0)</f>
        <v>0</v>
      </c>
      <c r="H100" s="37">
        <f>IFERROR(VLOOKUP($A100,'[1]Par ES'!$A$1:$K$121,3,FALSE),0)</f>
        <v>0</v>
      </c>
      <c r="I100" s="37">
        <f>IFERROR(VLOOKUP($A100,'[1]Par ES'!$A$1:$K$121,2,FALSE),0)</f>
        <v>0</v>
      </c>
      <c r="J100" s="37">
        <f>IFERROR(VLOOKUP($A100,'[1]Par ES'!$A$1:$K$121,7,FALSE),0)</f>
        <v>0</v>
      </c>
      <c r="K100" s="37">
        <f>IFERROR(VLOOKUP($A100,'[1]Par ES'!$A$1:$K$121,10,FALSE),0)</f>
        <v>0</v>
      </c>
      <c r="L100" s="37">
        <f>IFERROR(VLOOKUP($A100,'[1]Par ES'!$A$1:$K$121,6,FALSE),0)</f>
        <v>0</v>
      </c>
      <c r="M100" s="37">
        <f>IFERROR(VLOOKUP($A100,'[1]Par ES'!$A$1:$K$121,5,FALSE),0)</f>
        <v>0</v>
      </c>
      <c r="N100" s="37">
        <f>IFERROR(VLOOKUP($A100,[2]Feuil1!$A$1:$E$4,4,FALSE),0)</f>
        <v>0</v>
      </c>
      <c r="O100" s="37">
        <f>IFERROR(VLOOKUP($A100,'[3]Par ES'!$A$1:$C$182,2,FALSE),0)</f>
        <v>0</v>
      </c>
      <c r="P100" s="37">
        <f>IFERROR(VLOOKUP($A100,[4]liste!$A$1:$L$126,12,FALSE),0)</f>
        <v>13032.499796367199</v>
      </c>
      <c r="Q100" s="20">
        <f>SUM(E100:P100)</f>
        <v>13032.499796367199</v>
      </c>
      <c r="R100" s="6"/>
    </row>
    <row r="101" spans="1:19" ht="15" customHeight="1" x14ac:dyDescent="0.25">
      <c r="A101" s="29" t="s">
        <v>21</v>
      </c>
      <c r="B101" s="4" t="s">
        <v>254</v>
      </c>
      <c r="C101" s="5" t="s">
        <v>253</v>
      </c>
      <c r="D101" s="19" t="s">
        <v>278</v>
      </c>
      <c r="E101" s="37">
        <f>IFERROR(VLOOKUP($A101,'[1]Par ES'!$A$1:$K$121,9,FALSE),0)</f>
        <v>0</v>
      </c>
      <c r="F101" s="37">
        <f>IFERROR(VLOOKUP($A101,'[1]Par ES'!$A$1:$K$121,8,FALSE),0)</f>
        <v>0</v>
      </c>
      <c r="G101" s="37">
        <f>IFERROR(VLOOKUP($A101,'[1]Par ES'!$A$1:$K$121,4,FALSE),0)</f>
        <v>50000</v>
      </c>
      <c r="H101" s="37">
        <f>IFERROR(VLOOKUP($A101,'[1]Par ES'!$A$1:$K$121,3,FALSE),0)</f>
        <v>0</v>
      </c>
      <c r="I101" s="37">
        <f>IFERROR(VLOOKUP($A101,'[1]Par ES'!$A$1:$K$121,2,FALSE),0)</f>
        <v>0</v>
      </c>
      <c r="J101" s="37">
        <f>IFERROR(VLOOKUP($A101,'[1]Par ES'!$A$1:$K$121,7,FALSE),0)</f>
        <v>0</v>
      </c>
      <c r="K101" s="37">
        <f>IFERROR(VLOOKUP($A101,'[1]Par ES'!$A$1:$K$121,10,FALSE),0)</f>
        <v>0</v>
      </c>
      <c r="L101" s="37">
        <f>IFERROR(VLOOKUP($A101,'[1]Par ES'!$A$1:$K$121,6,FALSE),0)</f>
        <v>0</v>
      </c>
      <c r="M101" s="37">
        <f>IFERROR(VLOOKUP($A101,'[1]Par ES'!$A$1:$K$121,5,FALSE),0)</f>
        <v>0</v>
      </c>
      <c r="N101" s="37">
        <f>IFERROR(VLOOKUP($A101,[2]Feuil1!$A$1:$E$4,4,FALSE),0)</f>
        <v>0</v>
      </c>
      <c r="O101" s="37">
        <f>IFERROR(VLOOKUP($A101,'[3]Par ES'!$A$1:$C$182,2,FALSE),0)</f>
        <v>0</v>
      </c>
      <c r="P101" s="37">
        <f>IFERROR(VLOOKUP($A101,[4]liste!$A$1:$L$126,12,FALSE),0)</f>
        <v>0</v>
      </c>
      <c r="Q101" s="20">
        <f>SUM(E101:P101)</f>
        <v>50000</v>
      </c>
      <c r="R101" s="6"/>
    </row>
    <row r="102" spans="1:19" ht="15" customHeight="1" x14ac:dyDescent="0.25">
      <c r="A102" s="28" t="s">
        <v>22</v>
      </c>
      <c r="B102" s="12" t="s">
        <v>23</v>
      </c>
      <c r="C102" s="12" t="s">
        <v>7</v>
      </c>
      <c r="D102" s="12" t="s">
        <v>278</v>
      </c>
      <c r="E102" s="37">
        <f>IFERROR(VLOOKUP($A102,'[1]Par ES'!$A$1:$K$121,9,FALSE),0)</f>
        <v>0</v>
      </c>
      <c r="F102" s="37">
        <f>IFERROR(VLOOKUP($A102,'[1]Par ES'!$A$1:$K$121,8,FALSE),0)</f>
        <v>0</v>
      </c>
      <c r="G102" s="37">
        <f>IFERROR(VLOOKUP($A102,'[1]Par ES'!$A$1:$K$121,4,FALSE),0)</f>
        <v>0</v>
      </c>
      <c r="H102" s="37">
        <f>IFERROR(VLOOKUP($A102,'[1]Par ES'!$A$1:$K$121,3,FALSE),0)</f>
        <v>0</v>
      </c>
      <c r="I102" s="37">
        <f>IFERROR(VLOOKUP($A102,'[1]Par ES'!$A$1:$K$121,2,FALSE),0)</f>
        <v>0</v>
      </c>
      <c r="J102" s="37">
        <f>IFERROR(VLOOKUP($A102,'[1]Par ES'!$A$1:$K$121,7,FALSE),0)</f>
        <v>0</v>
      </c>
      <c r="K102" s="37">
        <f>IFERROR(VLOOKUP($A102,'[1]Par ES'!$A$1:$K$121,10,FALSE),0)</f>
        <v>0</v>
      </c>
      <c r="L102" s="37">
        <f>IFERROR(VLOOKUP($A102,'[1]Par ES'!$A$1:$K$121,6,FALSE),0)</f>
        <v>44158</v>
      </c>
      <c r="M102" s="37">
        <f>IFERROR(VLOOKUP($A102,'[1]Par ES'!$A$1:$K$121,5,FALSE),0)</f>
        <v>0</v>
      </c>
      <c r="N102" s="37">
        <f>IFERROR(VLOOKUP($A102,[2]Feuil1!$A$1:$E$4,4,FALSE),0)</f>
        <v>0</v>
      </c>
      <c r="O102" s="37">
        <f>IFERROR(VLOOKUP($A102,'[3]Par ES'!$A$1:$C$182,2,FALSE),0)</f>
        <v>0</v>
      </c>
      <c r="P102" s="37">
        <f>IFERROR(VLOOKUP($A102,[4]liste!$A$1:$L$126,12,FALSE),0)</f>
        <v>6516.2498981835997</v>
      </c>
      <c r="Q102" s="20">
        <f>SUM(E102:P102)</f>
        <v>50674.249898183596</v>
      </c>
      <c r="R102" s="6"/>
    </row>
    <row r="103" spans="1:19" ht="15" customHeight="1" x14ac:dyDescent="0.25">
      <c r="A103" s="28" t="s">
        <v>24</v>
      </c>
      <c r="B103" s="12" t="s">
        <v>25</v>
      </c>
      <c r="C103" s="1" t="s">
        <v>7</v>
      </c>
      <c r="D103" s="1" t="s">
        <v>278</v>
      </c>
      <c r="E103" s="37">
        <f>IFERROR(VLOOKUP($A103,'[1]Par ES'!$A$1:$K$121,9,FALSE),0)</f>
        <v>0</v>
      </c>
      <c r="F103" s="37">
        <f>IFERROR(VLOOKUP($A103,'[1]Par ES'!$A$1:$K$121,8,FALSE),0)</f>
        <v>0</v>
      </c>
      <c r="G103" s="37">
        <f>IFERROR(VLOOKUP($A103,'[1]Par ES'!$A$1:$K$121,4,FALSE),0)</f>
        <v>0</v>
      </c>
      <c r="H103" s="37">
        <f>IFERROR(VLOOKUP($A103,'[1]Par ES'!$A$1:$K$121,3,FALSE),0)</f>
        <v>0</v>
      </c>
      <c r="I103" s="37">
        <f>IFERROR(VLOOKUP($A103,'[1]Par ES'!$A$1:$K$121,2,FALSE),0)</f>
        <v>0</v>
      </c>
      <c r="J103" s="37">
        <f>IFERROR(VLOOKUP($A103,'[1]Par ES'!$A$1:$K$121,7,FALSE),0)</f>
        <v>0</v>
      </c>
      <c r="K103" s="37">
        <f>IFERROR(VLOOKUP($A103,'[1]Par ES'!$A$1:$K$121,10,FALSE),0)</f>
        <v>0</v>
      </c>
      <c r="L103" s="37">
        <f>IFERROR(VLOOKUP($A103,'[1]Par ES'!$A$1:$K$121,6,FALSE),0)</f>
        <v>0</v>
      </c>
      <c r="M103" s="37">
        <f>IFERROR(VLOOKUP($A103,'[1]Par ES'!$A$1:$K$121,5,FALSE),0)</f>
        <v>0</v>
      </c>
      <c r="N103" s="37">
        <f>IFERROR(VLOOKUP($A103,[2]Feuil1!$A$1:$E$4,4,FALSE),0)</f>
        <v>0</v>
      </c>
      <c r="O103" s="37">
        <f>IFERROR(VLOOKUP($A103,'[3]Par ES'!$A$1:$C$182,2,FALSE),0)</f>
        <v>4000</v>
      </c>
      <c r="P103" s="37">
        <f>IFERROR(VLOOKUP($A103,[4]liste!$A$1:$L$126,12,FALSE),0)</f>
        <v>91227.498574570403</v>
      </c>
      <c r="Q103" s="20">
        <f>SUM(E103:P103)</f>
        <v>95227.498574570403</v>
      </c>
      <c r="R103" s="6"/>
    </row>
    <row r="104" spans="1:19" ht="15" customHeight="1" x14ac:dyDescent="0.25">
      <c r="A104" s="28" t="s">
        <v>26</v>
      </c>
      <c r="B104" s="12" t="s">
        <v>27</v>
      </c>
      <c r="C104" s="12" t="s">
        <v>7</v>
      </c>
      <c r="D104" s="1" t="s">
        <v>278</v>
      </c>
      <c r="E104" s="37">
        <f>IFERROR(VLOOKUP($A104,'[1]Par ES'!$A$1:$K$121,9,FALSE),0)</f>
        <v>0</v>
      </c>
      <c r="F104" s="37">
        <f>IFERROR(VLOOKUP($A104,'[1]Par ES'!$A$1:$K$121,8,FALSE),0)</f>
        <v>0</v>
      </c>
      <c r="G104" s="37">
        <f>IFERROR(VLOOKUP($A104,'[1]Par ES'!$A$1:$K$121,4,FALSE),0)</f>
        <v>0</v>
      </c>
      <c r="H104" s="37">
        <f>IFERROR(VLOOKUP($A104,'[1]Par ES'!$A$1:$K$121,3,FALSE),0)</f>
        <v>0</v>
      </c>
      <c r="I104" s="37">
        <f>IFERROR(VLOOKUP($A104,'[1]Par ES'!$A$1:$K$121,2,FALSE),0)</f>
        <v>0</v>
      </c>
      <c r="J104" s="37">
        <f>IFERROR(VLOOKUP($A104,'[1]Par ES'!$A$1:$K$121,7,FALSE),0)</f>
        <v>0</v>
      </c>
      <c r="K104" s="37">
        <f>IFERROR(VLOOKUP($A104,'[1]Par ES'!$A$1:$K$121,10,FALSE),0)</f>
        <v>0</v>
      </c>
      <c r="L104" s="37">
        <f>IFERROR(VLOOKUP($A104,'[1]Par ES'!$A$1:$K$121,6,FALSE),0)</f>
        <v>0</v>
      </c>
      <c r="M104" s="37">
        <f>IFERROR(VLOOKUP($A104,'[1]Par ES'!$A$1:$K$121,5,FALSE),0)</f>
        <v>0</v>
      </c>
      <c r="N104" s="37">
        <f>IFERROR(VLOOKUP($A104,[2]Feuil1!$A$1:$E$4,4,FALSE),0)</f>
        <v>0</v>
      </c>
      <c r="O104" s="37">
        <f>IFERROR(VLOOKUP($A104,'[3]Par ES'!$A$1:$C$182,2,FALSE),0)</f>
        <v>0</v>
      </c>
      <c r="P104" s="37">
        <f>IFERROR(VLOOKUP($A104,[4]liste!$A$1:$L$126,12,FALSE),0)</f>
        <v>45613.749287285202</v>
      </c>
      <c r="Q104" s="20">
        <f>SUM(E104:P104)</f>
        <v>45613.749287285202</v>
      </c>
      <c r="R104" s="6"/>
      <c r="S104" s="10"/>
    </row>
    <row r="105" spans="1:19" ht="15" customHeight="1" x14ac:dyDescent="0.25">
      <c r="A105" s="28" t="s">
        <v>271</v>
      </c>
      <c r="B105" s="12" t="s">
        <v>247</v>
      </c>
      <c r="C105" s="12" t="s">
        <v>246</v>
      </c>
      <c r="D105" s="1" t="s">
        <v>278</v>
      </c>
      <c r="E105" s="37">
        <f>IFERROR(VLOOKUP($A105,'[1]Par ES'!$A$1:$K$121,9,FALSE),0)</f>
        <v>0</v>
      </c>
      <c r="F105" s="37">
        <f>IFERROR(VLOOKUP($A105,'[1]Par ES'!$A$1:$K$121,8,FALSE),0)</f>
        <v>0</v>
      </c>
      <c r="G105" s="37">
        <f>IFERROR(VLOOKUP($A105,'[1]Par ES'!$A$1:$K$121,4,FALSE),0)</f>
        <v>50000</v>
      </c>
      <c r="H105" s="37">
        <f>IFERROR(VLOOKUP($A105,'[1]Par ES'!$A$1:$K$121,3,FALSE),0)</f>
        <v>0</v>
      </c>
      <c r="I105" s="37">
        <f>IFERROR(VLOOKUP($A105,'[1]Par ES'!$A$1:$K$121,2,FALSE),0)</f>
        <v>0</v>
      </c>
      <c r="J105" s="37">
        <f>IFERROR(VLOOKUP($A105,'[1]Par ES'!$A$1:$K$121,7,FALSE),0)</f>
        <v>0</v>
      </c>
      <c r="K105" s="37">
        <f>IFERROR(VLOOKUP($A105,'[1]Par ES'!$A$1:$K$121,10,FALSE),0)</f>
        <v>0</v>
      </c>
      <c r="L105" s="37">
        <f>IFERROR(VLOOKUP($A105,'[1]Par ES'!$A$1:$K$121,6,FALSE),0)</f>
        <v>0</v>
      </c>
      <c r="M105" s="37">
        <f>IFERROR(VLOOKUP($A105,'[1]Par ES'!$A$1:$K$121,5,FALSE),0)</f>
        <v>0</v>
      </c>
      <c r="N105" s="37">
        <f>IFERROR(VLOOKUP($A105,[2]Feuil1!$A$1:$E$4,4,FALSE),0)</f>
        <v>0</v>
      </c>
      <c r="O105" s="37">
        <f>IFERROR(VLOOKUP($A105,'[3]Par ES'!$A$1:$C$182,2,FALSE),0)</f>
        <v>8000</v>
      </c>
      <c r="P105" s="37">
        <f>IFERROR(VLOOKUP($A105,[4]liste!$A$1:$L$126,12,FALSE),0)</f>
        <v>264559.74586625415</v>
      </c>
      <c r="Q105" s="20">
        <f>SUM(E105:P105)</f>
        <v>322559.74586625415</v>
      </c>
      <c r="R105" s="6"/>
    </row>
    <row r="106" spans="1:19" ht="15" customHeight="1" x14ac:dyDescent="0.25">
      <c r="A106" s="28" t="s">
        <v>130</v>
      </c>
      <c r="B106" s="12" t="s">
        <v>131</v>
      </c>
      <c r="C106" s="1" t="s">
        <v>246</v>
      </c>
      <c r="D106" s="1" t="s">
        <v>278</v>
      </c>
      <c r="E106" s="37">
        <f>IFERROR(VLOOKUP($A106,'[1]Par ES'!$A$1:$K$121,9,FALSE),0)</f>
        <v>0</v>
      </c>
      <c r="F106" s="37">
        <f>IFERROR(VLOOKUP($A106,'[1]Par ES'!$A$1:$K$121,8,FALSE),0)</f>
        <v>0</v>
      </c>
      <c r="G106" s="37">
        <f>IFERROR(VLOOKUP($A106,'[1]Par ES'!$A$1:$K$121,4,FALSE),0)</f>
        <v>50000</v>
      </c>
      <c r="H106" s="37">
        <f>IFERROR(VLOOKUP($A106,'[1]Par ES'!$A$1:$K$121,3,FALSE),0)</f>
        <v>0</v>
      </c>
      <c r="I106" s="37">
        <f>IFERROR(VLOOKUP($A106,'[1]Par ES'!$A$1:$K$121,2,FALSE),0)</f>
        <v>0</v>
      </c>
      <c r="J106" s="37">
        <f>IFERROR(VLOOKUP($A106,'[1]Par ES'!$A$1:$K$121,7,FALSE),0)</f>
        <v>0</v>
      </c>
      <c r="K106" s="37">
        <f>IFERROR(VLOOKUP($A106,'[1]Par ES'!$A$1:$K$121,10,FALSE),0)</f>
        <v>0</v>
      </c>
      <c r="L106" s="37">
        <f>IFERROR(VLOOKUP($A106,'[1]Par ES'!$A$1:$K$121,6,FALSE),0)</f>
        <v>0</v>
      </c>
      <c r="M106" s="37">
        <f>IFERROR(VLOOKUP($A106,'[1]Par ES'!$A$1:$K$121,5,FALSE),0)</f>
        <v>0</v>
      </c>
      <c r="N106" s="37">
        <f>IFERROR(VLOOKUP($A106,[2]Feuil1!$A$1:$E$4,4,FALSE),0)</f>
        <v>0</v>
      </c>
      <c r="O106" s="37">
        <f>IFERROR(VLOOKUP($A106,'[3]Par ES'!$A$1:$C$182,2,FALSE),0)</f>
        <v>46000</v>
      </c>
      <c r="P106" s="37">
        <f>IFERROR(VLOOKUP($A106,[4]liste!$A$1:$L$126,12,FALSE),0)</f>
        <v>241101.2462327932</v>
      </c>
      <c r="Q106" s="20">
        <f>SUM(E106:P106)</f>
        <v>337101.2462327932</v>
      </c>
      <c r="R106" s="6"/>
    </row>
    <row r="107" spans="1:19" ht="15" customHeight="1" x14ac:dyDescent="0.25">
      <c r="A107" s="28" t="s">
        <v>132</v>
      </c>
      <c r="B107" s="12" t="s">
        <v>226</v>
      </c>
      <c r="C107" s="12" t="s">
        <v>14</v>
      </c>
      <c r="D107" s="12" t="s">
        <v>278</v>
      </c>
      <c r="E107" s="37">
        <f>IFERROR(VLOOKUP($A107,'[1]Par ES'!$A$1:$K$121,9,FALSE),0)</f>
        <v>0</v>
      </c>
      <c r="F107" s="37">
        <f>IFERROR(VLOOKUP($A107,'[1]Par ES'!$A$1:$K$121,8,FALSE),0)</f>
        <v>0</v>
      </c>
      <c r="G107" s="37">
        <f>IFERROR(VLOOKUP($A107,'[1]Par ES'!$A$1:$K$121,4,FALSE),0)</f>
        <v>0</v>
      </c>
      <c r="H107" s="37">
        <f>IFERROR(VLOOKUP($A107,'[1]Par ES'!$A$1:$K$121,3,FALSE),0)</f>
        <v>0</v>
      </c>
      <c r="I107" s="37">
        <f>IFERROR(VLOOKUP($A107,'[1]Par ES'!$A$1:$K$121,2,FALSE),0)</f>
        <v>0</v>
      </c>
      <c r="J107" s="37">
        <f>IFERROR(VLOOKUP($A107,'[1]Par ES'!$A$1:$K$121,7,FALSE),0)</f>
        <v>0</v>
      </c>
      <c r="K107" s="37">
        <f>IFERROR(VLOOKUP($A107,'[1]Par ES'!$A$1:$K$121,10,FALSE),0)</f>
        <v>0</v>
      </c>
      <c r="L107" s="37">
        <f>IFERROR(VLOOKUP($A107,'[1]Par ES'!$A$1:$K$121,6,FALSE),0)</f>
        <v>0</v>
      </c>
      <c r="M107" s="37">
        <f>IFERROR(VLOOKUP($A107,'[1]Par ES'!$A$1:$K$121,5,FALSE),0)</f>
        <v>0</v>
      </c>
      <c r="N107" s="37">
        <f>IFERROR(VLOOKUP($A107,[2]Feuil1!$A$1:$E$4,4,FALSE),0)</f>
        <v>0</v>
      </c>
      <c r="O107" s="37">
        <f>IFERROR(VLOOKUP($A107,'[3]Par ES'!$A$1:$C$182,2,FALSE),0)</f>
        <v>0</v>
      </c>
      <c r="P107" s="37">
        <f>IFERROR(VLOOKUP($A107,[4]liste!$A$1:$L$126,12,FALSE),0)</f>
        <v>19548.749694550799</v>
      </c>
      <c r="Q107" s="20">
        <f>SUM(E107:P107)</f>
        <v>19548.749694550799</v>
      </c>
      <c r="R107" s="6"/>
    </row>
    <row r="108" spans="1:19" ht="15" customHeight="1" x14ac:dyDescent="0.25">
      <c r="A108" s="28" t="s">
        <v>118</v>
      </c>
      <c r="B108" s="12" t="s">
        <v>119</v>
      </c>
      <c r="C108" s="1" t="s">
        <v>246</v>
      </c>
      <c r="D108" s="1" t="s">
        <v>272</v>
      </c>
      <c r="E108" s="37">
        <f>IFERROR(VLOOKUP($A108,'[1]Par ES'!$A$1:$K$121,9,FALSE),0)</f>
        <v>0</v>
      </c>
      <c r="F108" s="37">
        <f>IFERROR(VLOOKUP($A108,'[1]Par ES'!$A$1:$K$121,8,FALSE),0)</f>
        <v>0</v>
      </c>
      <c r="G108" s="37">
        <f>IFERROR(VLOOKUP($A108,'[1]Par ES'!$A$1:$K$121,4,FALSE),0)</f>
        <v>50000</v>
      </c>
      <c r="H108" s="37">
        <f>IFERROR(VLOOKUP($A108,'[1]Par ES'!$A$1:$K$121,3,FALSE),0)</f>
        <v>0</v>
      </c>
      <c r="I108" s="37">
        <f>IFERROR(VLOOKUP($A108,'[1]Par ES'!$A$1:$K$121,2,FALSE),0)</f>
        <v>0</v>
      </c>
      <c r="J108" s="37">
        <f>IFERROR(VLOOKUP($A108,'[1]Par ES'!$A$1:$K$121,7,FALSE),0)</f>
        <v>0</v>
      </c>
      <c r="K108" s="37">
        <f>IFERROR(VLOOKUP($A108,'[1]Par ES'!$A$1:$K$121,10,FALSE),0)</f>
        <v>0</v>
      </c>
      <c r="L108" s="37">
        <f>IFERROR(VLOOKUP($A108,'[1]Par ES'!$A$1:$K$121,6,FALSE),0)</f>
        <v>0</v>
      </c>
      <c r="M108" s="37">
        <f>IFERROR(VLOOKUP($A108,'[1]Par ES'!$A$1:$K$121,5,FALSE),0)</f>
        <v>0</v>
      </c>
      <c r="N108" s="37">
        <f>IFERROR(VLOOKUP($A108,[2]Feuil1!$A$1:$E$4,4,FALSE),0)</f>
        <v>0</v>
      </c>
      <c r="O108" s="37">
        <f>IFERROR(VLOOKUP($A108,'[3]Par ES'!$A$1:$C$182,2,FALSE),0)</f>
        <v>39500</v>
      </c>
      <c r="P108" s="37">
        <f>IFERROR(VLOOKUP($A108,[4]liste!$A$1:$L$126,12,FALSE),0)</f>
        <v>153783.49759713295</v>
      </c>
      <c r="Q108" s="20">
        <f>SUM(E108:P108)</f>
        <v>243283.49759713295</v>
      </c>
      <c r="R108" s="6"/>
      <c r="S108" s="10"/>
    </row>
    <row r="109" spans="1:19" ht="15" customHeight="1" x14ac:dyDescent="0.25">
      <c r="A109" s="28" t="s">
        <v>127</v>
      </c>
      <c r="B109" s="12" t="s">
        <v>301</v>
      </c>
      <c r="C109" s="12" t="s">
        <v>14</v>
      </c>
      <c r="D109" s="12" t="s">
        <v>272</v>
      </c>
      <c r="E109" s="37">
        <f>IFERROR(VLOOKUP($A109,'[1]Par ES'!$A$1:$K$121,9,FALSE),0)</f>
        <v>0</v>
      </c>
      <c r="F109" s="37">
        <f>IFERROR(VLOOKUP($A109,'[1]Par ES'!$A$1:$K$121,8,FALSE),0)</f>
        <v>0</v>
      </c>
      <c r="G109" s="37">
        <f>IFERROR(VLOOKUP($A109,'[1]Par ES'!$A$1:$K$121,4,FALSE),0)</f>
        <v>0</v>
      </c>
      <c r="H109" s="37">
        <f>IFERROR(VLOOKUP($A109,'[1]Par ES'!$A$1:$K$121,3,FALSE),0)</f>
        <v>0</v>
      </c>
      <c r="I109" s="37">
        <f>IFERROR(VLOOKUP($A109,'[1]Par ES'!$A$1:$K$121,2,FALSE),0)</f>
        <v>0</v>
      </c>
      <c r="J109" s="37">
        <f>IFERROR(VLOOKUP($A109,'[1]Par ES'!$A$1:$K$121,7,FALSE),0)</f>
        <v>0</v>
      </c>
      <c r="K109" s="37">
        <f>IFERROR(VLOOKUP($A109,'[1]Par ES'!$A$1:$K$121,10,FALSE),0)</f>
        <v>0</v>
      </c>
      <c r="L109" s="37">
        <f>IFERROR(VLOOKUP($A109,'[1]Par ES'!$A$1:$K$121,6,FALSE),0)</f>
        <v>0</v>
      </c>
      <c r="M109" s="37">
        <f>IFERROR(VLOOKUP($A109,'[1]Par ES'!$A$1:$K$121,5,FALSE),0)</f>
        <v>0</v>
      </c>
      <c r="N109" s="37">
        <f>IFERROR(VLOOKUP($A109,[2]Feuil1!$A$1:$E$4,4,FALSE),0)</f>
        <v>0</v>
      </c>
      <c r="O109" s="37">
        <f>IFERROR(VLOOKUP($A109,'[3]Par ES'!$A$1:$C$182,2,FALSE),0)</f>
        <v>2000</v>
      </c>
      <c r="P109" s="37">
        <f>IFERROR(VLOOKUP($A109,[4]liste!$A$1:$L$126,12,FALSE),0)</f>
        <v>0</v>
      </c>
      <c r="Q109" s="20">
        <f>SUM(E109:P109)</f>
        <v>2000</v>
      </c>
      <c r="R109" s="6"/>
    </row>
    <row r="110" spans="1:19" ht="15" customHeight="1" x14ac:dyDescent="0.25">
      <c r="A110" s="28" t="s">
        <v>145</v>
      </c>
      <c r="B110" s="12" t="s">
        <v>310</v>
      </c>
      <c r="C110" s="12" t="s">
        <v>14</v>
      </c>
      <c r="D110" s="12" t="s">
        <v>272</v>
      </c>
      <c r="E110" s="37">
        <f>IFERROR(VLOOKUP($A110,'[1]Par ES'!$A$1:$K$121,9,FALSE),0)</f>
        <v>0</v>
      </c>
      <c r="F110" s="37">
        <f>IFERROR(VLOOKUP($A110,'[1]Par ES'!$A$1:$K$121,8,FALSE),0)</f>
        <v>0</v>
      </c>
      <c r="G110" s="37">
        <f>IFERROR(VLOOKUP($A110,'[1]Par ES'!$A$1:$K$121,4,FALSE),0)</f>
        <v>0</v>
      </c>
      <c r="H110" s="37">
        <f>IFERROR(VLOOKUP($A110,'[1]Par ES'!$A$1:$K$121,3,FALSE),0)</f>
        <v>0</v>
      </c>
      <c r="I110" s="37">
        <f>IFERROR(VLOOKUP($A110,'[1]Par ES'!$A$1:$K$121,2,FALSE),0)</f>
        <v>0</v>
      </c>
      <c r="J110" s="37">
        <f>IFERROR(VLOOKUP($A110,'[1]Par ES'!$A$1:$K$121,7,FALSE),0)</f>
        <v>0</v>
      </c>
      <c r="K110" s="37">
        <f>IFERROR(VLOOKUP($A110,'[1]Par ES'!$A$1:$K$121,10,FALSE),0)</f>
        <v>0</v>
      </c>
      <c r="L110" s="37">
        <f>IFERROR(VLOOKUP($A110,'[1]Par ES'!$A$1:$K$121,6,FALSE),0)</f>
        <v>0</v>
      </c>
      <c r="M110" s="37">
        <f>IFERROR(VLOOKUP($A110,'[1]Par ES'!$A$1:$K$121,5,FALSE),0)</f>
        <v>0</v>
      </c>
      <c r="N110" s="37">
        <f>IFERROR(VLOOKUP($A110,[2]Feuil1!$A$1:$E$4,4,FALSE),0)</f>
        <v>0</v>
      </c>
      <c r="O110" s="37">
        <f>IFERROR(VLOOKUP($A110,'[3]Par ES'!$A$1:$C$182,2,FALSE),0)</f>
        <v>0</v>
      </c>
      <c r="P110" s="37">
        <f>IFERROR(VLOOKUP($A110,[4]liste!$A$1:$L$126,12,FALSE),0)</f>
        <v>27368.249572371122</v>
      </c>
      <c r="Q110" s="20">
        <f>SUM(E110:P110)</f>
        <v>27368.249572371122</v>
      </c>
      <c r="R110" s="6"/>
    </row>
    <row r="111" spans="1:19" ht="15" customHeight="1" x14ac:dyDescent="0.25">
      <c r="A111" s="28" t="s">
        <v>146</v>
      </c>
      <c r="B111" s="12" t="s">
        <v>117</v>
      </c>
      <c r="C111" s="12" t="s">
        <v>14</v>
      </c>
      <c r="D111" s="12" t="s">
        <v>272</v>
      </c>
      <c r="E111" s="37">
        <f>IFERROR(VLOOKUP($A111,'[1]Par ES'!$A$1:$K$121,9,FALSE),0)</f>
        <v>0</v>
      </c>
      <c r="F111" s="37">
        <f>IFERROR(VLOOKUP($A111,'[1]Par ES'!$A$1:$K$121,8,FALSE),0)</f>
        <v>0</v>
      </c>
      <c r="G111" s="37">
        <f>IFERROR(VLOOKUP($A111,'[1]Par ES'!$A$1:$K$121,4,FALSE),0)</f>
        <v>0</v>
      </c>
      <c r="H111" s="37">
        <f>IFERROR(VLOOKUP($A111,'[1]Par ES'!$A$1:$K$121,3,FALSE),0)</f>
        <v>0</v>
      </c>
      <c r="I111" s="37">
        <f>IFERROR(VLOOKUP($A111,'[1]Par ES'!$A$1:$K$121,2,FALSE),0)</f>
        <v>0</v>
      </c>
      <c r="J111" s="37">
        <f>IFERROR(VLOOKUP($A111,'[1]Par ES'!$A$1:$K$121,7,FALSE),0)</f>
        <v>0</v>
      </c>
      <c r="K111" s="37">
        <f>IFERROR(VLOOKUP($A111,'[1]Par ES'!$A$1:$K$121,10,FALSE),0)</f>
        <v>0</v>
      </c>
      <c r="L111" s="37">
        <f>IFERROR(VLOOKUP($A111,'[1]Par ES'!$A$1:$K$121,6,FALSE),0)</f>
        <v>0</v>
      </c>
      <c r="M111" s="37">
        <f>IFERROR(VLOOKUP($A111,'[1]Par ES'!$A$1:$K$121,5,FALSE),0)</f>
        <v>0</v>
      </c>
      <c r="N111" s="37">
        <f>IFERROR(VLOOKUP($A111,[2]Feuil1!$A$1:$E$4,4,FALSE),0)</f>
        <v>0</v>
      </c>
      <c r="O111" s="37">
        <f>IFERROR(VLOOKUP($A111,'[3]Par ES'!$A$1:$C$182,2,FALSE),0)</f>
        <v>1000</v>
      </c>
      <c r="P111" s="37">
        <f>IFERROR(VLOOKUP($A111,[4]liste!$A$1:$L$126,12,FALSE),0)</f>
        <v>0</v>
      </c>
      <c r="Q111" s="20">
        <f>SUM(E111:P111)</f>
        <v>1000</v>
      </c>
      <c r="R111" s="6"/>
    </row>
    <row r="112" spans="1:19" ht="15" customHeight="1" x14ac:dyDescent="0.25">
      <c r="A112" s="28" t="s">
        <v>141</v>
      </c>
      <c r="B112" s="12" t="s">
        <v>142</v>
      </c>
      <c r="C112" s="12" t="s">
        <v>246</v>
      </c>
      <c r="D112" s="1" t="s">
        <v>272</v>
      </c>
      <c r="E112" s="37">
        <f>IFERROR(VLOOKUP($A112,'[1]Par ES'!$A$1:$K$121,9,FALSE),0)</f>
        <v>0</v>
      </c>
      <c r="F112" s="37">
        <f>IFERROR(VLOOKUP($A112,'[1]Par ES'!$A$1:$K$121,8,FALSE),0)</f>
        <v>0</v>
      </c>
      <c r="G112" s="37">
        <f>IFERROR(VLOOKUP($A112,'[1]Par ES'!$A$1:$K$121,4,FALSE),0)</f>
        <v>317436</v>
      </c>
      <c r="H112" s="37">
        <f>IFERROR(VLOOKUP($A112,'[1]Par ES'!$A$1:$K$121,3,FALSE),0)</f>
        <v>0</v>
      </c>
      <c r="I112" s="37">
        <f>IFERROR(VLOOKUP($A112,'[1]Par ES'!$A$1:$K$121,2,FALSE),0)</f>
        <v>52613</v>
      </c>
      <c r="J112" s="37">
        <f>IFERROR(VLOOKUP($A112,'[1]Par ES'!$A$1:$K$121,7,FALSE),0)</f>
        <v>0</v>
      </c>
      <c r="K112" s="37">
        <f>IFERROR(VLOOKUP($A112,'[1]Par ES'!$A$1:$K$121,10,FALSE),0)</f>
        <v>0</v>
      </c>
      <c r="L112" s="37">
        <f>IFERROR(VLOOKUP($A112,'[1]Par ES'!$A$1:$K$121,6,FALSE),0)</f>
        <v>168078</v>
      </c>
      <c r="M112" s="37">
        <f>IFERROR(VLOOKUP($A112,'[1]Par ES'!$A$1:$K$121,5,FALSE),0)</f>
        <v>0</v>
      </c>
      <c r="N112" s="37">
        <f>IFERROR(VLOOKUP($A112,[2]Feuil1!$A$1:$E$4,4,FALSE),0)</f>
        <v>0</v>
      </c>
      <c r="O112" s="37">
        <f>IFERROR(VLOOKUP($A112,'[3]Par ES'!$A$1:$C$182,2,FALSE),0)</f>
        <v>93000</v>
      </c>
      <c r="P112" s="37">
        <f>IFERROR(VLOOKUP($A112,[4]liste!$A$1:$L$126,12,FALSE),0)</f>
        <v>865357.98647878214</v>
      </c>
      <c r="Q112" s="20">
        <f>SUM(E112:P112)</f>
        <v>1496484.9864787823</v>
      </c>
      <c r="R112" s="6"/>
    </row>
    <row r="113" spans="1:19" ht="15" customHeight="1" x14ac:dyDescent="0.25">
      <c r="A113" s="28" t="s">
        <v>143</v>
      </c>
      <c r="B113" s="12" t="s">
        <v>144</v>
      </c>
      <c r="C113" s="12" t="s">
        <v>5</v>
      </c>
      <c r="D113" s="1" t="s">
        <v>272</v>
      </c>
      <c r="E113" s="37">
        <f>IFERROR(VLOOKUP($A113,'[1]Par ES'!$A$1:$K$121,9,FALSE),0)</f>
        <v>0</v>
      </c>
      <c r="F113" s="37">
        <f>IFERROR(VLOOKUP($A113,'[1]Par ES'!$A$1:$K$121,8,FALSE),0)</f>
        <v>0</v>
      </c>
      <c r="G113" s="37">
        <f>IFERROR(VLOOKUP($A113,'[1]Par ES'!$A$1:$K$121,4,FALSE),0)</f>
        <v>0</v>
      </c>
      <c r="H113" s="37">
        <f>IFERROR(VLOOKUP($A113,'[1]Par ES'!$A$1:$K$121,3,FALSE),0)</f>
        <v>50000</v>
      </c>
      <c r="I113" s="37">
        <f>IFERROR(VLOOKUP($A113,'[1]Par ES'!$A$1:$K$121,2,FALSE),0)</f>
        <v>0</v>
      </c>
      <c r="J113" s="37">
        <f>IFERROR(VLOOKUP($A113,'[1]Par ES'!$A$1:$K$121,7,FALSE),0)</f>
        <v>0</v>
      </c>
      <c r="K113" s="37">
        <f>IFERROR(VLOOKUP($A113,'[1]Par ES'!$A$1:$K$121,10,FALSE),0)</f>
        <v>0</v>
      </c>
      <c r="L113" s="37">
        <f>IFERROR(VLOOKUP($A113,'[1]Par ES'!$A$1:$K$121,6,FALSE),0)</f>
        <v>0</v>
      </c>
      <c r="M113" s="37">
        <f>IFERROR(VLOOKUP($A113,'[1]Par ES'!$A$1:$K$121,5,FALSE),0)</f>
        <v>0</v>
      </c>
      <c r="N113" s="37">
        <f>IFERROR(VLOOKUP($A113,[2]Feuil1!$A$1:$E$4,4,FALSE),0)</f>
        <v>0</v>
      </c>
      <c r="O113" s="37">
        <f>IFERROR(VLOOKUP($A113,'[3]Par ES'!$A$1:$C$182,2,FALSE),0)</f>
        <v>0</v>
      </c>
      <c r="P113" s="37">
        <f>IFERROR(VLOOKUP($A113,[4]liste!$A$1:$L$126,12,FALSE),0)</f>
        <v>190274.49702696112</v>
      </c>
      <c r="Q113" s="20">
        <f>SUM(E113:P113)</f>
        <v>240274.49702696112</v>
      </c>
      <c r="R113" s="6"/>
    </row>
    <row r="114" spans="1:19" ht="15" customHeight="1" x14ac:dyDescent="0.25">
      <c r="A114" s="28" t="s">
        <v>120</v>
      </c>
      <c r="B114" s="12" t="s">
        <v>223</v>
      </c>
      <c r="C114" s="12" t="s">
        <v>5</v>
      </c>
      <c r="D114" s="12" t="s">
        <v>272</v>
      </c>
      <c r="E114" s="37">
        <f>IFERROR(VLOOKUP($A114,'[1]Par ES'!$A$1:$K$121,9,FALSE),0)</f>
        <v>0</v>
      </c>
      <c r="F114" s="37">
        <f>IFERROR(VLOOKUP($A114,'[1]Par ES'!$A$1:$K$121,8,FALSE),0)</f>
        <v>68793</v>
      </c>
      <c r="G114" s="37">
        <f>IFERROR(VLOOKUP($A114,'[1]Par ES'!$A$1:$K$121,4,FALSE),0)</f>
        <v>0</v>
      </c>
      <c r="H114" s="37">
        <f>IFERROR(VLOOKUP($A114,'[1]Par ES'!$A$1:$K$121,3,FALSE),0)</f>
        <v>0</v>
      </c>
      <c r="I114" s="37">
        <f>IFERROR(VLOOKUP($A114,'[1]Par ES'!$A$1:$K$121,2,FALSE),0)</f>
        <v>0</v>
      </c>
      <c r="J114" s="37">
        <f>IFERROR(VLOOKUP($A114,'[1]Par ES'!$A$1:$K$121,7,FALSE),0)</f>
        <v>0</v>
      </c>
      <c r="K114" s="37">
        <f>IFERROR(VLOOKUP($A114,'[1]Par ES'!$A$1:$K$121,10,FALSE),0)</f>
        <v>0</v>
      </c>
      <c r="L114" s="37">
        <f>IFERROR(VLOOKUP($A114,'[1]Par ES'!$A$1:$K$121,6,FALSE),0)</f>
        <v>0</v>
      </c>
      <c r="M114" s="37">
        <f>IFERROR(VLOOKUP($A114,'[1]Par ES'!$A$1:$K$121,5,FALSE),0)</f>
        <v>0</v>
      </c>
      <c r="N114" s="37">
        <f>IFERROR(VLOOKUP($A114,[2]Feuil1!$A$1:$E$4,4,FALSE),0)</f>
        <v>0</v>
      </c>
      <c r="O114" s="37">
        <f>IFERROR(VLOOKUP($A114,'[3]Par ES'!$A$1:$C$182,2,FALSE),0)</f>
        <v>0</v>
      </c>
      <c r="P114" s="37">
        <f>IFERROR(VLOOKUP($A114,[4]liste!$A$1:$L$126,12,FALSE),0)</f>
        <v>99046.998452390719</v>
      </c>
      <c r="Q114" s="20">
        <f>SUM(E114:P114)</f>
        <v>167839.99845239072</v>
      </c>
      <c r="R114" s="6"/>
    </row>
    <row r="115" spans="1:19" ht="15" customHeight="1" x14ac:dyDescent="0.25">
      <c r="A115" s="28" t="s">
        <v>121</v>
      </c>
      <c r="B115" s="12" t="s">
        <v>122</v>
      </c>
      <c r="C115" s="12" t="s">
        <v>7</v>
      </c>
      <c r="D115" s="12" t="s">
        <v>272</v>
      </c>
      <c r="E115" s="37">
        <f>IFERROR(VLOOKUP($A115,'[1]Par ES'!$A$1:$K$121,9,FALSE),0)</f>
        <v>0</v>
      </c>
      <c r="F115" s="37">
        <f>IFERROR(VLOOKUP($A115,'[1]Par ES'!$A$1:$K$121,8,FALSE),0)</f>
        <v>0</v>
      </c>
      <c r="G115" s="37">
        <f>IFERROR(VLOOKUP($A115,'[1]Par ES'!$A$1:$K$121,4,FALSE),0)</f>
        <v>0</v>
      </c>
      <c r="H115" s="37">
        <f>IFERROR(VLOOKUP($A115,'[1]Par ES'!$A$1:$K$121,3,FALSE),0)</f>
        <v>0</v>
      </c>
      <c r="I115" s="37">
        <f>IFERROR(VLOOKUP($A115,'[1]Par ES'!$A$1:$K$121,2,FALSE),0)</f>
        <v>0</v>
      </c>
      <c r="J115" s="37">
        <f>IFERROR(VLOOKUP($A115,'[1]Par ES'!$A$1:$K$121,7,FALSE),0)</f>
        <v>0</v>
      </c>
      <c r="K115" s="37">
        <f>IFERROR(VLOOKUP($A115,'[1]Par ES'!$A$1:$K$121,10,FALSE),0)</f>
        <v>0</v>
      </c>
      <c r="L115" s="37">
        <f>IFERROR(VLOOKUP($A115,'[1]Par ES'!$A$1:$K$121,6,FALSE),0)</f>
        <v>0</v>
      </c>
      <c r="M115" s="37">
        <f>IFERROR(VLOOKUP($A115,'[1]Par ES'!$A$1:$K$121,5,FALSE),0)</f>
        <v>0</v>
      </c>
      <c r="N115" s="37">
        <f>IFERROR(VLOOKUP($A115,[2]Feuil1!$A$1:$E$4,4,FALSE),0)</f>
        <v>0</v>
      </c>
      <c r="O115" s="37">
        <f>IFERROR(VLOOKUP($A115,'[3]Par ES'!$A$1:$C$182,2,FALSE),0)</f>
        <v>0</v>
      </c>
      <c r="P115" s="37">
        <f>IFERROR(VLOOKUP($A115,[4]liste!$A$1:$L$126,12,FALSE),0)</f>
        <v>19548.749694550799</v>
      </c>
      <c r="Q115" s="20">
        <f>SUM(E115:P115)</f>
        <v>19548.749694550799</v>
      </c>
      <c r="R115" s="6"/>
    </row>
    <row r="116" spans="1:19" ht="15" customHeight="1" x14ac:dyDescent="0.25">
      <c r="A116" s="28" t="s">
        <v>123</v>
      </c>
      <c r="B116" s="12" t="s">
        <v>124</v>
      </c>
      <c r="C116" s="12" t="s">
        <v>246</v>
      </c>
      <c r="D116" s="12" t="s">
        <v>272</v>
      </c>
      <c r="E116" s="37">
        <f>IFERROR(VLOOKUP($A116,'[1]Par ES'!$A$1:$K$121,9,FALSE),0)</f>
        <v>0</v>
      </c>
      <c r="F116" s="37">
        <f>IFERROR(VLOOKUP($A116,'[1]Par ES'!$A$1:$K$121,8,FALSE),0)</f>
        <v>48132</v>
      </c>
      <c r="G116" s="37">
        <f>IFERROR(VLOOKUP($A116,'[1]Par ES'!$A$1:$K$121,4,FALSE),0)</f>
        <v>200000</v>
      </c>
      <c r="H116" s="37">
        <f>IFERROR(VLOOKUP($A116,'[1]Par ES'!$A$1:$K$121,3,FALSE),0)</f>
        <v>50000</v>
      </c>
      <c r="I116" s="37">
        <f>IFERROR(VLOOKUP($A116,'[1]Par ES'!$A$1:$K$121,2,FALSE),0)</f>
        <v>0</v>
      </c>
      <c r="J116" s="37">
        <f>IFERROR(VLOOKUP($A116,'[1]Par ES'!$A$1:$K$121,7,FALSE),0)</f>
        <v>48985</v>
      </c>
      <c r="K116" s="37">
        <f>IFERROR(VLOOKUP($A116,'[1]Par ES'!$A$1:$K$121,10,FALSE),0)</f>
        <v>0</v>
      </c>
      <c r="L116" s="37">
        <f>IFERROR(VLOOKUP($A116,'[1]Par ES'!$A$1:$K$121,6,FALSE),0)</f>
        <v>44637</v>
      </c>
      <c r="M116" s="37">
        <f>IFERROR(VLOOKUP($A116,'[1]Par ES'!$A$1:$K$121,5,FALSE),0)</f>
        <v>52667</v>
      </c>
      <c r="N116" s="37">
        <f>IFERROR(VLOOKUP($A116,[2]Feuil1!$A$1:$E$4,4,FALSE),0)</f>
        <v>0</v>
      </c>
      <c r="O116" s="37">
        <f>IFERROR(VLOOKUP($A116,'[3]Par ES'!$A$1:$C$182,2,FALSE),0)</f>
        <v>34500</v>
      </c>
      <c r="P116" s="37">
        <f>IFERROR(VLOOKUP($A116,[4]liste!$A$1:$L$126,12,FALSE),0)</f>
        <v>566913.74114197318</v>
      </c>
      <c r="Q116" s="20">
        <f>SUM(E116:P116)</f>
        <v>1045834.7411419732</v>
      </c>
      <c r="R116" s="6"/>
    </row>
    <row r="117" spans="1:19" ht="15" customHeight="1" x14ac:dyDescent="0.25">
      <c r="A117" s="33" t="s">
        <v>306</v>
      </c>
      <c r="B117" s="12" t="s">
        <v>302</v>
      </c>
      <c r="C117" s="5" t="s">
        <v>14</v>
      </c>
      <c r="D117" s="12" t="s">
        <v>272</v>
      </c>
      <c r="E117" s="37">
        <f>IFERROR(VLOOKUP($A117,'[1]Par ES'!$A$1:$K$121,9,FALSE),0)</f>
        <v>0</v>
      </c>
      <c r="F117" s="37">
        <f>IFERROR(VLOOKUP($A117,'[1]Par ES'!$A$1:$K$121,8,FALSE),0)</f>
        <v>0</v>
      </c>
      <c r="G117" s="37">
        <f>IFERROR(VLOOKUP($A117,'[1]Par ES'!$A$1:$K$121,4,FALSE),0)</f>
        <v>0</v>
      </c>
      <c r="H117" s="37">
        <f>IFERROR(VLOOKUP($A117,'[1]Par ES'!$A$1:$K$121,3,FALSE),0)</f>
        <v>0</v>
      </c>
      <c r="I117" s="37">
        <f>IFERROR(VLOOKUP($A117,'[1]Par ES'!$A$1:$K$121,2,FALSE),0)</f>
        <v>0</v>
      </c>
      <c r="J117" s="37">
        <f>IFERROR(VLOOKUP($A117,'[1]Par ES'!$A$1:$K$121,7,FALSE),0)</f>
        <v>0</v>
      </c>
      <c r="K117" s="37">
        <f>IFERROR(VLOOKUP($A117,'[1]Par ES'!$A$1:$K$121,10,FALSE),0)</f>
        <v>0</v>
      </c>
      <c r="L117" s="37">
        <f>IFERROR(VLOOKUP($A117,'[1]Par ES'!$A$1:$K$121,6,FALSE),0)</f>
        <v>0</v>
      </c>
      <c r="M117" s="37">
        <f>IFERROR(VLOOKUP($A117,'[1]Par ES'!$A$1:$K$121,5,FALSE),0)</f>
        <v>0</v>
      </c>
      <c r="N117" s="37">
        <f>IFERROR(VLOOKUP($A117,[2]Feuil1!$A$1:$E$4,4,FALSE),0)</f>
        <v>0</v>
      </c>
      <c r="O117" s="37">
        <f>IFERROR(VLOOKUP($A117,'[3]Par ES'!$A$1:$C$182,2,FALSE),0)</f>
        <v>2000</v>
      </c>
      <c r="P117" s="37">
        <f>IFERROR(VLOOKUP($A117,[4]liste!$A$1:$L$126,12,FALSE),0)</f>
        <v>0</v>
      </c>
      <c r="Q117" s="20">
        <f>SUM(E117:P117)</f>
        <v>2000</v>
      </c>
      <c r="R117" s="6"/>
    </row>
    <row r="118" spans="1:19" ht="15" customHeight="1" x14ac:dyDescent="0.25">
      <c r="A118" s="33" t="s">
        <v>308</v>
      </c>
      <c r="B118" s="12" t="s">
        <v>307</v>
      </c>
      <c r="C118" s="12" t="s">
        <v>14</v>
      </c>
      <c r="D118" s="12" t="s">
        <v>272</v>
      </c>
      <c r="E118" s="37">
        <f>IFERROR(VLOOKUP($A118,'[1]Par ES'!$A$1:$K$121,9,FALSE),0)</f>
        <v>0</v>
      </c>
      <c r="F118" s="37">
        <f>IFERROR(VLOOKUP($A118,'[1]Par ES'!$A$1:$K$121,8,FALSE),0)</f>
        <v>0</v>
      </c>
      <c r="G118" s="37">
        <f>IFERROR(VLOOKUP($A118,'[1]Par ES'!$A$1:$K$121,4,FALSE),0)</f>
        <v>0</v>
      </c>
      <c r="H118" s="37">
        <f>IFERROR(VLOOKUP($A118,'[1]Par ES'!$A$1:$K$121,3,FALSE),0)</f>
        <v>0</v>
      </c>
      <c r="I118" s="37">
        <f>IFERROR(VLOOKUP($A118,'[1]Par ES'!$A$1:$K$121,2,FALSE),0)</f>
        <v>0</v>
      </c>
      <c r="J118" s="37">
        <f>IFERROR(VLOOKUP($A118,'[1]Par ES'!$A$1:$K$121,7,FALSE),0)</f>
        <v>0</v>
      </c>
      <c r="K118" s="37">
        <f>IFERROR(VLOOKUP($A118,'[1]Par ES'!$A$1:$K$121,10,FALSE),0)</f>
        <v>0</v>
      </c>
      <c r="L118" s="37">
        <f>IFERROR(VLOOKUP($A118,'[1]Par ES'!$A$1:$K$121,6,FALSE),0)</f>
        <v>0</v>
      </c>
      <c r="M118" s="37">
        <f>IFERROR(VLOOKUP($A118,'[1]Par ES'!$A$1:$K$121,5,FALSE),0)</f>
        <v>0</v>
      </c>
      <c r="N118" s="37">
        <f>IFERROR(VLOOKUP($A118,[2]Feuil1!$A$1:$E$4,4,FALSE),0)</f>
        <v>0</v>
      </c>
      <c r="O118" s="37">
        <f>IFERROR(VLOOKUP($A118,'[3]Par ES'!$A$1:$C$182,2,FALSE),0)</f>
        <v>0</v>
      </c>
      <c r="P118" s="37">
        <f>IFERROR(VLOOKUP($A118,[4]liste!$A$1:$L$126,12,FALSE),0)</f>
        <v>6516.2498981835997</v>
      </c>
      <c r="Q118" s="20">
        <f>SUM(E118:P118)</f>
        <v>6516.2498981835997</v>
      </c>
      <c r="R118" s="6"/>
    </row>
    <row r="119" spans="1:19" ht="15" customHeight="1" x14ac:dyDescent="0.25">
      <c r="A119" s="28" t="s">
        <v>125</v>
      </c>
      <c r="B119" s="12" t="s">
        <v>126</v>
      </c>
      <c r="C119" s="1" t="s">
        <v>7</v>
      </c>
      <c r="D119" s="12" t="s">
        <v>272</v>
      </c>
      <c r="E119" s="37">
        <f>IFERROR(VLOOKUP($A119,'[1]Par ES'!$A$1:$K$121,9,FALSE),0)</f>
        <v>0</v>
      </c>
      <c r="F119" s="37">
        <f>IFERROR(VLOOKUP($A119,'[1]Par ES'!$A$1:$K$121,8,FALSE),0)</f>
        <v>0</v>
      </c>
      <c r="G119" s="37">
        <f>IFERROR(VLOOKUP($A119,'[1]Par ES'!$A$1:$K$121,4,FALSE),0)</f>
        <v>0</v>
      </c>
      <c r="H119" s="37">
        <f>IFERROR(VLOOKUP($A119,'[1]Par ES'!$A$1:$K$121,3,FALSE),0)</f>
        <v>0</v>
      </c>
      <c r="I119" s="37">
        <f>IFERROR(VLOOKUP($A119,'[1]Par ES'!$A$1:$K$121,2,FALSE),0)</f>
        <v>0</v>
      </c>
      <c r="J119" s="37">
        <f>IFERROR(VLOOKUP($A119,'[1]Par ES'!$A$1:$K$121,7,FALSE),0)</f>
        <v>0</v>
      </c>
      <c r="K119" s="37">
        <f>IFERROR(VLOOKUP($A119,'[1]Par ES'!$A$1:$K$121,10,FALSE),0)</f>
        <v>0</v>
      </c>
      <c r="L119" s="37">
        <f>IFERROR(VLOOKUP($A119,'[1]Par ES'!$A$1:$K$121,6,FALSE),0)</f>
        <v>0</v>
      </c>
      <c r="M119" s="37">
        <f>IFERROR(VLOOKUP($A119,'[1]Par ES'!$A$1:$K$121,5,FALSE),0)</f>
        <v>0</v>
      </c>
      <c r="N119" s="37">
        <f>IFERROR(VLOOKUP($A119,[2]Feuil1!$A$1:$E$4,4,FALSE),0)</f>
        <v>0</v>
      </c>
      <c r="O119" s="37">
        <f>IFERROR(VLOOKUP($A119,'[3]Par ES'!$A$1:$C$182,2,FALSE),0)</f>
        <v>0</v>
      </c>
      <c r="P119" s="37">
        <f>IFERROR(VLOOKUP($A119,[4]liste!$A$1:$L$126,12,FALSE),0)</f>
        <v>19548.749694550799</v>
      </c>
      <c r="Q119" s="20">
        <f>SUM(E119:P119)</f>
        <v>19548.749694550799</v>
      </c>
      <c r="R119" s="6"/>
    </row>
    <row r="120" spans="1:19" ht="15" customHeight="1" x14ac:dyDescent="0.25">
      <c r="A120" s="28" t="s">
        <v>294</v>
      </c>
      <c r="B120" s="27" t="s">
        <v>295</v>
      </c>
      <c r="C120" s="12" t="s">
        <v>14</v>
      </c>
      <c r="D120" s="12" t="s">
        <v>272</v>
      </c>
      <c r="E120" s="37">
        <f>IFERROR(VLOOKUP($A120,'[1]Par ES'!$A$1:$K$121,9,FALSE),0)</f>
        <v>0</v>
      </c>
      <c r="F120" s="37">
        <f>IFERROR(VLOOKUP($A120,'[1]Par ES'!$A$1:$K$121,8,FALSE),0)</f>
        <v>0</v>
      </c>
      <c r="G120" s="37">
        <f>IFERROR(VLOOKUP($A120,'[1]Par ES'!$A$1:$K$121,4,FALSE),0)</f>
        <v>0</v>
      </c>
      <c r="H120" s="37">
        <f>IFERROR(VLOOKUP($A120,'[1]Par ES'!$A$1:$K$121,3,FALSE),0)</f>
        <v>0</v>
      </c>
      <c r="I120" s="37">
        <f>IFERROR(VLOOKUP($A120,'[1]Par ES'!$A$1:$K$121,2,FALSE),0)</f>
        <v>0</v>
      </c>
      <c r="J120" s="37">
        <f>IFERROR(VLOOKUP($A120,'[1]Par ES'!$A$1:$K$121,7,FALSE),0)</f>
        <v>0</v>
      </c>
      <c r="K120" s="37">
        <f>IFERROR(VLOOKUP($A120,'[1]Par ES'!$A$1:$K$121,10,FALSE),0)</f>
        <v>0</v>
      </c>
      <c r="L120" s="37">
        <f>IFERROR(VLOOKUP($A120,'[1]Par ES'!$A$1:$K$121,6,FALSE),0)</f>
        <v>0</v>
      </c>
      <c r="M120" s="37">
        <f>IFERROR(VLOOKUP($A120,'[1]Par ES'!$A$1:$K$121,5,FALSE),0)</f>
        <v>0</v>
      </c>
      <c r="N120" s="37">
        <f>IFERROR(VLOOKUP($A120,[2]Feuil1!$A$1:$E$4,4,FALSE),0)</f>
        <v>0</v>
      </c>
      <c r="O120" s="37">
        <f>IFERROR(VLOOKUP($A120,'[3]Par ES'!$A$1:$C$182,2,FALSE),0)</f>
        <v>1000</v>
      </c>
      <c r="P120" s="37">
        <f>IFERROR(VLOOKUP($A120,[4]liste!$A$1:$L$126,12,FALSE),0)</f>
        <v>0</v>
      </c>
      <c r="Q120" s="20">
        <f>SUM(E120:P120)</f>
        <v>1000</v>
      </c>
      <c r="R120" s="6"/>
      <c r="S120" s="10"/>
    </row>
    <row r="121" spans="1:19" x14ac:dyDescent="0.25">
      <c r="A121" s="28" t="s">
        <v>170</v>
      </c>
      <c r="B121" s="12" t="s">
        <v>171</v>
      </c>
      <c r="C121" s="12" t="s">
        <v>7</v>
      </c>
      <c r="D121" s="1" t="s">
        <v>227</v>
      </c>
      <c r="E121" s="37">
        <f>IFERROR(VLOOKUP($A121,'[1]Par ES'!$A$1:$K$121,9,FALSE),0)</f>
        <v>0</v>
      </c>
      <c r="F121" s="37">
        <f>IFERROR(VLOOKUP($A121,'[1]Par ES'!$A$1:$K$121,8,FALSE),0)</f>
        <v>0</v>
      </c>
      <c r="G121" s="37">
        <f>IFERROR(VLOOKUP($A121,'[1]Par ES'!$A$1:$K$121,4,FALSE),0)</f>
        <v>0</v>
      </c>
      <c r="H121" s="37">
        <f>IFERROR(VLOOKUP($A121,'[1]Par ES'!$A$1:$K$121,3,FALSE),0)</f>
        <v>0</v>
      </c>
      <c r="I121" s="37">
        <f>IFERROR(VLOOKUP($A121,'[1]Par ES'!$A$1:$K$121,2,FALSE),0)</f>
        <v>0</v>
      </c>
      <c r="J121" s="37">
        <f>IFERROR(VLOOKUP($A121,'[1]Par ES'!$A$1:$K$121,7,FALSE),0)</f>
        <v>0</v>
      </c>
      <c r="K121" s="37">
        <f>IFERROR(VLOOKUP($A121,'[1]Par ES'!$A$1:$K$121,10,FALSE),0)</f>
        <v>0</v>
      </c>
      <c r="L121" s="37">
        <f>IFERROR(VLOOKUP($A121,'[1]Par ES'!$A$1:$K$121,6,FALSE),0)</f>
        <v>0</v>
      </c>
      <c r="M121" s="37">
        <f>IFERROR(VLOOKUP($A121,'[1]Par ES'!$A$1:$K$121,5,FALSE),0)</f>
        <v>0</v>
      </c>
      <c r="N121" s="37">
        <f>IFERROR(VLOOKUP($A121,[2]Feuil1!$A$1:$E$4,4,FALSE),0)</f>
        <v>0</v>
      </c>
      <c r="O121" s="37">
        <f>IFERROR(VLOOKUP($A121,'[3]Par ES'!$A$1:$C$182,2,FALSE),0)</f>
        <v>0</v>
      </c>
      <c r="P121" s="37">
        <f>IFERROR(VLOOKUP($A121,[4]liste!$A$1:$L$126,12,FALSE),0)</f>
        <v>6516.2498981835997</v>
      </c>
      <c r="Q121" s="20">
        <f>SUM(E121:P121)</f>
        <v>6516.2498981835997</v>
      </c>
      <c r="R121" s="6"/>
      <c r="S121" s="10"/>
    </row>
    <row r="122" spans="1:19" ht="15" customHeight="1" x14ac:dyDescent="0.25">
      <c r="A122" s="28" t="s">
        <v>172</v>
      </c>
      <c r="B122" s="12" t="s">
        <v>173</v>
      </c>
      <c r="C122" s="12" t="s">
        <v>246</v>
      </c>
      <c r="D122" s="1" t="s">
        <v>227</v>
      </c>
      <c r="E122" s="37">
        <f>IFERROR(VLOOKUP($A122,'[1]Par ES'!$A$1:$K$121,9,FALSE),0)</f>
        <v>122513</v>
      </c>
      <c r="F122" s="37">
        <f>IFERROR(VLOOKUP($A122,'[1]Par ES'!$A$1:$K$121,8,FALSE),0)</f>
        <v>0</v>
      </c>
      <c r="G122" s="37">
        <f>IFERROR(VLOOKUP($A122,'[1]Par ES'!$A$1:$K$121,4,FALSE),0)</f>
        <v>169909</v>
      </c>
      <c r="H122" s="37">
        <f>IFERROR(VLOOKUP($A122,'[1]Par ES'!$A$1:$K$121,3,FALSE),0)</f>
        <v>139000</v>
      </c>
      <c r="I122" s="37">
        <f>IFERROR(VLOOKUP($A122,'[1]Par ES'!$A$1:$K$121,2,FALSE),0)</f>
        <v>184650</v>
      </c>
      <c r="J122" s="37">
        <f>IFERROR(VLOOKUP($A122,'[1]Par ES'!$A$1:$K$121,7,FALSE),0)</f>
        <v>150000</v>
      </c>
      <c r="K122" s="37">
        <f>IFERROR(VLOOKUP($A122,'[1]Par ES'!$A$1:$K$121,10,FALSE),0)</f>
        <v>0</v>
      </c>
      <c r="L122" s="37">
        <f>IFERROR(VLOOKUP($A122,'[1]Par ES'!$A$1:$K$121,6,FALSE),0)</f>
        <v>515743</v>
      </c>
      <c r="M122" s="37">
        <f>IFERROR(VLOOKUP($A122,'[1]Par ES'!$A$1:$K$121,5,FALSE),0)</f>
        <v>29260</v>
      </c>
      <c r="N122" s="37">
        <f>IFERROR(VLOOKUP($A122,[2]Feuil1!$A$1:$E$4,4,FALSE),0)</f>
        <v>0</v>
      </c>
      <c r="O122" s="37">
        <f>IFERROR(VLOOKUP($A122,'[3]Par ES'!$A$1:$C$182,2,FALSE),0)</f>
        <v>76500</v>
      </c>
      <c r="P122" s="37">
        <f>IFERROR(VLOOKUP($A122,[4]liste!$A$1:$L$126,12,FALSE),0)</f>
        <v>701148.48904455535</v>
      </c>
      <c r="Q122" s="20">
        <f>SUM(E122:P122)</f>
        <v>2088723.4890445555</v>
      </c>
      <c r="R122" s="6"/>
    </row>
    <row r="123" spans="1:19" x14ac:dyDescent="0.25">
      <c r="A123" s="28" t="s">
        <v>243</v>
      </c>
      <c r="B123" s="12" t="s">
        <v>319</v>
      </c>
      <c r="C123" s="1" t="s">
        <v>5</v>
      </c>
      <c r="D123" s="1" t="s">
        <v>227</v>
      </c>
      <c r="E123" s="37">
        <f>IFERROR(VLOOKUP($A123,'[1]Par ES'!$A$1:$K$121,9,FALSE),0)</f>
        <v>0</v>
      </c>
      <c r="F123" s="37">
        <f>IFERROR(VLOOKUP($A123,'[1]Par ES'!$A$1:$K$121,8,FALSE),0)</f>
        <v>0</v>
      </c>
      <c r="G123" s="37">
        <f>IFERROR(VLOOKUP($A123,'[1]Par ES'!$A$1:$K$121,4,FALSE),0)</f>
        <v>0</v>
      </c>
      <c r="H123" s="37">
        <f>IFERROR(VLOOKUP($A123,'[1]Par ES'!$A$1:$K$121,3,FALSE),0)</f>
        <v>0</v>
      </c>
      <c r="I123" s="37">
        <f>IFERROR(VLOOKUP($A123,'[1]Par ES'!$A$1:$K$121,2,FALSE),0)</f>
        <v>0</v>
      </c>
      <c r="J123" s="37">
        <f>IFERROR(VLOOKUP($A123,'[1]Par ES'!$A$1:$K$121,7,FALSE),0)</f>
        <v>50000</v>
      </c>
      <c r="K123" s="37">
        <f>IFERROR(VLOOKUP($A123,'[1]Par ES'!$A$1:$K$121,10,FALSE),0)</f>
        <v>0</v>
      </c>
      <c r="L123" s="37">
        <f>IFERROR(VLOOKUP($A123,'[1]Par ES'!$A$1:$K$121,6,FALSE),0)</f>
        <v>0</v>
      </c>
      <c r="M123" s="37">
        <f>IFERROR(VLOOKUP($A123,'[1]Par ES'!$A$1:$K$121,5,FALSE),0)</f>
        <v>0</v>
      </c>
      <c r="N123" s="37">
        <f>IFERROR(VLOOKUP($A123,[2]Feuil1!$A$1:$E$4,4,FALSE),0)</f>
        <v>0</v>
      </c>
      <c r="O123" s="37">
        <f>IFERROR(VLOOKUP($A123,'[3]Par ES'!$A$1:$C$182,2,FALSE),0)</f>
        <v>0</v>
      </c>
      <c r="P123" s="37">
        <f>IFERROR(VLOOKUP($A123,[4]liste!$A$1:$L$126,12,FALSE),0)</f>
        <v>0</v>
      </c>
      <c r="Q123" s="20">
        <f>SUM(E123:P123)</f>
        <v>50000</v>
      </c>
      <c r="R123" s="6"/>
    </row>
    <row r="124" spans="1:19" ht="15" customHeight="1" x14ac:dyDescent="0.25">
      <c r="A124" s="28" t="s">
        <v>182</v>
      </c>
      <c r="B124" s="12" t="s">
        <v>313</v>
      </c>
      <c r="C124" s="12" t="s">
        <v>14</v>
      </c>
      <c r="D124" s="12" t="s">
        <v>227</v>
      </c>
      <c r="E124" s="37">
        <f>IFERROR(VLOOKUP($A124,'[1]Par ES'!$A$1:$K$121,9,FALSE),0)</f>
        <v>0</v>
      </c>
      <c r="F124" s="37">
        <f>IFERROR(VLOOKUP($A124,'[1]Par ES'!$A$1:$K$121,8,FALSE),0)</f>
        <v>0</v>
      </c>
      <c r="G124" s="37">
        <f>IFERROR(VLOOKUP($A124,'[1]Par ES'!$A$1:$K$121,4,FALSE),0)</f>
        <v>0</v>
      </c>
      <c r="H124" s="37">
        <f>IFERROR(VLOOKUP($A124,'[1]Par ES'!$A$1:$K$121,3,FALSE),0)</f>
        <v>0</v>
      </c>
      <c r="I124" s="37">
        <f>IFERROR(VLOOKUP($A124,'[1]Par ES'!$A$1:$K$121,2,FALSE),0)</f>
        <v>0</v>
      </c>
      <c r="J124" s="37">
        <f>IFERROR(VLOOKUP($A124,'[1]Par ES'!$A$1:$K$121,7,FALSE),0)</f>
        <v>0</v>
      </c>
      <c r="K124" s="37">
        <f>IFERROR(VLOOKUP($A124,'[1]Par ES'!$A$1:$K$121,10,FALSE),0)</f>
        <v>0</v>
      </c>
      <c r="L124" s="37">
        <f>IFERROR(VLOOKUP($A124,'[1]Par ES'!$A$1:$K$121,6,FALSE),0)</f>
        <v>0</v>
      </c>
      <c r="M124" s="37">
        <f>IFERROR(VLOOKUP($A124,'[1]Par ES'!$A$1:$K$121,5,FALSE),0)</f>
        <v>0</v>
      </c>
      <c r="N124" s="37">
        <f>IFERROR(VLOOKUP($A124,[2]Feuil1!$A$1:$E$4,4,FALSE),0)</f>
        <v>0</v>
      </c>
      <c r="O124" s="37">
        <f>IFERROR(VLOOKUP($A124,'[3]Par ES'!$A$1:$C$182,2,FALSE),0)</f>
        <v>0</v>
      </c>
      <c r="P124" s="37">
        <f>IFERROR(VLOOKUP($A124,[4]liste!$A$1:$L$126,12,FALSE),0)</f>
        <v>52129.999185468798</v>
      </c>
      <c r="Q124" s="20">
        <f>SUM(E124:P124)</f>
        <v>52129.999185468798</v>
      </c>
      <c r="R124" s="6"/>
    </row>
    <row r="125" spans="1:19" ht="15" customHeight="1" x14ac:dyDescent="0.25">
      <c r="A125" s="33" t="s">
        <v>305</v>
      </c>
      <c r="B125" s="12" t="s">
        <v>298</v>
      </c>
      <c r="C125" s="12" t="s">
        <v>6</v>
      </c>
      <c r="D125" s="12" t="s">
        <v>227</v>
      </c>
      <c r="E125" s="37">
        <f>IFERROR(VLOOKUP($A125,'[1]Par ES'!$A$1:$K$121,9,FALSE),0)</f>
        <v>0</v>
      </c>
      <c r="F125" s="37">
        <f>IFERROR(VLOOKUP($A125,'[1]Par ES'!$A$1:$K$121,8,FALSE),0)</f>
        <v>0</v>
      </c>
      <c r="G125" s="37">
        <f>IFERROR(VLOOKUP($A125,'[1]Par ES'!$A$1:$K$121,4,FALSE),0)</f>
        <v>0</v>
      </c>
      <c r="H125" s="37">
        <f>IFERROR(VLOOKUP($A125,'[1]Par ES'!$A$1:$K$121,3,FALSE),0)</f>
        <v>0</v>
      </c>
      <c r="I125" s="37">
        <f>IFERROR(VLOOKUP($A125,'[1]Par ES'!$A$1:$K$121,2,FALSE),0)</f>
        <v>0</v>
      </c>
      <c r="J125" s="37">
        <f>IFERROR(VLOOKUP($A125,'[1]Par ES'!$A$1:$K$121,7,FALSE),0)</f>
        <v>0</v>
      </c>
      <c r="K125" s="37">
        <f>IFERROR(VLOOKUP($A125,'[1]Par ES'!$A$1:$K$121,10,FALSE),0)</f>
        <v>0</v>
      </c>
      <c r="L125" s="37">
        <f>IFERROR(VLOOKUP($A125,'[1]Par ES'!$A$1:$K$121,6,FALSE),0)</f>
        <v>0</v>
      </c>
      <c r="M125" s="37">
        <f>IFERROR(VLOOKUP($A125,'[1]Par ES'!$A$1:$K$121,5,FALSE),0)</f>
        <v>0</v>
      </c>
      <c r="N125" s="37">
        <f>IFERROR(VLOOKUP($A125,[2]Feuil1!$A$1:$E$4,4,FALSE),0)</f>
        <v>0</v>
      </c>
      <c r="O125" s="37">
        <f>IFERROR(VLOOKUP($A125,'[3]Par ES'!$A$1:$C$182,2,FALSE),0)</f>
        <v>2000</v>
      </c>
      <c r="P125" s="37">
        <f>IFERROR(VLOOKUP($A125,[4]liste!$A$1:$L$126,12,FALSE),0)</f>
        <v>0</v>
      </c>
      <c r="Q125" s="20">
        <f>SUM(E125:P125)</f>
        <v>2000</v>
      </c>
      <c r="R125" s="6"/>
    </row>
    <row r="126" spans="1:19" ht="15" customHeight="1" x14ac:dyDescent="0.25">
      <c r="A126" s="28" t="s">
        <v>174</v>
      </c>
      <c r="B126" s="12" t="s">
        <v>175</v>
      </c>
      <c r="C126" s="12" t="s">
        <v>246</v>
      </c>
      <c r="D126" s="12" t="s">
        <v>227</v>
      </c>
      <c r="E126" s="37">
        <f>IFERROR(VLOOKUP($A126,'[1]Par ES'!$A$1:$K$121,9,FALSE),0)</f>
        <v>0</v>
      </c>
      <c r="F126" s="37">
        <f>IFERROR(VLOOKUP($A126,'[1]Par ES'!$A$1:$K$121,8,FALSE),0)</f>
        <v>0</v>
      </c>
      <c r="G126" s="37">
        <f>IFERROR(VLOOKUP($A126,'[1]Par ES'!$A$1:$K$121,4,FALSE),0)</f>
        <v>50000</v>
      </c>
      <c r="H126" s="37">
        <f>IFERROR(VLOOKUP($A126,'[1]Par ES'!$A$1:$K$121,3,FALSE),0)</f>
        <v>50000</v>
      </c>
      <c r="I126" s="37">
        <f>IFERROR(VLOOKUP($A126,'[1]Par ES'!$A$1:$K$121,2,FALSE),0)</f>
        <v>0</v>
      </c>
      <c r="J126" s="37">
        <f>IFERROR(VLOOKUP($A126,'[1]Par ES'!$A$1:$K$121,7,FALSE),0)</f>
        <v>0</v>
      </c>
      <c r="K126" s="37">
        <f>IFERROR(VLOOKUP($A126,'[1]Par ES'!$A$1:$K$121,10,FALSE),0)</f>
        <v>0</v>
      </c>
      <c r="L126" s="37">
        <f>IFERROR(VLOOKUP($A126,'[1]Par ES'!$A$1:$K$121,6,FALSE),0)</f>
        <v>0</v>
      </c>
      <c r="M126" s="37">
        <f>IFERROR(VLOOKUP($A126,'[1]Par ES'!$A$1:$K$121,5,FALSE),0)</f>
        <v>91413</v>
      </c>
      <c r="N126" s="37">
        <f>IFERROR(VLOOKUP($A126,[2]Feuil1!$A$1:$E$4,4,FALSE),0)</f>
        <v>137277</v>
      </c>
      <c r="O126" s="37">
        <f>IFERROR(VLOOKUP($A126,'[3]Par ES'!$A$1:$C$182,2,FALSE),0)</f>
        <v>28500</v>
      </c>
      <c r="P126" s="37">
        <f>IFERROR(VLOOKUP($A126,[4]liste!$A$1:$L$126,12,FALSE),0)</f>
        <v>409220.49360593007</v>
      </c>
      <c r="Q126" s="20">
        <f>SUM(E126:P126)</f>
        <v>766410.49360593013</v>
      </c>
      <c r="R126" s="6"/>
    </row>
    <row r="127" spans="1:19" x14ac:dyDescent="0.25">
      <c r="A127" s="28" t="s">
        <v>176</v>
      </c>
      <c r="B127" s="12" t="s">
        <v>177</v>
      </c>
      <c r="C127" s="12" t="s">
        <v>7</v>
      </c>
      <c r="D127" s="35" t="s">
        <v>227</v>
      </c>
      <c r="E127" s="37">
        <f>IFERROR(VLOOKUP($A127,'[1]Par ES'!$A$1:$K$121,9,FALSE),0)</f>
        <v>0</v>
      </c>
      <c r="F127" s="37">
        <f>IFERROR(VLOOKUP($A127,'[1]Par ES'!$A$1:$K$121,8,FALSE),0)</f>
        <v>0</v>
      </c>
      <c r="G127" s="37">
        <f>IFERROR(VLOOKUP($A127,'[1]Par ES'!$A$1:$K$121,4,FALSE),0)</f>
        <v>0</v>
      </c>
      <c r="H127" s="37">
        <f>IFERROR(VLOOKUP($A127,'[1]Par ES'!$A$1:$K$121,3,FALSE),0)</f>
        <v>0</v>
      </c>
      <c r="I127" s="37">
        <f>IFERROR(VLOOKUP($A127,'[1]Par ES'!$A$1:$K$121,2,FALSE),0)</f>
        <v>0</v>
      </c>
      <c r="J127" s="37">
        <f>IFERROR(VLOOKUP($A127,'[1]Par ES'!$A$1:$K$121,7,FALSE),0)</f>
        <v>0</v>
      </c>
      <c r="K127" s="37">
        <f>IFERROR(VLOOKUP($A127,'[1]Par ES'!$A$1:$K$121,10,FALSE),0)</f>
        <v>0</v>
      </c>
      <c r="L127" s="37">
        <f>IFERROR(VLOOKUP($A127,'[1]Par ES'!$A$1:$K$121,6,FALSE),0)</f>
        <v>0</v>
      </c>
      <c r="M127" s="37">
        <f>IFERROR(VLOOKUP($A127,'[1]Par ES'!$A$1:$K$121,5,FALSE),0)</f>
        <v>0</v>
      </c>
      <c r="N127" s="37">
        <f>IFERROR(VLOOKUP($A127,[2]Feuil1!$A$1:$E$4,4,FALSE),0)</f>
        <v>0</v>
      </c>
      <c r="O127" s="37">
        <f>IFERROR(VLOOKUP($A127,'[3]Par ES'!$A$1:$C$182,2,FALSE),0)</f>
        <v>0</v>
      </c>
      <c r="P127" s="37">
        <f>IFERROR(VLOOKUP($A127,[4]liste!$A$1:$L$126,12,FALSE),0)</f>
        <v>13032.499796367199</v>
      </c>
      <c r="Q127" s="20">
        <f>SUM(E127:P127)</f>
        <v>13032.499796367199</v>
      </c>
      <c r="R127" s="6"/>
    </row>
    <row r="128" spans="1:19" s="36" customFormat="1" x14ac:dyDescent="0.25">
      <c r="A128" s="39" t="s">
        <v>323</v>
      </c>
      <c r="B128" s="35" t="s">
        <v>239</v>
      </c>
      <c r="C128" s="35" t="s">
        <v>5</v>
      </c>
      <c r="D128" s="35" t="s">
        <v>227</v>
      </c>
      <c r="E128" s="37">
        <f>IFERROR(VLOOKUP($A128,'[1]Par ES'!$A$1:$K$121,9,FALSE),0)</f>
        <v>0</v>
      </c>
      <c r="F128" s="37">
        <f>IFERROR(VLOOKUP($A128,'[1]Par ES'!$A$1:$K$121,8,FALSE),0)</f>
        <v>0</v>
      </c>
      <c r="G128" s="37">
        <f>IFERROR(VLOOKUP($A128,'[1]Par ES'!$A$1:$K$121,4,FALSE),0)</f>
        <v>0</v>
      </c>
      <c r="H128" s="37">
        <f>IFERROR(VLOOKUP($A128,'[1]Par ES'!$A$1:$K$121,3,FALSE),0)</f>
        <v>50000</v>
      </c>
      <c r="I128" s="37">
        <f>IFERROR(VLOOKUP($A128,'[1]Par ES'!$A$1:$K$121,2,FALSE),0)</f>
        <v>0</v>
      </c>
      <c r="J128" s="37">
        <f>IFERROR(VLOOKUP($A128,'[1]Par ES'!$A$1:$K$121,7,FALSE),0)</f>
        <v>0</v>
      </c>
      <c r="K128" s="37">
        <f>IFERROR(VLOOKUP($A128,'[1]Par ES'!$A$1:$K$121,10,FALSE),0)</f>
        <v>0</v>
      </c>
      <c r="L128" s="37">
        <f>IFERROR(VLOOKUP($A128,'[1]Par ES'!$A$1:$K$121,6,FALSE),0)</f>
        <v>0</v>
      </c>
      <c r="M128" s="37">
        <f>IFERROR(VLOOKUP($A128,'[1]Par ES'!$A$1:$K$121,5,FALSE),0)</f>
        <v>0</v>
      </c>
      <c r="N128" s="37">
        <f>IFERROR(VLOOKUP($A128,[2]Feuil1!$A$1:$E$4,4,FALSE),0)</f>
        <v>0</v>
      </c>
      <c r="O128" s="37">
        <f>IFERROR(VLOOKUP($A128,'[3]Par ES'!$A$1:$C$182,2,FALSE),0)</f>
        <v>0</v>
      </c>
      <c r="P128" s="37">
        <f>IFERROR(VLOOKUP($A128,[4]liste!$A$1:$L$126,12,FALSE),0)</f>
        <v>218945.99657896897</v>
      </c>
      <c r="Q128" s="38">
        <f>SUM(E128:P128)</f>
        <v>268945.99657896894</v>
      </c>
      <c r="R128" s="6"/>
    </row>
    <row r="129" spans="1:19" x14ac:dyDescent="0.25">
      <c r="A129" s="28" t="s">
        <v>178</v>
      </c>
      <c r="B129" s="12" t="s">
        <v>179</v>
      </c>
      <c r="C129" s="12" t="s">
        <v>7</v>
      </c>
      <c r="D129" s="12" t="s">
        <v>227</v>
      </c>
      <c r="E129" s="37">
        <f>IFERROR(VLOOKUP($A129,'[1]Par ES'!$A$1:$K$121,9,FALSE),0)</f>
        <v>0</v>
      </c>
      <c r="F129" s="37">
        <f>IFERROR(VLOOKUP($A129,'[1]Par ES'!$A$1:$K$121,8,FALSE),0)</f>
        <v>0</v>
      </c>
      <c r="G129" s="37">
        <f>IFERROR(VLOOKUP($A129,'[1]Par ES'!$A$1:$K$121,4,FALSE),0)</f>
        <v>0</v>
      </c>
      <c r="H129" s="37">
        <f>IFERROR(VLOOKUP($A129,'[1]Par ES'!$A$1:$K$121,3,FALSE),0)</f>
        <v>0</v>
      </c>
      <c r="I129" s="37">
        <f>IFERROR(VLOOKUP($A129,'[1]Par ES'!$A$1:$K$121,2,FALSE),0)</f>
        <v>0</v>
      </c>
      <c r="J129" s="37">
        <f>IFERROR(VLOOKUP($A129,'[1]Par ES'!$A$1:$K$121,7,FALSE),0)</f>
        <v>0</v>
      </c>
      <c r="K129" s="37">
        <f>IFERROR(VLOOKUP($A129,'[1]Par ES'!$A$1:$K$121,10,FALSE),0)</f>
        <v>0</v>
      </c>
      <c r="L129" s="37">
        <f>IFERROR(VLOOKUP($A129,'[1]Par ES'!$A$1:$K$121,6,FALSE),0)</f>
        <v>0</v>
      </c>
      <c r="M129" s="37">
        <f>IFERROR(VLOOKUP($A129,'[1]Par ES'!$A$1:$K$121,5,FALSE),0)</f>
        <v>0</v>
      </c>
      <c r="N129" s="37">
        <f>IFERROR(VLOOKUP($A129,[2]Feuil1!$A$1:$E$4,4,FALSE),0)</f>
        <v>0</v>
      </c>
      <c r="O129" s="37">
        <f>IFERROR(VLOOKUP($A129,'[3]Par ES'!$A$1:$C$182,2,FALSE),0)</f>
        <v>1000</v>
      </c>
      <c r="P129" s="37">
        <f>IFERROR(VLOOKUP($A129,[4]liste!$A$1:$L$126,12,FALSE),0)</f>
        <v>153783.49759713295</v>
      </c>
      <c r="Q129" s="20">
        <f>SUM(E129:P129)</f>
        <v>154783.49759713295</v>
      </c>
      <c r="R129" s="6"/>
    </row>
    <row r="130" spans="1:19" x14ac:dyDescent="0.25">
      <c r="A130" s="28" t="s">
        <v>180</v>
      </c>
      <c r="B130" s="12" t="s">
        <v>181</v>
      </c>
      <c r="C130" s="12" t="s">
        <v>7</v>
      </c>
      <c r="D130" s="12" t="s">
        <v>227</v>
      </c>
      <c r="E130" s="37">
        <f>IFERROR(VLOOKUP($A130,'[1]Par ES'!$A$1:$K$121,9,FALSE),0)</f>
        <v>0</v>
      </c>
      <c r="F130" s="37">
        <f>IFERROR(VLOOKUP($A130,'[1]Par ES'!$A$1:$K$121,8,FALSE),0)</f>
        <v>0</v>
      </c>
      <c r="G130" s="37">
        <f>IFERROR(VLOOKUP($A130,'[1]Par ES'!$A$1:$K$121,4,FALSE),0)</f>
        <v>0</v>
      </c>
      <c r="H130" s="37">
        <f>IFERROR(VLOOKUP($A130,'[1]Par ES'!$A$1:$K$121,3,FALSE),0)</f>
        <v>0</v>
      </c>
      <c r="I130" s="37">
        <f>IFERROR(VLOOKUP($A130,'[1]Par ES'!$A$1:$K$121,2,FALSE),0)</f>
        <v>0</v>
      </c>
      <c r="J130" s="37">
        <f>IFERROR(VLOOKUP($A130,'[1]Par ES'!$A$1:$K$121,7,FALSE),0)</f>
        <v>0</v>
      </c>
      <c r="K130" s="37">
        <f>IFERROR(VLOOKUP($A130,'[1]Par ES'!$A$1:$K$121,10,FALSE),0)</f>
        <v>0</v>
      </c>
      <c r="L130" s="37">
        <f>IFERROR(VLOOKUP($A130,'[1]Par ES'!$A$1:$K$121,6,FALSE),0)</f>
        <v>0</v>
      </c>
      <c r="M130" s="37">
        <f>IFERROR(VLOOKUP($A130,'[1]Par ES'!$A$1:$K$121,5,FALSE),0)</f>
        <v>0</v>
      </c>
      <c r="N130" s="37">
        <f>IFERROR(VLOOKUP($A130,[2]Feuil1!$A$1:$E$4,4,FALSE),0)</f>
        <v>0</v>
      </c>
      <c r="O130" s="37">
        <f>IFERROR(VLOOKUP($A130,'[3]Par ES'!$A$1:$C$182,2,FALSE),0)</f>
        <v>0</v>
      </c>
      <c r="P130" s="37">
        <f>IFERROR(VLOOKUP($A130,[4]liste!$A$1:$L$126,12,FALSE),0)</f>
        <v>130324.99796367201</v>
      </c>
      <c r="Q130" s="20">
        <f>SUM(E130:P130)</f>
        <v>130324.99796367201</v>
      </c>
      <c r="R130" s="6"/>
    </row>
    <row r="131" spans="1:19" ht="15" customHeight="1" x14ac:dyDescent="0.25">
      <c r="A131" s="28" t="s">
        <v>188</v>
      </c>
      <c r="B131" s="12" t="s">
        <v>189</v>
      </c>
      <c r="C131" s="12" t="s">
        <v>5</v>
      </c>
      <c r="D131" s="12" t="s">
        <v>228</v>
      </c>
      <c r="E131" s="37">
        <f>IFERROR(VLOOKUP($A131,'[1]Par ES'!$A$1:$K$121,9,FALSE),0)</f>
        <v>0</v>
      </c>
      <c r="F131" s="37">
        <f>IFERROR(VLOOKUP($A131,'[1]Par ES'!$A$1:$K$121,8,FALSE),0)</f>
        <v>0</v>
      </c>
      <c r="G131" s="37">
        <f>IFERROR(VLOOKUP($A131,'[1]Par ES'!$A$1:$K$121,4,FALSE),0)</f>
        <v>0</v>
      </c>
      <c r="H131" s="37">
        <f>IFERROR(VLOOKUP($A131,'[1]Par ES'!$A$1:$K$121,3,FALSE),0)</f>
        <v>137670</v>
      </c>
      <c r="I131" s="37">
        <f>IFERROR(VLOOKUP($A131,'[1]Par ES'!$A$1:$K$121,2,FALSE),0)</f>
        <v>0</v>
      </c>
      <c r="J131" s="37">
        <f>IFERROR(VLOOKUP($A131,'[1]Par ES'!$A$1:$K$121,7,FALSE),0)</f>
        <v>0</v>
      </c>
      <c r="K131" s="37">
        <f>IFERROR(VLOOKUP($A131,'[1]Par ES'!$A$1:$K$121,10,FALSE),0)</f>
        <v>0</v>
      </c>
      <c r="L131" s="37">
        <f>IFERROR(VLOOKUP($A131,'[1]Par ES'!$A$1:$K$121,6,FALSE),0)</f>
        <v>0</v>
      </c>
      <c r="M131" s="37">
        <f>IFERROR(VLOOKUP($A131,'[1]Par ES'!$A$1:$K$121,5,FALSE),0)</f>
        <v>0</v>
      </c>
      <c r="N131" s="37">
        <f>IFERROR(VLOOKUP($A131,[2]Feuil1!$A$1:$E$4,4,FALSE),0)</f>
        <v>0</v>
      </c>
      <c r="O131" s="37">
        <f>IFERROR(VLOOKUP($A131,'[3]Par ES'!$A$1:$C$182,2,FALSE),0)</f>
        <v>0</v>
      </c>
      <c r="P131" s="37">
        <f>IFERROR(VLOOKUP($A131,[4]liste!$A$1:$L$126,12,FALSE),0)</f>
        <v>164209.49743422674</v>
      </c>
      <c r="Q131" s="20">
        <f>SUM(E131:P131)</f>
        <v>301879.49743422674</v>
      </c>
      <c r="R131" s="6"/>
    </row>
    <row r="132" spans="1:19" ht="15" customHeight="1" x14ac:dyDescent="0.25">
      <c r="A132" s="28" t="s">
        <v>190</v>
      </c>
      <c r="B132" s="12" t="s">
        <v>191</v>
      </c>
      <c r="C132" s="1" t="s">
        <v>6</v>
      </c>
      <c r="D132" s="12" t="s">
        <v>228</v>
      </c>
      <c r="E132" s="37">
        <f>IFERROR(VLOOKUP($A132,'[1]Par ES'!$A$1:$K$121,9,FALSE),0)</f>
        <v>0</v>
      </c>
      <c r="F132" s="37">
        <f>IFERROR(VLOOKUP($A132,'[1]Par ES'!$A$1:$K$121,8,FALSE),0)</f>
        <v>0</v>
      </c>
      <c r="G132" s="37">
        <f>IFERROR(VLOOKUP($A132,'[1]Par ES'!$A$1:$K$121,4,FALSE),0)</f>
        <v>0</v>
      </c>
      <c r="H132" s="37">
        <f>IFERROR(VLOOKUP($A132,'[1]Par ES'!$A$1:$K$121,3,FALSE),0)</f>
        <v>0</v>
      </c>
      <c r="I132" s="37">
        <f>IFERROR(VLOOKUP($A132,'[1]Par ES'!$A$1:$K$121,2,FALSE),0)</f>
        <v>0</v>
      </c>
      <c r="J132" s="37">
        <f>IFERROR(VLOOKUP($A132,'[1]Par ES'!$A$1:$K$121,7,FALSE),0)</f>
        <v>0</v>
      </c>
      <c r="K132" s="37">
        <f>IFERROR(VLOOKUP($A132,'[1]Par ES'!$A$1:$K$121,10,FALSE),0)</f>
        <v>0</v>
      </c>
      <c r="L132" s="37">
        <f>IFERROR(VLOOKUP($A132,'[1]Par ES'!$A$1:$K$121,6,FALSE),0)</f>
        <v>0</v>
      </c>
      <c r="M132" s="37">
        <f>IFERROR(VLOOKUP($A132,'[1]Par ES'!$A$1:$K$121,5,FALSE),0)</f>
        <v>0</v>
      </c>
      <c r="N132" s="37">
        <f>IFERROR(VLOOKUP($A132,[2]Feuil1!$A$1:$E$4,4,FALSE),0)</f>
        <v>0</v>
      </c>
      <c r="O132" s="37">
        <f>IFERROR(VLOOKUP($A132,'[3]Par ES'!$A$1:$C$182,2,FALSE),0)</f>
        <v>1000</v>
      </c>
      <c r="P132" s="37">
        <f>IFERROR(VLOOKUP($A132,[4]liste!$A$1:$L$126,12,FALSE),0)</f>
        <v>0</v>
      </c>
      <c r="Q132" s="20">
        <f>SUM(E132:P132)</f>
        <v>1000</v>
      </c>
      <c r="R132" s="6"/>
    </row>
    <row r="133" spans="1:19" ht="15" customHeight="1" x14ac:dyDescent="0.25">
      <c r="A133" s="28" t="s">
        <v>240</v>
      </c>
      <c r="B133" s="12" t="s">
        <v>241</v>
      </c>
      <c r="C133" s="12" t="s">
        <v>7</v>
      </c>
      <c r="D133" s="12" t="s">
        <v>228</v>
      </c>
      <c r="E133" s="37">
        <f>IFERROR(VLOOKUP($A133,'[1]Par ES'!$A$1:$K$121,9,FALSE),0)</f>
        <v>0</v>
      </c>
      <c r="F133" s="37">
        <f>IFERROR(VLOOKUP($A133,'[1]Par ES'!$A$1:$K$121,8,FALSE),0)</f>
        <v>0</v>
      </c>
      <c r="G133" s="37">
        <f>IFERROR(VLOOKUP($A133,'[1]Par ES'!$A$1:$K$121,4,FALSE),0)</f>
        <v>0</v>
      </c>
      <c r="H133" s="37">
        <f>IFERROR(VLOOKUP($A133,'[1]Par ES'!$A$1:$K$121,3,FALSE),0)</f>
        <v>0</v>
      </c>
      <c r="I133" s="37">
        <f>IFERROR(VLOOKUP($A133,'[1]Par ES'!$A$1:$K$121,2,FALSE),0)</f>
        <v>0</v>
      </c>
      <c r="J133" s="37">
        <f>IFERROR(VLOOKUP($A133,'[1]Par ES'!$A$1:$K$121,7,FALSE),0)</f>
        <v>0</v>
      </c>
      <c r="K133" s="37">
        <f>IFERROR(VLOOKUP($A133,'[1]Par ES'!$A$1:$K$121,10,FALSE),0)</f>
        <v>0</v>
      </c>
      <c r="L133" s="37">
        <f>IFERROR(VLOOKUP($A133,'[1]Par ES'!$A$1:$K$121,6,FALSE),0)</f>
        <v>0</v>
      </c>
      <c r="M133" s="37">
        <f>IFERROR(VLOOKUP($A133,'[1]Par ES'!$A$1:$K$121,5,FALSE),0)</f>
        <v>0</v>
      </c>
      <c r="N133" s="37">
        <f>IFERROR(VLOOKUP($A133,[2]Feuil1!$A$1:$E$4,4,FALSE),0)</f>
        <v>0</v>
      </c>
      <c r="O133" s="37">
        <f>IFERROR(VLOOKUP($A133,'[3]Par ES'!$A$1:$C$182,2,FALSE),0)</f>
        <v>1000</v>
      </c>
      <c r="P133" s="37">
        <f>IFERROR(VLOOKUP($A133,[4]liste!$A$1:$L$126,12,FALSE),0)</f>
        <v>0</v>
      </c>
      <c r="Q133" s="20">
        <f>SUM(E133:P133)</f>
        <v>1000</v>
      </c>
      <c r="R133" s="6"/>
    </row>
    <row r="134" spans="1:19" ht="15" customHeight="1" x14ac:dyDescent="0.25">
      <c r="A134" s="28" t="s">
        <v>192</v>
      </c>
      <c r="B134" s="12" t="s">
        <v>193</v>
      </c>
      <c r="C134" s="12" t="s">
        <v>246</v>
      </c>
      <c r="D134" s="12" t="s">
        <v>228</v>
      </c>
      <c r="E134" s="37">
        <f>IFERROR(VLOOKUP($A134,'[1]Par ES'!$A$1:$K$121,9,FALSE),0)</f>
        <v>0</v>
      </c>
      <c r="F134" s="37">
        <f>IFERROR(VLOOKUP($A134,'[1]Par ES'!$A$1:$K$121,8,FALSE),0)</f>
        <v>37007</v>
      </c>
      <c r="G134" s="37">
        <f>IFERROR(VLOOKUP($A134,'[1]Par ES'!$A$1:$K$121,4,FALSE),0)</f>
        <v>100000</v>
      </c>
      <c r="H134" s="37">
        <f>IFERROR(VLOOKUP($A134,'[1]Par ES'!$A$1:$K$121,3,FALSE),0)</f>
        <v>0</v>
      </c>
      <c r="I134" s="37">
        <f>IFERROR(VLOOKUP($A134,'[1]Par ES'!$A$1:$K$121,2,FALSE),0)</f>
        <v>0</v>
      </c>
      <c r="J134" s="37">
        <f>IFERROR(VLOOKUP($A134,'[1]Par ES'!$A$1:$K$121,7,FALSE),0)</f>
        <v>0</v>
      </c>
      <c r="K134" s="37">
        <f>IFERROR(VLOOKUP($A134,'[1]Par ES'!$A$1:$K$121,10,FALSE),0)</f>
        <v>0</v>
      </c>
      <c r="L134" s="37">
        <f>IFERROR(VLOOKUP($A134,'[1]Par ES'!$A$1:$K$121,6,FALSE),0)</f>
        <v>0</v>
      </c>
      <c r="M134" s="37">
        <f>IFERROR(VLOOKUP($A134,'[1]Par ES'!$A$1:$K$121,5,FALSE),0)</f>
        <v>0</v>
      </c>
      <c r="N134" s="37">
        <f>IFERROR(VLOOKUP($A134,[2]Feuil1!$A$1:$E$4,4,FALSE),0)</f>
        <v>0</v>
      </c>
      <c r="O134" s="37">
        <f>IFERROR(VLOOKUP($A134,'[3]Par ES'!$A$1:$C$182,2,FALSE),0)</f>
        <v>23000</v>
      </c>
      <c r="P134" s="37">
        <f>IFERROR(VLOOKUP($A134,[4]liste!$A$1:$L$126,12,FALSE),0)</f>
        <v>405310.74366701994</v>
      </c>
      <c r="Q134" s="20">
        <f>SUM(E134:P134)</f>
        <v>565317.74366702</v>
      </c>
      <c r="R134" s="6"/>
    </row>
    <row r="135" spans="1:19" ht="15" customHeight="1" x14ac:dyDescent="0.25">
      <c r="A135" s="28" t="s">
        <v>194</v>
      </c>
      <c r="B135" s="12" t="s">
        <v>195</v>
      </c>
      <c r="C135" s="12" t="s">
        <v>5</v>
      </c>
      <c r="D135" s="12" t="s">
        <v>228</v>
      </c>
      <c r="E135" s="37">
        <f>IFERROR(VLOOKUP($A135,'[1]Par ES'!$A$1:$K$121,9,FALSE),0)</f>
        <v>0</v>
      </c>
      <c r="F135" s="37">
        <f>IFERROR(VLOOKUP($A135,'[1]Par ES'!$A$1:$K$121,8,FALSE),0)</f>
        <v>0</v>
      </c>
      <c r="G135" s="37">
        <f>IFERROR(VLOOKUP($A135,'[1]Par ES'!$A$1:$K$121,4,FALSE),0)</f>
        <v>0</v>
      </c>
      <c r="H135" s="37">
        <f>IFERROR(VLOOKUP($A135,'[1]Par ES'!$A$1:$K$121,3,FALSE),0)</f>
        <v>149279</v>
      </c>
      <c r="I135" s="37">
        <f>IFERROR(VLOOKUP($A135,'[1]Par ES'!$A$1:$K$121,2,FALSE),0)</f>
        <v>0</v>
      </c>
      <c r="J135" s="37">
        <f>IFERROR(VLOOKUP($A135,'[1]Par ES'!$A$1:$K$121,7,FALSE),0)</f>
        <v>0</v>
      </c>
      <c r="K135" s="37">
        <f>IFERROR(VLOOKUP($A135,'[1]Par ES'!$A$1:$K$121,10,FALSE),0)</f>
        <v>0</v>
      </c>
      <c r="L135" s="37">
        <f>IFERROR(VLOOKUP($A135,'[1]Par ES'!$A$1:$K$121,6,FALSE),0)</f>
        <v>0</v>
      </c>
      <c r="M135" s="37">
        <f>IFERROR(VLOOKUP($A135,'[1]Par ES'!$A$1:$K$121,5,FALSE),0)</f>
        <v>0</v>
      </c>
      <c r="N135" s="37">
        <f>IFERROR(VLOOKUP($A135,[2]Feuil1!$A$1:$E$4,4,FALSE),0)</f>
        <v>0</v>
      </c>
      <c r="O135" s="37">
        <f>IFERROR(VLOOKUP($A135,'[3]Par ES'!$A$1:$C$182,2,FALSE),0)</f>
        <v>1000</v>
      </c>
      <c r="P135" s="37">
        <f>IFERROR(VLOOKUP($A135,[4]liste!$A$1:$L$126,12,FALSE),0)</f>
        <v>261953.24590698074</v>
      </c>
      <c r="Q135" s="20">
        <f>SUM(E135:P135)</f>
        <v>412232.24590698071</v>
      </c>
      <c r="R135" s="6"/>
    </row>
    <row r="136" spans="1:19" ht="15" customHeight="1" x14ac:dyDescent="0.25">
      <c r="A136" s="28" t="s">
        <v>196</v>
      </c>
      <c r="B136" s="12" t="s">
        <v>269</v>
      </c>
      <c r="C136" s="12" t="s">
        <v>6</v>
      </c>
      <c r="D136" s="12" t="s">
        <v>228</v>
      </c>
      <c r="E136" s="37">
        <f>IFERROR(VLOOKUP($A136,'[1]Par ES'!$A$1:$K$121,9,FALSE),0)</f>
        <v>0</v>
      </c>
      <c r="F136" s="37">
        <f>IFERROR(VLOOKUP($A136,'[1]Par ES'!$A$1:$K$121,8,FALSE),0)</f>
        <v>0</v>
      </c>
      <c r="G136" s="37">
        <f>IFERROR(VLOOKUP($A136,'[1]Par ES'!$A$1:$K$121,4,FALSE),0)</f>
        <v>0</v>
      </c>
      <c r="H136" s="37">
        <f>IFERROR(VLOOKUP($A136,'[1]Par ES'!$A$1:$K$121,3,FALSE),0)</f>
        <v>0</v>
      </c>
      <c r="I136" s="37">
        <f>IFERROR(VLOOKUP($A136,'[1]Par ES'!$A$1:$K$121,2,FALSE),0)</f>
        <v>0</v>
      </c>
      <c r="J136" s="37">
        <f>IFERROR(VLOOKUP($A136,'[1]Par ES'!$A$1:$K$121,7,FALSE),0)</f>
        <v>0</v>
      </c>
      <c r="K136" s="37">
        <f>IFERROR(VLOOKUP($A136,'[1]Par ES'!$A$1:$K$121,10,FALSE),0)</f>
        <v>0</v>
      </c>
      <c r="L136" s="37">
        <f>IFERROR(VLOOKUP($A136,'[1]Par ES'!$A$1:$K$121,6,FALSE),0)</f>
        <v>0</v>
      </c>
      <c r="M136" s="37">
        <f>IFERROR(VLOOKUP($A136,'[1]Par ES'!$A$1:$K$121,5,FALSE),0)</f>
        <v>0</v>
      </c>
      <c r="N136" s="37">
        <f>IFERROR(VLOOKUP($A136,[2]Feuil1!$A$1:$E$4,4,FALSE),0)</f>
        <v>0</v>
      </c>
      <c r="O136" s="37">
        <f>IFERROR(VLOOKUP($A136,'[3]Par ES'!$A$1:$C$182,2,FALSE),0)</f>
        <v>0</v>
      </c>
      <c r="P136" s="37">
        <f>IFERROR(VLOOKUP($A136,[4]liste!$A$1:$L$126,12,FALSE),0)</f>
        <v>58646.249083652401</v>
      </c>
      <c r="Q136" s="20">
        <f>SUM(E136:P136)</f>
        <v>58646.249083652401</v>
      </c>
      <c r="R136" s="6"/>
    </row>
    <row r="137" spans="1:19" ht="15" customHeight="1" x14ac:dyDescent="0.25">
      <c r="A137" s="28" t="s">
        <v>197</v>
      </c>
      <c r="B137" s="12" t="s">
        <v>198</v>
      </c>
      <c r="C137" s="12" t="s">
        <v>6</v>
      </c>
      <c r="D137" s="12" t="s">
        <v>228</v>
      </c>
      <c r="E137" s="37">
        <f>IFERROR(VLOOKUP($A137,'[1]Par ES'!$A$1:$K$121,9,FALSE),0)</f>
        <v>0</v>
      </c>
      <c r="F137" s="37">
        <f>IFERROR(VLOOKUP($A137,'[1]Par ES'!$A$1:$K$121,8,FALSE),0)</f>
        <v>0</v>
      </c>
      <c r="G137" s="37">
        <f>IFERROR(VLOOKUP($A137,'[1]Par ES'!$A$1:$K$121,4,FALSE),0)</f>
        <v>0</v>
      </c>
      <c r="H137" s="37">
        <f>IFERROR(VLOOKUP($A137,'[1]Par ES'!$A$1:$K$121,3,FALSE),0)</f>
        <v>0</v>
      </c>
      <c r="I137" s="37">
        <f>IFERROR(VLOOKUP($A137,'[1]Par ES'!$A$1:$K$121,2,FALSE),0)</f>
        <v>0</v>
      </c>
      <c r="J137" s="37">
        <f>IFERROR(VLOOKUP($A137,'[1]Par ES'!$A$1:$K$121,7,FALSE),0)</f>
        <v>0</v>
      </c>
      <c r="K137" s="37">
        <f>IFERROR(VLOOKUP($A137,'[1]Par ES'!$A$1:$K$121,10,FALSE),0)</f>
        <v>0</v>
      </c>
      <c r="L137" s="37">
        <f>IFERROR(VLOOKUP($A137,'[1]Par ES'!$A$1:$K$121,6,FALSE),0)</f>
        <v>0</v>
      </c>
      <c r="M137" s="37">
        <f>IFERROR(VLOOKUP($A137,'[1]Par ES'!$A$1:$K$121,5,FALSE),0)</f>
        <v>0</v>
      </c>
      <c r="N137" s="37">
        <f>IFERROR(VLOOKUP($A137,[2]Feuil1!$A$1:$E$4,4,FALSE),0)</f>
        <v>92452</v>
      </c>
      <c r="O137" s="37">
        <f>IFERROR(VLOOKUP($A137,'[3]Par ES'!$A$1:$C$182,2,FALSE),0)</f>
        <v>0</v>
      </c>
      <c r="P137" s="37">
        <f>IFERROR(VLOOKUP($A137,[4]liste!$A$1:$L$126,12,FALSE),0)</f>
        <v>59949.49906328912</v>
      </c>
      <c r="Q137" s="20">
        <f>SUM(E137:P137)</f>
        <v>152401.49906328911</v>
      </c>
      <c r="R137" s="6"/>
    </row>
    <row r="138" spans="1:19" ht="15" customHeight="1" x14ac:dyDescent="0.25">
      <c r="A138" s="28" t="s">
        <v>199</v>
      </c>
      <c r="B138" s="12" t="s">
        <v>242</v>
      </c>
      <c r="C138" s="12" t="s">
        <v>246</v>
      </c>
      <c r="D138" s="12" t="s">
        <v>228</v>
      </c>
      <c r="E138" s="37">
        <f>IFERROR(VLOOKUP($A138,'[1]Par ES'!$A$1:$K$121,9,FALSE),0)</f>
        <v>0</v>
      </c>
      <c r="F138" s="37">
        <f>IFERROR(VLOOKUP($A138,'[1]Par ES'!$A$1:$K$121,8,FALSE),0)</f>
        <v>0</v>
      </c>
      <c r="G138" s="37">
        <f>IFERROR(VLOOKUP($A138,'[1]Par ES'!$A$1:$K$121,4,FALSE),0)</f>
        <v>130613</v>
      </c>
      <c r="H138" s="37">
        <f>IFERROR(VLOOKUP($A138,'[1]Par ES'!$A$1:$K$121,3,FALSE),0)</f>
        <v>324232</v>
      </c>
      <c r="I138" s="37">
        <f>IFERROR(VLOOKUP($A138,'[1]Par ES'!$A$1:$K$121,2,FALSE),0)</f>
        <v>0</v>
      </c>
      <c r="J138" s="37">
        <f>IFERROR(VLOOKUP($A138,'[1]Par ES'!$A$1:$K$121,7,FALSE),0)</f>
        <v>0</v>
      </c>
      <c r="K138" s="37">
        <f>IFERROR(VLOOKUP($A138,'[1]Par ES'!$A$1:$K$121,10,FALSE),0)</f>
        <v>0</v>
      </c>
      <c r="L138" s="37">
        <f>IFERROR(VLOOKUP($A138,'[1]Par ES'!$A$1:$K$121,6,FALSE),0)</f>
        <v>150000</v>
      </c>
      <c r="M138" s="37">
        <f>IFERROR(VLOOKUP($A138,'[1]Par ES'!$A$1:$K$121,5,FALSE),0)</f>
        <v>27296</v>
      </c>
      <c r="N138" s="37">
        <f>IFERROR(VLOOKUP($A138,[2]Feuil1!$A$1:$E$4,4,FALSE),0)</f>
        <v>0</v>
      </c>
      <c r="O138" s="37">
        <f>IFERROR(VLOOKUP($A138,'[3]Par ES'!$A$1:$C$182,2,FALSE),0)</f>
        <v>59500</v>
      </c>
      <c r="P138" s="37">
        <f>IFERROR(VLOOKUP($A138,[4]liste!$A$1:$L$126,12,FALSE),0)</f>
        <v>536938.99161032867</v>
      </c>
      <c r="Q138" s="20">
        <f>SUM(E138:P138)</f>
        <v>1228579.9916103287</v>
      </c>
      <c r="R138" s="6"/>
    </row>
    <row r="139" spans="1:19" ht="15" customHeight="1" x14ac:dyDescent="0.25">
      <c r="A139" s="28" t="s">
        <v>200</v>
      </c>
      <c r="B139" s="12" t="s">
        <v>290</v>
      </c>
      <c r="C139" s="12" t="s">
        <v>7</v>
      </c>
      <c r="D139" s="12" t="s">
        <v>228</v>
      </c>
      <c r="E139" s="37">
        <f>IFERROR(VLOOKUP($A139,'[1]Par ES'!$A$1:$K$121,9,FALSE),0)</f>
        <v>0</v>
      </c>
      <c r="F139" s="37">
        <f>IFERROR(VLOOKUP($A139,'[1]Par ES'!$A$1:$K$121,8,FALSE),0)</f>
        <v>0</v>
      </c>
      <c r="G139" s="37">
        <f>IFERROR(VLOOKUP($A139,'[1]Par ES'!$A$1:$K$121,4,FALSE),0)</f>
        <v>0</v>
      </c>
      <c r="H139" s="37">
        <f>IFERROR(VLOOKUP($A139,'[1]Par ES'!$A$1:$K$121,3,FALSE),0)</f>
        <v>0</v>
      </c>
      <c r="I139" s="37">
        <f>IFERROR(VLOOKUP($A139,'[1]Par ES'!$A$1:$K$121,2,FALSE),0)</f>
        <v>0</v>
      </c>
      <c r="J139" s="37">
        <f>IFERROR(VLOOKUP($A139,'[1]Par ES'!$A$1:$K$121,7,FALSE),0)</f>
        <v>0</v>
      </c>
      <c r="K139" s="37">
        <f>IFERROR(VLOOKUP($A139,'[1]Par ES'!$A$1:$K$121,10,FALSE),0)</f>
        <v>0</v>
      </c>
      <c r="L139" s="37">
        <f>IFERROR(VLOOKUP($A139,'[1]Par ES'!$A$1:$K$121,6,FALSE),0)</f>
        <v>0</v>
      </c>
      <c r="M139" s="37">
        <f>IFERROR(VLOOKUP($A139,'[1]Par ES'!$A$1:$K$121,5,FALSE),0)</f>
        <v>0</v>
      </c>
      <c r="N139" s="37">
        <f>IFERROR(VLOOKUP($A139,[2]Feuil1!$A$1:$E$4,4,FALSE),0)</f>
        <v>0</v>
      </c>
      <c r="O139" s="37">
        <f>IFERROR(VLOOKUP($A139,'[3]Par ES'!$A$1:$C$182,2,FALSE),0)</f>
        <v>1000</v>
      </c>
      <c r="P139" s="37">
        <f>IFERROR(VLOOKUP($A139,[4]liste!$A$1:$L$126,12,FALSE),0)</f>
        <v>0</v>
      </c>
      <c r="Q139" s="20">
        <f>SUM(E139:P139)</f>
        <v>1000</v>
      </c>
      <c r="R139" s="6"/>
    </row>
    <row r="140" spans="1:19" ht="15" customHeight="1" x14ac:dyDescent="0.25">
      <c r="A140" s="33" t="s">
        <v>292</v>
      </c>
      <c r="B140" s="12" t="s">
        <v>293</v>
      </c>
      <c r="C140" s="12" t="s">
        <v>14</v>
      </c>
      <c r="D140" s="12" t="s">
        <v>228</v>
      </c>
      <c r="E140" s="37">
        <f>IFERROR(VLOOKUP($A140,'[1]Par ES'!$A$1:$K$121,9,FALSE),0)</f>
        <v>0</v>
      </c>
      <c r="F140" s="37">
        <f>IFERROR(VLOOKUP($A140,'[1]Par ES'!$A$1:$K$121,8,FALSE),0)</f>
        <v>0</v>
      </c>
      <c r="G140" s="37">
        <f>IFERROR(VLOOKUP($A140,'[1]Par ES'!$A$1:$K$121,4,FALSE),0)</f>
        <v>0</v>
      </c>
      <c r="H140" s="37">
        <f>IFERROR(VLOOKUP($A140,'[1]Par ES'!$A$1:$K$121,3,FALSE),0)</f>
        <v>0</v>
      </c>
      <c r="I140" s="37">
        <f>IFERROR(VLOOKUP($A140,'[1]Par ES'!$A$1:$K$121,2,FALSE),0)</f>
        <v>0</v>
      </c>
      <c r="J140" s="37">
        <f>IFERROR(VLOOKUP($A140,'[1]Par ES'!$A$1:$K$121,7,FALSE),0)</f>
        <v>0</v>
      </c>
      <c r="K140" s="37">
        <f>IFERROR(VLOOKUP($A140,'[1]Par ES'!$A$1:$K$121,10,FALSE),0)</f>
        <v>0</v>
      </c>
      <c r="L140" s="37">
        <f>IFERROR(VLOOKUP($A140,'[1]Par ES'!$A$1:$K$121,6,FALSE),0)</f>
        <v>0</v>
      </c>
      <c r="M140" s="37">
        <f>IFERROR(VLOOKUP($A140,'[1]Par ES'!$A$1:$K$121,5,FALSE),0)</f>
        <v>0</v>
      </c>
      <c r="N140" s="37">
        <f>IFERROR(VLOOKUP($A140,[2]Feuil1!$A$1:$E$4,4,FALSE),0)</f>
        <v>0</v>
      </c>
      <c r="O140" s="37">
        <f>IFERROR(VLOOKUP($A140,'[3]Par ES'!$A$1:$C$182,2,FALSE),0)</f>
        <v>1000</v>
      </c>
      <c r="P140" s="37">
        <f>IFERROR(VLOOKUP($A140,[4]liste!$A$1:$L$126,12,FALSE),0)</f>
        <v>0</v>
      </c>
      <c r="Q140" s="20">
        <f>SUM(E140:P140)</f>
        <v>1000</v>
      </c>
      <c r="R140" s="6"/>
    </row>
    <row r="141" spans="1:19" ht="14.25" customHeight="1" x14ac:dyDescent="0.25">
      <c r="A141" s="28" t="s">
        <v>201</v>
      </c>
      <c r="B141" s="12" t="s">
        <v>202</v>
      </c>
      <c r="C141" s="1" t="s">
        <v>7</v>
      </c>
      <c r="D141" s="12" t="s">
        <v>228</v>
      </c>
      <c r="E141" s="37">
        <f>IFERROR(VLOOKUP($A141,'[1]Par ES'!$A$1:$K$121,9,FALSE),0)</f>
        <v>0</v>
      </c>
      <c r="F141" s="37">
        <f>IFERROR(VLOOKUP($A141,'[1]Par ES'!$A$1:$K$121,8,FALSE),0)</f>
        <v>0</v>
      </c>
      <c r="G141" s="37">
        <f>IFERROR(VLOOKUP($A141,'[1]Par ES'!$A$1:$K$121,4,FALSE),0)</f>
        <v>50000</v>
      </c>
      <c r="H141" s="37">
        <f>IFERROR(VLOOKUP($A141,'[1]Par ES'!$A$1:$K$121,3,FALSE),0)</f>
        <v>0</v>
      </c>
      <c r="I141" s="37">
        <f>IFERROR(VLOOKUP($A141,'[1]Par ES'!$A$1:$K$121,2,FALSE),0)</f>
        <v>0</v>
      </c>
      <c r="J141" s="37">
        <f>IFERROR(VLOOKUP($A141,'[1]Par ES'!$A$1:$K$121,7,FALSE),0)</f>
        <v>0</v>
      </c>
      <c r="K141" s="37">
        <f>IFERROR(VLOOKUP($A141,'[1]Par ES'!$A$1:$K$121,10,FALSE),0)</f>
        <v>0</v>
      </c>
      <c r="L141" s="37">
        <f>IFERROR(VLOOKUP($A141,'[1]Par ES'!$A$1:$K$121,6,FALSE),0)</f>
        <v>0</v>
      </c>
      <c r="M141" s="37">
        <f>IFERROR(VLOOKUP($A141,'[1]Par ES'!$A$1:$K$121,5,FALSE),0)</f>
        <v>0</v>
      </c>
      <c r="N141" s="37">
        <f>IFERROR(VLOOKUP($A141,[2]Feuil1!$A$1:$E$4,4,FALSE),0)</f>
        <v>0</v>
      </c>
      <c r="O141" s="37">
        <f>IFERROR(VLOOKUP($A141,'[3]Par ES'!$A$1:$C$182,2,FALSE),0)</f>
        <v>0</v>
      </c>
      <c r="P141" s="37">
        <f>IFERROR(VLOOKUP($A141,[4]liste!$A$1:$L$126,12,FALSE),0)</f>
        <v>58646.249083652401</v>
      </c>
      <c r="Q141" s="20">
        <f>SUM(E141:P141)</f>
        <v>108646.24908365239</v>
      </c>
      <c r="R141" s="6"/>
    </row>
    <row r="142" spans="1:19" ht="15" customHeight="1" x14ac:dyDescent="0.25">
      <c r="A142" s="28" t="s">
        <v>72</v>
      </c>
      <c r="B142" s="12" t="s">
        <v>73</v>
      </c>
      <c r="C142" s="12" t="s">
        <v>246</v>
      </c>
      <c r="D142" s="12" t="s">
        <v>233</v>
      </c>
      <c r="E142" s="37">
        <f>IFERROR(VLOOKUP($A142,'[1]Par ES'!$A$1:$K$121,9,FALSE),0)</f>
        <v>0</v>
      </c>
      <c r="F142" s="37">
        <f>IFERROR(VLOOKUP($A142,'[1]Par ES'!$A$1:$K$121,8,FALSE),0)</f>
        <v>0</v>
      </c>
      <c r="G142" s="37">
        <f>IFERROR(VLOOKUP($A142,'[1]Par ES'!$A$1:$K$121,4,FALSE),0)</f>
        <v>0</v>
      </c>
      <c r="H142" s="37">
        <f>IFERROR(VLOOKUP($A142,'[1]Par ES'!$A$1:$K$121,3,FALSE),0)</f>
        <v>0</v>
      </c>
      <c r="I142" s="37">
        <f>IFERROR(VLOOKUP($A142,'[1]Par ES'!$A$1:$K$121,2,FALSE),0)</f>
        <v>0</v>
      </c>
      <c r="J142" s="37">
        <f>IFERROR(VLOOKUP($A142,'[1]Par ES'!$A$1:$K$121,7,FALSE),0)</f>
        <v>0</v>
      </c>
      <c r="K142" s="37">
        <f>IFERROR(VLOOKUP($A142,'[1]Par ES'!$A$1:$K$121,10,FALSE),0)</f>
        <v>0</v>
      </c>
      <c r="L142" s="37">
        <f>IFERROR(VLOOKUP($A142,'[1]Par ES'!$A$1:$K$121,6,FALSE),0)</f>
        <v>0</v>
      </c>
      <c r="M142" s="37">
        <f>IFERROR(VLOOKUP($A142,'[1]Par ES'!$A$1:$K$121,5,FALSE),0)</f>
        <v>0</v>
      </c>
      <c r="N142" s="37">
        <f>IFERROR(VLOOKUP($A142,[2]Feuil1!$A$1:$E$4,4,FALSE),0)</f>
        <v>0</v>
      </c>
      <c r="O142" s="37">
        <f>IFERROR(VLOOKUP($A142,'[3]Par ES'!$A$1:$C$182,2,FALSE),0)</f>
        <v>1000</v>
      </c>
      <c r="P142" s="37">
        <f>IFERROR(VLOOKUP($A142,[4]liste!$A$1:$L$126,12,FALSE),0)</f>
        <v>0</v>
      </c>
      <c r="Q142" s="20">
        <f>SUM(E142:P142)</f>
        <v>1000</v>
      </c>
      <c r="R142" s="6"/>
    </row>
    <row r="143" spans="1:19" s="8" customFormat="1" ht="15" customHeight="1" x14ac:dyDescent="0.25">
      <c r="A143" s="28" t="s">
        <v>139</v>
      </c>
      <c r="B143" s="12" t="s">
        <v>140</v>
      </c>
      <c r="C143" s="12" t="s">
        <v>246</v>
      </c>
      <c r="D143" s="12" t="s">
        <v>232</v>
      </c>
      <c r="E143" s="37">
        <f>IFERROR(VLOOKUP($A143,'[1]Par ES'!$A$1:$K$121,9,FALSE),0)</f>
        <v>0</v>
      </c>
      <c r="F143" s="37">
        <f>IFERROR(VLOOKUP($A143,'[1]Par ES'!$A$1:$K$121,8,FALSE),0)</f>
        <v>0</v>
      </c>
      <c r="G143" s="37">
        <f>IFERROR(VLOOKUP($A143,'[1]Par ES'!$A$1:$K$121,4,FALSE),0)</f>
        <v>0</v>
      </c>
      <c r="H143" s="37">
        <f>IFERROR(VLOOKUP($A143,'[1]Par ES'!$A$1:$K$121,3,FALSE),0)</f>
        <v>0</v>
      </c>
      <c r="I143" s="37">
        <f>IFERROR(VLOOKUP($A143,'[1]Par ES'!$A$1:$K$121,2,FALSE),0)</f>
        <v>0</v>
      </c>
      <c r="J143" s="37">
        <f>IFERROR(VLOOKUP($A143,'[1]Par ES'!$A$1:$K$121,7,FALSE),0)</f>
        <v>0</v>
      </c>
      <c r="K143" s="37">
        <f>IFERROR(VLOOKUP($A143,'[1]Par ES'!$A$1:$K$121,10,FALSE),0)</f>
        <v>0</v>
      </c>
      <c r="L143" s="37">
        <f>IFERROR(VLOOKUP($A143,'[1]Par ES'!$A$1:$K$121,6,FALSE),0)</f>
        <v>0</v>
      </c>
      <c r="M143" s="37">
        <f>IFERROR(VLOOKUP($A143,'[1]Par ES'!$A$1:$K$121,5,FALSE),0)</f>
        <v>0</v>
      </c>
      <c r="N143" s="37">
        <f>IFERROR(VLOOKUP($A143,[2]Feuil1!$A$1:$E$4,4,FALSE),0)</f>
        <v>0</v>
      </c>
      <c r="O143" s="37">
        <f>IFERROR(VLOOKUP($A143,'[3]Par ES'!$A$1:$C$182,2,FALSE),0)</f>
        <v>1000</v>
      </c>
      <c r="P143" s="37">
        <f>IFERROR(VLOOKUP($A143,[4]liste!$A$1:$L$126,12,FALSE),0)</f>
        <v>6516.2498981835997</v>
      </c>
      <c r="Q143" s="20">
        <f>SUM(E143:P143)</f>
        <v>7516.2498981835997</v>
      </c>
      <c r="R143" s="6"/>
      <c r="S143" s="5"/>
    </row>
    <row r="144" spans="1:19" s="8" customFormat="1" ht="15" customHeight="1" x14ac:dyDescent="0.25">
      <c r="A144" s="28" t="s">
        <v>169</v>
      </c>
      <c r="B144" s="12" t="s">
        <v>250</v>
      </c>
      <c r="C144" s="12" t="s">
        <v>246</v>
      </c>
      <c r="D144" s="24" t="s">
        <v>255</v>
      </c>
      <c r="E144" s="37">
        <f>IFERROR(VLOOKUP($A144,'[1]Par ES'!$A$1:$K$121,9,FALSE),0)</f>
        <v>0</v>
      </c>
      <c r="F144" s="37">
        <f>IFERROR(VLOOKUP($A144,'[1]Par ES'!$A$1:$K$121,8,FALSE),0)</f>
        <v>0</v>
      </c>
      <c r="G144" s="37">
        <f>IFERROR(VLOOKUP($A144,'[1]Par ES'!$A$1:$K$121,4,FALSE),0)</f>
        <v>0</v>
      </c>
      <c r="H144" s="37">
        <f>IFERROR(VLOOKUP($A144,'[1]Par ES'!$A$1:$K$121,3,FALSE),0)</f>
        <v>0</v>
      </c>
      <c r="I144" s="37">
        <f>IFERROR(VLOOKUP($A144,'[1]Par ES'!$A$1:$K$121,2,FALSE),0)</f>
        <v>0</v>
      </c>
      <c r="J144" s="37">
        <f>IFERROR(VLOOKUP($A144,'[1]Par ES'!$A$1:$K$121,7,FALSE),0)</f>
        <v>0</v>
      </c>
      <c r="K144" s="37">
        <f>IFERROR(VLOOKUP($A144,'[1]Par ES'!$A$1:$K$121,10,FALSE),0)</f>
        <v>0</v>
      </c>
      <c r="L144" s="37">
        <f>IFERROR(VLOOKUP($A144,'[1]Par ES'!$A$1:$K$121,6,FALSE),0)</f>
        <v>0</v>
      </c>
      <c r="M144" s="37">
        <f>IFERROR(VLOOKUP($A144,'[1]Par ES'!$A$1:$K$121,5,FALSE),0)</f>
        <v>0</v>
      </c>
      <c r="N144" s="37">
        <f>IFERROR(VLOOKUP($A144,[2]Feuil1!$A$1:$E$4,4,FALSE),0)</f>
        <v>0</v>
      </c>
      <c r="O144" s="37">
        <f>IFERROR(VLOOKUP($A144,'[3]Par ES'!$A$1:$C$182,2,FALSE),0)</f>
        <v>0</v>
      </c>
      <c r="P144" s="37">
        <f>IFERROR(VLOOKUP($A144,[4]liste!$A$1:$L$126,12,FALSE),0)</f>
        <v>32581.249490918002</v>
      </c>
      <c r="Q144" s="20">
        <f>SUM(E144:P144)</f>
        <v>32581.249490918002</v>
      </c>
      <c r="R144" s="6"/>
      <c r="S144" s="5"/>
    </row>
    <row r="145" spans="1:17" x14ac:dyDescent="0.25">
      <c r="E145" s="32">
        <f>SUM(E2:E144)</f>
        <v>157048</v>
      </c>
      <c r="F145" s="32">
        <f>SUM(F2:F144)</f>
        <v>711137</v>
      </c>
      <c r="G145" s="32">
        <f>SUM(G2:G144)</f>
        <v>6022258</v>
      </c>
      <c r="H145" s="32">
        <f>SUM(H2:H144)</f>
        <v>4724845</v>
      </c>
      <c r="I145" s="32">
        <f>SUM(I2:I144)</f>
        <v>541985</v>
      </c>
      <c r="J145" s="32">
        <f>SUM(J2:J144)</f>
        <v>476568</v>
      </c>
      <c r="K145" s="32">
        <f>SUM(K2:K144)</f>
        <v>489570</v>
      </c>
      <c r="L145" s="32">
        <f>SUM(L2:L144)</f>
        <v>1873285</v>
      </c>
      <c r="M145" s="32">
        <f>SUM(M2:M144)</f>
        <v>454278</v>
      </c>
      <c r="N145" s="32">
        <f>SUM(N2:N144)</f>
        <v>369809</v>
      </c>
      <c r="O145" s="32">
        <f>SUM(O2:O144)</f>
        <v>1975000</v>
      </c>
      <c r="P145" s="32">
        <f>SUM(P2:P144)</f>
        <v>19902256.251527265</v>
      </c>
      <c r="Q145" s="32">
        <f>SUM(Q2:Q144)</f>
        <v>37698039.251527265</v>
      </c>
    </row>
    <row r="146" spans="1:17" x14ac:dyDescent="0.25">
      <c r="A146" s="41" t="s">
        <v>324</v>
      </c>
      <c r="B146" s="42" t="s">
        <v>325</v>
      </c>
      <c r="C146" s="41" t="s">
        <v>326</v>
      </c>
      <c r="D146" s="41" t="s">
        <v>327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3">
        <v>15000</v>
      </c>
      <c r="P146" s="43">
        <f>IFERROR(VLOOKUP($A146,[4]liste!$A$1:$L$126,12,FALSE),0)</f>
        <v>97743.748472754</v>
      </c>
      <c r="Q146" s="44">
        <f>SUM(E146:P146)</f>
        <v>112743.748472754</v>
      </c>
    </row>
    <row r="147" spans="1:17" x14ac:dyDescent="0.25">
      <c r="D147" s="9"/>
      <c r="N147" s="17"/>
    </row>
    <row r="148" spans="1:17" x14ac:dyDescent="0.25">
      <c r="D148" s="14"/>
    </row>
    <row r="149" spans="1:17" x14ac:dyDescent="0.25">
      <c r="B149" s="7"/>
      <c r="D149" s="19"/>
    </row>
    <row r="150" spans="1:17" x14ac:dyDescent="0.25">
      <c r="D150" s="18"/>
    </row>
  </sheetData>
  <autoFilter ref="A1:S146"/>
  <sortState ref="A2:AG572">
    <sortCondition ref="D2:D572"/>
    <sortCondition ref="A2:A572"/>
  </sortState>
  <pageMargins left="0.70866141732283472" right="0.70866141732283472" top="0.74803149606299213" bottom="0.74803149606299213" header="0.31496062992125984" footer="0.31496062992125984"/>
  <pageSetup paperSize="8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C3-2017_ES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2018-01-09T14:53:38Z</dcterms:created>
  <dcterms:modified xsi:type="dcterms:W3CDTF">2018-01-09T15:02:06Z</dcterms:modified>
</cp:coreProperties>
</file>