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 tabRatio="301"/>
  </bookViews>
  <sheets>
    <sheet name="Dotations-2016" sheetId="10" r:id="rId1"/>
  </sheets>
  <definedNames>
    <definedName name="_xlnm._FilterDatabase" localSheetId="0" hidden="1">'Dotations-2016'!$E$1:$E$53</definedName>
    <definedName name="_xlnm.Print_Area" localSheetId="0">'Dotations-2016'!$A$1:$T$58</definedName>
  </definedNames>
  <calcPr calcId="125725"/>
</workbook>
</file>

<file path=xl/calcChain.xml><?xml version="1.0" encoding="utf-8"?>
<calcChain xmlns="http://schemas.openxmlformats.org/spreadsheetml/2006/main">
  <c r="R53" i="10"/>
  <c r="J52"/>
  <c r="L52"/>
  <c r="N52"/>
  <c r="T52"/>
  <c r="Q52"/>
  <c r="M52"/>
  <c r="K52"/>
  <c r="I52"/>
  <c r="H52"/>
  <c r="G52"/>
  <c r="F52"/>
  <c r="O18"/>
  <c r="O52" s="1"/>
  <c r="R52" l="1"/>
  <c r="R35" s="1"/>
  <c r="S35" s="1"/>
  <c r="U35" s="1"/>
  <c r="P51"/>
  <c r="R51" s="1"/>
  <c r="S51" s="1"/>
  <c r="P2"/>
  <c r="P3"/>
  <c r="R3" s="1"/>
  <c r="S3" s="1"/>
  <c r="P5"/>
  <c r="P18"/>
  <c r="R18" s="1"/>
  <c r="S18" s="1"/>
  <c r="P20"/>
  <c r="P22"/>
  <c r="R22" s="1"/>
  <c r="S22" s="1"/>
  <c r="P24"/>
  <c r="P26"/>
  <c r="R26" s="1"/>
  <c r="S26" s="1"/>
  <c r="P7"/>
  <c r="P28"/>
  <c r="R28" s="1"/>
  <c r="S28" s="1"/>
  <c r="P9"/>
  <c r="P30"/>
  <c r="P10"/>
  <c r="P33"/>
  <c r="R33" s="1"/>
  <c r="S33" s="1"/>
  <c r="P34"/>
  <c r="P12"/>
  <c r="R12" s="1"/>
  <c r="S12" s="1"/>
  <c r="P38"/>
  <c r="P40"/>
  <c r="R40" s="1"/>
  <c r="S40" s="1"/>
  <c r="P41"/>
  <c r="P43"/>
  <c r="R43" s="1"/>
  <c r="S43" s="1"/>
  <c r="P14"/>
  <c r="P46"/>
  <c r="R46" s="1"/>
  <c r="S46" s="1"/>
  <c r="P48"/>
  <c r="P50"/>
  <c r="P15"/>
  <c r="P16"/>
  <c r="R16" s="1"/>
  <c r="S16" s="1"/>
  <c r="P4"/>
  <c r="P17"/>
  <c r="R17" s="1"/>
  <c r="S17" s="1"/>
  <c r="P19"/>
  <c r="P21"/>
  <c r="R21" s="1"/>
  <c r="S21" s="1"/>
  <c r="P23"/>
  <c r="P25"/>
  <c r="R25" s="1"/>
  <c r="S25" s="1"/>
  <c r="P6"/>
  <c r="P27"/>
  <c r="R27" s="1"/>
  <c r="S27" s="1"/>
  <c r="P8"/>
  <c r="P29"/>
  <c r="R29" s="1"/>
  <c r="S29" s="1"/>
  <c r="P31"/>
  <c r="P32"/>
  <c r="R32" s="1"/>
  <c r="S32" s="1"/>
  <c r="P11"/>
  <c r="P36"/>
  <c r="R36" s="1"/>
  <c r="S36" s="1"/>
  <c r="P37"/>
  <c r="P39"/>
  <c r="R39" s="1"/>
  <c r="S39" s="1"/>
  <c r="P13"/>
  <c r="P42"/>
  <c r="R42" s="1"/>
  <c r="S42" s="1"/>
  <c r="P44"/>
  <c r="P45"/>
  <c r="R45" s="1"/>
  <c r="S45" s="1"/>
  <c r="P47"/>
  <c r="P49"/>
  <c r="R49" s="1"/>
  <c r="S49" s="1"/>
  <c r="R30"/>
  <c r="S30" s="1"/>
  <c r="R5"/>
  <c r="S5" s="1"/>
  <c r="R50"/>
  <c r="S50" s="1"/>
  <c r="R38" l="1"/>
  <c r="S38" s="1"/>
  <c r="R24"/>
  <c r="S24" s="1"/>
  <c r="U24" s="1"/>
  <c r="S52"/>
  <c r="T53" s="1"/>
  <c r="R47"/>
  <c r="S47" s="1"/>
  <c r="R44"/>
  <c r="S44" s="1"/>
  <c r="R13"/>
  <c r="S13" s="1"/>
  <c r="R37"/>
  <c r="S37" s="1"/>
  <c r="R11"/>
  <c r="S11" s="1"/>
  <c r="U11" s="1"/>
  <c r="R31"/>
  <c r="S31" s="1"/>
  <c r="R8"/>
  <c r="S8" s="1"/>
  <c r="U8" s="1"/>
  <c r="R6"/>
  <c r="S6" s="1"/>
  <c r="R23"/>
  <c r="S23" s="1"/>
  <c r="U23" s="1"/>
  <c r="R19"/>
  <c r="S19" s="1"/>
  <c r="R4"/>
  <c r="S4" s="1"/>
  <c r="U4" s="1"/>
  <c r="R15"/>
  <c r="S15" s="1"/>
  <c r="R48"/>
  <c r="S48" s="1"/>
  <c r="R14"/>
  <c r="S14" s="1"/>
  <c r="R41"/>
  <c r="S41" s="1"/>
  <c r="R34"/>
  <c r="S34" s="1"/>
  <c r="R10"/>
  <c r="S10" s="1"/>
  <c r="U10" s="1"/>
  <c r="R9"/>
  <c r="S9" s="1"/>
  <c r="R7"/>
  <c r="S7" s="1"/>
  <c r="R20"/>
  <c r="S20" s="1"/>
  <c r="U49"/>
  <c r="U45"/>
  <c r="U42"/>
  <c r="U39"/>
  <c r="U36"/>
  <c r="U31"/>
  <c r="U6"/>
  <c r="U19"/>
  <c r="U46"/>
  <c r="U14"/>
  <c r="U41"/>
  <c r="U38"/>
  <c r="U33"/>
  <c r="U3"/>
  <c r="U18"/>
  <c r="U20"/>
  <c r="U26"/>
  <c r="U28"/>
  <c r="U30"/>
  <c r="U51"/>
  <c r="U47"/>
  <c r="U44"/>
  <c r="U13"/>
  <c r="U37"/>
  <c r="U32"/>
  <c r="U16"/>
  <c r="U17"/>
  <c r="U21"/>
  <c r="U25"/>
  <c r="U27"/>
  <c r="U29"/>
  <c r="U50"/>
  <c r="U48"/>
  <c r="U43"/>
  <c r="U40"/>
  <c r="U12"/>
  <c r="U34"/>
  <c r="U15"/>
  <c r="U5"/>
  <c r="U22"/>
  <c r="U7"/>
  <c r="U9"/>
  <c r="R2"/>
  <c r="S2" s="1"/>
  <c r="P52"/>
  <c r="U2" l="1"/>
  <c r="U52" l="1"/>
</calcChain>
</file>

<file path=xl/sharedStrings.xml><?xml version="1.0" encoding="utf-8"?>
<sst xmlns="http://schemas.openxmlformats.org/spreadsheetml/2006/main" count="284" uniqueCount="204">
  <si>
    <t>Catégorie</t>
  </si>
  <si>
    <t>Région</t>
  </si>
  <si>
    <t>670000033</t>
  </si>
  <si>
    <t>CENTRE PAUL STRAUSS</t>
  </si>
  <si>
    <t>CLCC</t>
  </si>
  <si>
    <t>EBNL</t>
  </si>
  <si>
    <t>CH</t>
  </si>
  <si>
    <t>670780055</t>
  </si>
  <si>
    <t>HOPITAUX UNIVERSITAIRES DE STRASBOURG</t>
  </si>
  <si>
    <t>330000662</t>
  </si>
  <si>
    <t>INSTITUT BERGONIE</t>
  </si>
  <si>
    <t>330781196</t>
  </si>
  <si>
    <t>CHU HOPITAUX DE BORDEAUX</t>
  </si>
  <si>
    <t>630000479</t>
  </si>
  <si>
    <t>CENTRE REGIONAL JEAN PERRIN</t>
  </si>
  <si>
    <t>630780989</t>
  </si>
  <si>
    <t>CHU DE CLERMONT-FERRAND</t>
  </si>
  <si>
    <t>140000555</t>
  </si>
  <si>
    <t>CENTRE FRANCOIS BACLESSE - CAEN</t>
  </si>
  <si>
    <t>210780581</t>
  </si>
  <si>
    <t>CHU DIJON</t>
  </si>
  <si>
    <t>Bretagne</t>
  </si>
  <si>
    <t>290000017</t>
  </si>
  <si>
    <t>CHRU DE BREST</t>
  </si>
  <si>
    <t>350005179</t>
  </si>
  <si>
    <t>CHU DE RENNES</t>
  </si>
  <si>
    <t>510000029</t>
  </si>
  <si>
    <t>510000516</t>
  </si>
  <si>
    <t>INSTITUT JEAN GODINOT</t>
  </si>
  <si>
    <t>250000015</t>
  </si>
  <si>
    <t>CHU BESANCON</t>
  </si>
  <si>
    <t>970100228</t>
  </si>
  <si>
    <t>CHU DE POINTE A PITRE/ ABYMES</t>
  </si>
  <si>
    <t>760000166</t>
  </si>
  <si>
    <t>760780239</t>
  </si>
  <si>
    <t>CHU ROUEN</t>
  </si>
  <si>
    <t>Ile-de-France</t>
  </si>
  <si>
    <t>750140014</t>
  </si>
  <si>
    <t>CH SAINTE-ANNE</t>
  </si>
  <si>
    <t>750150104</t>
  </si>
  <si>
    <t>INSTITUT MUTUALISTE MONTSOURIS</t>
  </si>
  <si>
    <t>750160012</t>
  </si>
  <si>
    <t>INSTITUT CURIE</t>
  </si>
  <si>
    <t>750712184</t>
  </si>
  <si>
    <t>AP-HP</t>
  </si>
  <si>
    <t>920000650</t>
  </si>
  <si>
    <t>HOPITAL FOCH</t>
  </si>
  <si>
    <t>920000684</t>
  </si>
  <si>
    <t>CENTRE CHIRURGICAL MARIE LANNELONGUE</t>
  </si>
  <si>
    <t>940000664</t>
  </si>
  <si>
    <t>940110018</t>
  </si>
  <si>
    <t>CH INTERCOMMUNAL DE CRETEIL</t>
  </si>
  <si>
    <t>300780038</t>
  </si>
  <si>
    <t>CHU NIMES</t>
  </si>
  <si>
    <t>340000207</t>
  </si>
  <si>
    <t>340780477</t>
  </si>
  <si>
    <t>CHU MONTPELLIER</t>
  </si>
  <si>
    <t>660780180</t>
  </si>
  <si>
    <t>CENTRE HOSPITALIER PERPIGNAN</t>
  </si>
  <si>
    <t>870000015</t>
  </si>
  <si>
    <t>CHU DE LIMOGES</t>
  </si>
  <si>
    <t>540001286</t>
  </si>
  <si>
    <t>CHU DE NANCY</t>
  </si>
  <si>
    <t>970211207</t>
  </si>
  <si>
    <t>CHU DE MARTINIQUE</t>
  </si>
  <si>
    <t>310781406</t>
  </si>
  <si>
    <t>590780193</t>
  </si>
  <si>
    <t>970408589</t>
  </si>
  <si>
    <t>440000289</t>
  </si>
  <si>
    <t>CHU DE NANTES</t>
  </si>
  <si>
    <t>490000031</t>
  </si>
  <si>
    <t>CHU D'ANGERS</t>
  </si>
  <si>
    <t>490000155</t>
  </si>
  <si>
    <t>800000044</t>
  </si>
  <si>
    <t>CHU AMIENS</t>
  </si>
  <si>
    <t>860013077</t>
  </si>
  <si>
    <t>060000528</t>
  </si>
  <si>
    <t>CENTRE ANTOINE LACASSAGNE</t>
  </si>
  <si>
    <t>060785011</t>
  </si>
  <si>
    <t>CHU DE NICE</t>
  </si>
  <si>
    <t>130001647</t>
  </si>
  <si>
    <t>INSTITUT PAOLI CALMETTES</t>
  </si>
  <si>
    <t>130786049</t>
  </si>
  <si>
    <t>380780080</t>
  </si>
  <si>
    <t>CHU GRENOBLE</t>
  </si>
  <si>
    <t>420784878</t>
  </si>
  <si>
    <t>CHU SAINT-ETIENNE</t>
  </si>
  <si>
    <t>690000880</t>
  </si>
  <si>
    <t>CENTRE LEON BERARD</t>
  </si>
  <si>
    <t>690781810</t>
  </si>
  <si>
    <t>HOSPICES CIVILS DE LYON</t>
  </si>
  <si>
    <t>SSA</t>
  </si>
  <si>
    <t>750810814</t>
  </si>
  <si>
    <t>SERVICE DE SANTE DES ARMEES</t>
  </si>
  <si>
    <t>370000481</t>
  </si>
  <si>
    <t>540023264</t>
  </si>
  <si>
    <t>ICM (INSTITUT REGIONAL DU CANCER DE MONTPELLIER)</t>
  </si>
  <si>
    <t>INSTITUT DE CANCEROLOGIE DE LORRAINE</t>
  </si>
  <si>
    <t>Pays de la Loire</t>
  </si>
  <si>
    <t>Provence-Alpes-Côte-d'Azur</t>
  </si>
  <si>
    <t>Centre Val de Loire</t>
  </si>
  <si>
    <t>zz-Martinique</t>
  </si>
  <si>
    <t>zz-Guadeloupe</t>
  </si>
  <si>
    <t>Alsace Champagne-Ardennes Lorraine</t>
  </si>
  <si>
    <t>Aquitaine Limousin Poitou-Charente</t>
  </si>
  <si>
    <t>Rhône-Alpes Auvergne</t>
  </si>
  <si>
    <t>Bourgogne Franche-Comté</t>
  </si>
  <si>
    <t xml:space="preserve">Midi-Pyrénées Languedoc-Roussillon </t>
  </si>
  <si>
    <t>Nord-Pas-de-Calais Picardie</t>
  </si>
  <si>
    <t>Normandie</t>
  </si>
  <si>
    <t>Score</t>
  </si>
  <si>
    <t>Contact</t>
  </si>
  <si>
    <t>francoise.esclaire@chu-limoges.fr</t>
  </si>
  <si>
    <t>shaliha.bechoua@chu-dijon.fr</t>
  </si>
  <si>
    <t>ivillena@chu-reims.fr</t>
  </si>
  <si>
    <t>beatrice.denis@chu-fortdefrance.fr</t>
  </si>
  <si>
    <t>arnaud.vanneste@ap-hm.fr</t>
  </si>
  <si>
    <t>c.fillatreau@bordeaux.unicancer.fr</t>
  </si>
  <si>
    <t>cblancfournier@baclesse.unicancer.fr</t>
  </si>
  <si>
    <t>yves-jean.bignon@clermont.unicancer.fr</t>
  </si>
  <si>
    <t>odette.mariani@curie.fr</t>
  </si>
  <si>
    <t>jeanfrançois.mosnier@chu-nantes.fr</t>
  </si>
  <si>
    <t>gilles.clapisson@lyon.unicancer.fr</t>
  </si>
  <si>
    <t>chabannonc@ipc.unicancer.fr</t>
  </si>
  <si>
    <t>Jean-Pierre.Bleuse@icm.unicancer.fr</t>
  </si>
  <si>
    <t>a.leroux@nancy.unicancer.fr</t>
  </si>
  <si>
    <t>isabelle.peyrottes@nice.unicancer.fr</t>
  </si>
  <si>
    <t>eva.brabencova@reims.unicancer.fr</t>
  </si>
  <si>
    <t>jean-michel.picquenot@chb.unicancer.fr</t>
  </si>
  <si>
    <t>ajung@strasbourg.unicancer.fr</t>
  </si>
  <si>
    <t>jean-yves.scoazec@gustaveroussy.fr</t>
  </si>
  <si>
    <t>amelie.lecocq@chru-lille.fr</t>
  </si>
  <si>
    <t>crb@chu-nantes.fr</t>
  </si>
  <si>
    <t>marie-claire.maze@chu-lyon.fr</t>
  </si>
  <si>
    <t>pierre.raynaud@ch-perpignan.fr</t>
  </si>
  <si>
    <t>p.niel@ch-sainte-anne.fr</t>
  </si>
  <si>
    <t>jerome.barre@chicreteil.fr</t>
  </si>
  <si>
    <t>v.thomasdemontpreville@ccml.fr</t>
  </si>
  <si>
    <t>isabelle.sauret@imm.fr</t>
  </si>
  <si>
    <t>jm.guinebretiere@hopital-foch.org</t>
  </si>
  <si>
    <t>v-costes_martineau@chu-montpellier.fr</t>
  </si>
  <si>
    <t>PLorimier@chu-grenoble.fr</t>
  </si>
  <si>
    <t>v.mizzi@chu-tours.fr</t>
  </si>
  <si>
    <t>DAM@chu-angers.fr</t>
  </si>
  <si>
    <t>m.siaghy@chru-nancy.fr</t>
  </si>
  <si>
    <t>HOFMAN.P@chu-nice.fr</t>
  </si>
  <si>
    <t>julie.maillard-cadennes@chu-rouen.fr</t>
  </si>
  <si>
    <t>anne-sophie.gey@chru-strasbourg.fr</t>
  </si>
  <si>
    <t>isabelle.pellegrin@chu-bordeaux.fr</t>
  </si>
  <si>
    <t>stanie.gaete@chu-guadeloupe.fr</t>
  </si>
  <si>
    <t>nathalie.ah-you@chu-reunion.fr</t>
  </si>
  <si>
    <t>ye.herpe@biobanque-picardie.com</t>
  </si>
  <si>
    <t>pdebat@chu-besancon.fr</t>
  </si>
  <si>
    <t>bruno.turlin@chu-rennes.fr</t>
  </si>
  <si>
    <t>michel.peoch@chu-st-etienne.fr</t>
  </si>
  <si>
    <t>boudouh-ponsard.f@chu-toulouse.fr</t>
  </si>
  <si>
    <t xml:space="preserve">samy.hadjadj@chu-poitiers.fr </t>
  </si>
  <si>
    <t>drc@chu-nimes.fr</t>
  </si>
  <si>
    <t>jberger@chu-clermontferrand.fr</t>
  </si>
  <si>
    <t>ingrid.veron@aphp.fr</t>
  </si>
  <si>
    <t>Socle (€)</t>
  </si>
  <si>
    <t>anne.sailliol@intradef.gouv.fr</t>
  </si>
  <si>
    <t xml:space="preserve">Raison Sociale
</t>
  </si>
  <si>
    <t>remi.brajeul@chu-brest.fr</t>
  </si>
  <si>
    <t>R1
(10%)</t>
  </si>
  <si>
    <t>R2
(10%)</t>
  </si>
  <si>
    <t>P1
(10%)</t>
  </si>
  <si>
    <t>P2
(10%)</t>
  </si>
  <si>
    <t>S1
(10%)</t>
  </si>
  <si>
    <t>S2
(10%)</t>
  </si>
  <si>
    <t>M1
(10%)</t>
  </si>
  <si>
    <t>M2
(10%)</t>
  </si>
  <si>
    <t>C1
(10%)</t>
  </si>
  <si>
    <t>C2
(10%)</t>
  </si>
  <si>
    <t>R</t>
  </si>
  <si>
    <t>REQUALIFICATION</t>
  </si>
  <si>
    <t>p</t>
  </si>
  <si>
    <t>PREPARATION</t>
  </si>
  <si>
    <t>S</t>
  </si>
  <si>
    <t>M</t>
  </si>
  <si>
    <t>C</t>
  </si>
  <si>
    <t>CONSERVATION</t>
  </si>
  <si>
    <t>MISE A DISPOSITION</t>
  </si>
  <si>
    <t>STOCKAGE</t>
  </si>
  <si>
    <t>Crédits 2016 (post-lissage)</t>
  </si>
  <si>
    <t>FINESS</t>
  </si>
  <si>
    <t>zz-Océan Indien</t>
  </si>
  <si>
    <t>CHR/U</t>
  </si>
  <si>
    <t>CHR DE REIMS</t>
  </si>
  <si>
    <t>CHU DE POITIERS</t>
  </si>
  <si>
    <t>CHU DE TOURS</t>
  </si>
  <si>
    <t>INSTITUT GUSTAVE ROUSSY</t>
  </si>
  <si>
    <t>CHU DE TOULOUSE</t>
  </si>
  <si>
    <t>CHRU LILLE</t>
  </si>
  <si>
    <t>CLCC HENRI BECQUEREL - ROUEN</t>
  </si>
  <si>
    <t>INSTITUT DE CANCEROLOGIE DE L'OUEST - ANGERS</t>
  </si>
  <si>
    <t>AP-HM</t>
  </si>
  <si>
    <t>CHU LA REUNION</t>
  </si>
  <si>
    <t>Certifification (1) En cours (0)</t>
  </si>
  <si>
    <t>Légende</t>
  </si>
  <si>
    <t>Rappel 2015</t>
  </si>
  <si>
    <t>Total
2016</t>
  </si>
  <si>
    <t>Activité 2013-2014 valorisée</t>
  </si>
  <si>
    <t>Dotations 2016 après lissage effets revenus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</si>
</sst>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u/>
      <sz val="10"/>
      <color rgb="FF00206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2060"/>
      <name val="Arial"/>
      <family val="2"/>
    </font>
    <font>
      <b/>
      <i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  <xf numFmtId="3" fontId="4" fillId="6" borderId="1" xfId="0" applyNumberFormat="1" applyFont="1" applyFill="1" applyBorder="1" applyAlignment="1" applyProtection="1">
      <alignment vertical="center"/>
      <protection hidden="1"/>
    </xf>
    <xf numFmtId="1" fontId="4" fillId="0" borderId="1" xfId="0" applyNumberFormat="1" applyFont="1" applyBorder="1" applyAlignment="1">
      <alignment vertical="center"/>
    </xf>
    <xf numFmtId="3" fontId="5" fillId="6" borderId="1" xfId="0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9" fillId="0" borderId="0" xfId="2" applyFont="1" applyAlignment="1">
      <alignment horizontal="left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9" fillId="4" borderId="0" xfId="2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3" borderId="0" xfId="2" applyFont="1" applyFill="1" applyBorder="1" applyAlignment="1" applyProtection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5" borderId="0" xfId="2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2" applyFont="1" applyFill="1" applyBorder="1" applyAlignment="1" applyProtection="1">
      <alignment horizontal="left" vertical="center"/>
    </xf>
    <xf numFmtId="0" fontId="9" fillId="7" borderId="0" xfId="2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3" borderId="9" xfId="2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8" fillId="0" borderId="1" xfId="0" applyNumberFormat="1" applyFont="1" applyBorder="1" applyAlignment="1">
      <alignment vertical="center"/>
    </xf>
    <xf numFmtId="3" fontId="8" fillId="6" borderId="1" xfId="0" applyNumberFormat="1" applyFont="1" applyFill="1" applyBorder="1" applyAlignment="1" applyProtection="1">
      <alignment vertical="center"/>
      <protection hidden="1"/>
    </xf>
  </cellXfs>
  <cellStyles count="3">
    <cellStyle name="Lien hypertexte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rome.barre@chicreteil.fr" TargetMode="External"/><Relationship Id="rId13" Type="http://schemas.openxmlformats.org/officeDocument/2006/relationships/hyperlink" Target="mailto:DAM@chu-angers.fr" TargetMode="External"/><Relationship Id="rId18" Type="http://schemas.openxmlformats.org/officeDocument/2006/relationships/hyperlink" Target="mailto:nathalie.ah-you@chu-reunion.fr" TargetMode="External"/><Relationship Id="rId26" Type="http://schemas.openxmlformats.org/officeDocument/2006/relationships/hyperlink" Target="mailto:ingrid.veron@aphp.fr" TargetMode="External"/><Relationship Id="rId3" Type="http://schemas.openxmlformats.org/officeDocument/2006/relationships/hyperlink" Target="mailto:gilles.clapisson@lyon.unicancer.fr" TargetMode="External"/><Relationship Id="rId21" Type="http://schemas.openxmlformats.org/officeDocument/2006/relationships/hyperlink" Target="mailto:michel.peoch@chu-st-etienne.fr" TargetMode="External"/><Relationship Id="rId7" Type="http://schemas.openxmlformats.org/officeDocument/2006/relationships/hyperlink" Target="mailto:p.niel@ch-sainte-anne.fr" TargetMode="External"/><Relationship Id="rId12" Type="http://schemas.openxmlformats.org/officeDocument/2006/relationships/hyperlink" Target="mailto:v.mizzi@chu-tours.fr" TargetMode="External"/><Relationship Id="rId17" Type="http://schemas.openxmlformats.org/officeDocument/2006/relationships/hyperlink" Target="mailto:stanie.gaete@chu-guadeloupe.fr" TargetMode="External"/><Relationship Id="rId25" Type="http://schemas.openxmlformats.org/officeDocument/2006/relationships/hyperlink" Target="mailto:jberger@chu-clermontferrand.fr" TargetMode="External"/><Relationship Id="rId2" Type="http://schemas.openxmlformats.org/officeDocument/2006/relationships/hyperlink" Target="mailto:arnaud.vanneste@ap-hm.fr" TargetMode="External"/><Relationship Id="rId16" Type="http://schemas.openxmlformats.org/officeDocument/2006/relationships/hyperlink" Target="mailto:anne-sophie.gey@chru-strasbourg.fr" TargetMode="External"/><Relationship Id="rId20" Type="http://schemas.openxmlformats.org/officeDocument/2006/relationships/hyperlink" Target="mailto:bruno.turlin@chu-rennes.f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villena@chu-reims.fr" TargetMode="External"/><Relationship Id="rId6" Type="http://schemas.openxmlformats.org/officeDocument/2006/relationships/hyperlink" Target="mailto:pierre.raynaud@ch-perpignan.fr" TargetMode="External"/><Relationship Id="rId11" Type="http://schemas.openxmlformats.org/officeDocument/2006/relationships/hyperlink" Target="mailto:PLorimier@chu-grenoble.fr" TargetMode="External"/><Relationship Id="rId24" Type="http://schemas.openxmlformats.org/officeDocument/2006/relationships/hyperlink" Target="mailto:drc@chu-nimes.fr" TargetMode="External"/><Relationship Id="rId5" Type="http://schemas.openxmlformats.org/officeDocument/2006/relationships/hyperlink" Target="mailto:crb@chu-nantes.fr" TargetMode="External"/><Relationship Id="rId15" Type="http://schemas.openxmlformats.org/officeDocument/2006/relationships/hyperlink" Target="mailto:julie.maillard-cadennes@chu-rouen.fr" TargetMode="External"/><Relationship Id="rId23" Type="http://schemas.openxmlformats.org/officeDocument/2006/relationships/hyperlink" Target="mailto:samy.hadjadj@chu-poitiers.fr" TargetMode="External"/><Relationship Id="rId28" Type="http://schemas.openxmlformats.org/officeDocument/2006/relationships/hyperlink" Target="mailto:amelie.lecocq@chru-lille.fr" TargetMode="External"/><Relationship Id="rId10" Type="http://schemas.openxmlformats.org/officeDocument/2006/relationships/hyperlink" Target="mailto:jm.guinebretiere@hopital-foch.org" TargetMode="External"/><Relationship Id="rId19" Type="http://schemas.openxmlformats.org/officeDocument/2006/relationships/hyperlink" Target="mailto:pdebat@chu-besancon.fr" TargetMode="External"/><Relationship Id="rId4" Type="http://schemas.openxmlformats.org/officeDocument/2006/relationships/hyperlink" Target="mailto:chabannonc@ipc.unicancer.fr" TargetMode="External"/><Relationship Id="rId9" Type="http://schemas.openxmlformats.org/officeDocument/2006/relationships/hyperlink" Target="mailto:isabelle.sauret@imm.fr" TargetMode="External"/><Relationship Id="rId14" Type="http://schemas.openxmlformats.org/officeDocument/2006/relationships/hyperlink" Target="mailto:HOFMAN.P@chu-nice.fr" TargetMode="External"/><Relationship Id="rId22" Type="http://schemas.openxmlformats.org/officeDocument/2006/relationships/hyperlink" Target="mailto:boudouh-ponsard.f@chu-toulouse.fr" TargetMode="External"/><Relationship Id="rId27" Type="http://schemas.openxmlformats.org/officeDocument/2006/relationships/hyperlink" Target="mailto:anne.sailliol@intradef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N515"/>
  <sheetViews>
    <sheetView tabSelected="1" topLeftCell="E1" workbookViewId="0">
      <selection activeCell="E53" sqref="E53:J53"/>
    </sheetView>
  </sheetViews>
  <sheetFormatPr baseColWidth="10" defaultRowHeight="12.75"/>
  <cols>
    <col min="1" max="1" width="14" style="16" bestFit="1" customWidth="1"/>
    <col min="2" max="2" width="52.140625" style="16" customWidth="1"/>
    <col min="3" max="3" width="12.140625" style="16" customWidth="1"/>
    <col min="4" max="4" width="35.140625" style="16" customWidth="1"/>
    <col min="5" max="5" width="15.140625" style="16" customWidth="1"/>
    <col min="6" max="17" width="11.42578125" style="16" customWidth="1"/>
    <col min="18" max="18" width="10.85546875" style="16" customWidth="1"/>
    <col min="19" max="19" width="12.140625" style="16" customWidth="1"/>
    <col min="20" max="20" width="10.85546875" style="16" customWidth="1"/>
    <col min="21" max="21" width="10.85546875" style="27" hidden="1" customWidth="1"/>
    <col min="22" max="22" width="0" style="28" hidden="1" customWidth="1"/>
    <col min="23" max="23" width="13.5703125" style="16" customWidth="1"/>
    <col min="24" max="16384" width="11.42578125" style="16"/>
  </cols>
  <sheetData>
    <row r="1" spans="1:92" s="10" customFormat="1" ht="51">
      <c r="A1" s="4" t="s">
        <v>185</v>
      </c>
      <c r="B1" s="4" t="s">
        <v>162</v>
      </c>
      <c r="C1" s="4" t="s">
        <v>0</v>
      </c>
      <c r="D1" s="4" t="s">
        <v>1</v>
      </c>
      <c r="E1" s="5" t="s">
        <v>198</v>
      </c>
      <c r="F1" s="8" t="s">
        <v>164</v>
      </c>
      <c r="G1" s="8" t="s">
        <v>165</v>
      </c>
      <c r="H1" s="8" t="s">
        <v>166</v>
      </c>
      <c r="I1" s="8" t="s">
        <v>167</v>
      </c>
      <c r="J1" s="8" t="s">
        <v>168</v>
      </c>
      <c r="K1" s="8" t="s">
        <v>169</v>
      </c>
      <c r="L1" s="8" t="s">
        <v>170</v>
      </c>
      <c r="M1" s="8" t="s">
        <v>171</v>
      </c>
      <c r="N1" s="8" t="s">
        <v>172</v>
      </c>
      <c r="O1" s="8" t="s">
        <v>173</v>
      </c>
      <c r="P1" s="6" t="s">
        <v>110</v>
      </c>
      <c r="Q1" s="6" t="s">
        <v>160</v>
      </c>
      <c r="R1" s="7" t="s">
        <v>202</v>
      </c>
      <c r="S1" s="8" t="s">
        <v>201</v>
      </c>
      <c r="T1" s="8" t="s">
        <v>200</v>
      </c>
      <c r="U1" s="9" t="s">
        <v>184</v>
      </c>
      <c r="V1" s="67" t="s">
        <v>111</v>
      </c>
      <c r="W1" s="7" t="s">
        <v>203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2"/>
    </row>
    <row r="2" spans="1:92">
      <c r="A2" s="11" t="s">
        <v>2</v>
      </c>
      <c r="B2" s="11" t="s">
        <v>3</v>
      </c>
      <c r="C2" s="11" t="s">
        <v>4</v>
      </c>
      <c r="D2" s="11" t="s">
        <v>103</v>
      </c>
      <c r="E2" s="12">
        <v>0</v>
      </c>
      <c r="F2" s="12">
        <v>113.5</v>
      </c>
      <c r="G2" s="12">
        <v>0</v>
      </c>
      <c r="H2" s="12">
        <v>0</v>
      </c>
      <c r="I2" s="12">
        <v>439</v>
      </c>
      <c r="J2" s="12">
        <v>2691</v>
      </c>
      <c r="K2" s="12">
        <v>471.5</v>
      </c>
      <c r="L2" s="12">
        <v>11</v>
      </c>
      <c r="M2" s="12">
        <v>1622.5</v>
      </c>
      <c r="N2" s="12">
        <v>12446</v>
      </c>
      <c r="O2" s="12">
        <v>14056</v>
      </c>
      <c r="P2" s="13">
        <f>((100/$F$52)*F2*0.1)+((100/$G$52)*G2*0.1)+((100/$H$52)*H2*0.1)+((100/$I$52)*I2*0.1)+((100/$J$52)*J2*0.1)+((100/$K$52)*K2*0.1)+((100/$L$52)*L2)*0.1+((100/$M$52)*M2*0.1)+((100/$N$52)*N2*0.1)+((100/$O$52)*O2*0.1)</f>
        <v>1.11965224197744</v>
      </c>
      <c r="Q2" s="14">
        <v>100000</v>
      </c>
      <c r="R2" s="14">
        <f>$R$52/100*P2</f>
        <v>172984.9278028241</v>
      </c>
      <c r="S2" s="14">
        <f>Q2+R2</f>
        <v>272984.92780282407</v>
      </c>
      <c r="T2" s="14">
        <v>143593.93673908088</v>
      </c>
      <c r="U2" s="15">
        <f>S2+((T2-S2)/2)</f>
        <v>208289.43227095247</v>
      </c>
      <c r="V2" s="68" t="s">
        <v>129</v>
      </c>
      <c r="W2" s="77">
        <v>208208.3662345543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29"/>
    </row>
    <row r="3" spans="1:92" s="1" customFormat="1" ht="15">
      <c r="A3" s="40" t="s">
        <v>26</v>
      </c>
      <c r="B3" s="40" t="s">
        <v>188</v>
      </c>
      <c r="C3" s="40" t="s">
        <v>187</v>
      </c>
      <c r="D3" s="58" t="s">
        <v>103</v>
      </c>
      <c r="E3" s="12">
        <v>0</v>
      </c>
      <c r="F3" s="12">
        <v>1470</v>
      </c>
      <c r="G3" s="12">
        <v>966</v>
      </c>
      <c r="H3" s="12">
        <v>2409</v>
      </c>
      <c r="I3" s="12">
        <v>1206.5</v>
      </c>
      <c r="J3" s="12">
        <v>372</v>
      </c>
      <c r="K3" s="12">
        <v>4442.5</v>
      </c>
      <c r="L3" s="12">
        <v>60</v>
      </c>
      <c r="M3" s="12">
        <v>586</v>
      </c>
      <c r="N3" s="12">
        <v>1161</v>
      </c>
      <c r="O3" s="12">
        <v>30111</v>
      </c>
      <c r="P3" s="13">
        <f>((100/$F$52)*F3*0.1)+((100/$G$52)*G3*0.1)+((100/$H$52)*H3*0.1)+((100/$I$52)*I3*0.1)+((100/$J$52)*J3*0.1)+((100/$K$52)*K3*0.1)+((100/$L$52)*L3)*0.1+((100/$M$52)*M3*0.1)+((100/$N$52)*N3*0.1)+((100/$O$52)*O3*0.1)</f>
        <v>0.55962684115503947</v>
      </c>
      <c r="Q3" s="14">
        <v>100000</v>
      </c>
      <c r="R3" s="14">
        <f>$R$52/100*P3</f>
        <v>86461.675406244205</v>
      </c>
      <c r="S3" s="14">
        <f>Q3+R3</f>
        <v>186461.67540624421</v>
      </c>
      <c r="T3" s="17">
        <v>202426.33706328415</v>
      </c>
      <c r="U3" s="15">
        <f>S3+((T3-S3)/2)</f>
        <v>194444.00623476418</v>
      </c>
      <c r="V3" s="43" t="s">
        <v>114</v>
      </c>
      <c r="W3" s="78">
        <v>194368.3288241775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</row>
    <row r="4" spans="1:92" s="1" customFormat="1" ht="15">
      <c r="A4" s="11" t="s">
        <v>27</v>
      </c>
      <c r="B4" s="11" t="s">
        <v>28</v>
      </c>
      <c r="C4" s="11" t="s">
        <v>4</v>
      </c>
      <c r="D4" s="59" t="s">
        <v>103</v>
      </c>
      <c r="E4" s="12">
        <v>0</v>
      </c>
      <c r="F4" s="12">
        <v>225.5</v>
      </c>
      <c r="G4" s="12">
        <v>0</v>
      </c>
      <c r="H4" s="12">
        <v>0</v>
      </c>
      <c r="I4" s="12">
        <v>447</v>
      </c>
      <c r="J4" s="12">
        <v>0</v>
      </c>
      <c r="K4" s="12">
        <v>1204.5</v>
      </c>
      <c r="L4" s="12">
        <v>1.5</v>
      </c>
      <c r="M4" s="12">
        <v>79</v>
      </c>
      <c r="N4" s="12">
        <v>0</v>
      </c>
      <c r="O4" s="12">
        <v>18166</v>
      </c>
      <c r="P4" s="13">
        <f>((100/$F$52)*F4*0.1)+((100/$G$52)*G4*0.1)+((100/$H$52)*H4*0.1)+((100/$I$52)*I4*0.1)+((100/$J$52)*J4*0.1)+((100/$K$52)*K4*0.1)+((100/$L$52)*L4)*0.1+((100/$M$52)*M4*0.1)+((100/$N$52)*N4*0.1)+((100/$O$52)*O4*0.1)</f>
        <v>6.5510437278066422E-2</v>
      </c>
      <c r="Q4" s="14">
        <v>100000</v>
      </c>
      <c r="R4" s="14">
        <f>$R$52/100*P4</f>
        <v>10121.283946936528</v>
      </c>
      <c r="S4" s="14">
        <f>Q4+R4</f>
        <v>110121.28394693653</v>
      </c>
      <c r="T4" s="17">
        <v>182322.97643362978</v>
      </c>
      <c r="U4" s="15">
        <f>S4+((T4-S4)/2)</f>
        <v>146222.13019028315</v>
      </c>
      <c r="V4" s="42" t="s">
        <v>127</v>
      </c>
      <c r="W4" s="78">
        <v>146165.22068508653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</row>
    <row r="5" spans="1:92">
      <c r="A5" s="11" t="s">
        <v>61</v>
      </c>
      <c r="B5" s="11" t="s">
        <v>97</v>
      </c>
      <c r="C5" s="11" t="s">
        <v>4</v>
      </c>
      <c r="D5" s="59" t="s">
        <v>103</v>
      </c>
      <c r="E5" s="12">
        <v>0</v>
      </c>
      <c r="F5" s="12">
        <v>138.5</v>
      </c>
      <c r="G5" s="12">
        <v>368</v>
      </c>
      <c r="H5" s="12">
        <v>178.5</v>
      </c>
      <c r="I5" s="12">
        <v>449.5</v>
      </c>
      <c r="J5" s="12">
        <v>137.5</v>
      </c>
      <c r="K5" s="12">
        <v>230.5</v>
      </c>
      <c r="L5" s="12">
        <v>20</v>
      </c>
      <c r="M5" s="12">
        <v>17</v>
      </c>
      <c r="N5" s="12">
        <v>40756</v>
      </c>
      <c r="O5" s="12">
        <v>1842</v>
      </c>
      <c r="P5" s="13">
        <f>((100/$F$52)*F5*0.1)+((100/$G$52)*G5*0.1)+((100/$H$52)*H5*0.1)+((100/$I$52)*I5*0.1)+((100/$J$52)*J5*0.1)+((100/$K$52)*K5*0.1)+((100/$L$52)*L5)*0.1+((100/$M$52)*M5*0.1)+((100/$N$52)*N5*0.1)+((100/$O$52)*O5*0.1)</f>
        <v>1.9695929037787223</v>
      </c>
      <c r="Q5" s="14">
        <v>100000</v>
      </c>
      <c r="R5" s="14">
        <f>$R$52/100*P5</f>
        <v>304299.74012232805</v>
      </c>
      <c r="S5" s="14">
        <f>Q5+R5</f>
        <v>404299.74012232805</v>
      </c>
      <c r="T5" s="17">
        <v>146823.1405102908</v>
      </c>
      <c r="U5" s="15">
        <f>S5+((T5-S5)/2)</f>
        <v>275561.44031630945</v>
      </c>
      <c r="V5" s="69" t="s">
        <v>125</v>
      </c>
      <c r="W5" s="77">
        <v>275454.19208241173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29"/>
    </row>
    <row r="6" spans="1:92" s="1" customFormat="1" ht="15">
      <c r="A6" s="40" t="s">
        <v>37</v>
      </c>
      <c r="B6" s="40" t="s">
        <v>38</v>
      </c>
      <c r="C6" s="40" t="s">
        <v>6</v>
      </c>
      <c r="D6" s="58" t="s">
        <v>36</v>
      </c>
      <c r="E6" s="12">
        <v>0</v>
      </c>
      <c r="F6" s="12">
        <v>25.5</v>
      </c>
      <c r="G6" s="12">
        <v>264</v>
      </c>
      <c r="H6" s="12">
        <v>12041.5</v>
      </c>
      <c r="I6" s="12">
        <v>276.5</v>
      </c>
      <c r="J6" s="12">
        <v>0</v>
      </c>
      <c r="K6" s="12">
        <v>1149</v>
      </c>
      <c r="L6" s="12">
        <v>1</v>
      </c>
      <c r="M6" s="12">
        <v>1</v>
      </c>
      <c r="N6" s="12">
        <v>0</v>
      </c>
      <c r="O6" s="12">
        <v>21415</v>
      </c>
      <c r="P6" s="13">
        <f>((100/$F$52)*F6*0.1)+((100/$G$52)*G6*0.1)+((100/$H$52)*H6*0.1)+((100/$I$52)*I6*0.1)+((100/$J$52)*J6*0.1)+((100/$K$52)*K6*0.1)+((100/$L$52)*L6)*0.1+((100/$M$52)*M6*0.1)+((100/$N$52)*N6*0.1)+((100/$O$52)*O6*0.1)</f>
        <v>0.66169161127845544</v>
      </c>
      <c r="Q6" s="14">
        <v>100000</v>
      </c>
      <c r="R6" s="14">
        <f>$R$52/100*P6</f>
        <v>102230.55991258782</v>
      </c>
      <c r="S6" s="14">
        <f>Q6+R6</f>
        <v>202230.55991258781</v>
      </c>
      <c r="T6" s="17">
        <v>116504.05910707526</v>
      </c>
      <c r="U6" s="15">
        <f>S6+((T6-S6)/2)</f>
        <v>159367.30950983154</v>
      </c>
      <c r="V6" s="43" t="s">
        <v>135</v>
      </c>
      <c r="W6" s="78">
        <v>159305.2839141374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</row>
    <row r="7" spans="1:92" s="1" customFormat="1" ht="15">
      <c r="A7" s="11" t="s">
        <v>39</v>
      </c>
      <c r="B7" s="11" t="s">
        <v>40</v>
      </c>
      <c r="C7" s="11" t="s">
        <v>5</v>
      </c>
      <c r="D7" s="59" t="s">
        <v>36</v>
      </c>
      <c r="E7" s="20">
        <v>0</v>
      </c>
      <c r="F7" s="20">
        <v>518</v>
      </c>
      <c r="G7" s="20">
        <v>2231.5</v>
      </c>
      <c r="H7" s="20">
        <v>0</v>
      </c>
      <c r="I7" s="20">
        <v>518</v>
      </c>
      <c r="J7" s="20">
        <v>2231.5</v>
      </c>
      <c r="K7" s="20">
        <v>1980.5</v>
      </c>
      <c r="L7" s="20">
        <v>101</v>
      </c>
      <c r="M7" s="20">
        <v>245</v>
      </c>
      <c r="N7" s="20">
        <v>3082</v>
      </c>
      <c r="O7" s="20">
        <v>3008.5</v>
      </c>
      <c r="P7" s="13">
        <f>((100/$F$52)*F7*0.1)+((100/$G$52)*G7*0.1)+((100/$H$52)*H7*0.1)+((100/$I$52)*I7*0.1)+((100/$J$52)*J7*0.1)+((100/$K$52)*K7*0.1)+((100/$L$52)*L7)*0.1+((100/$M$52)*M7*0.1)+((100/$N$52)*N7*0.1)+((100/$O$52)*O7*0.1)</f>
        <v>0.87573797712280155</v>
      </c>
      <c r="Q7" s="14">
        <v>100000</v>
      </c>
      <c r="R7" s="14">
        <f>$R$52/100*P7</f>
        <v>135300.46657990027</v>
      </c>
      <c r="S7" s="14">
        <f>Q7+R7</f>
        <v>235300.46657990027</v>
      </c>
      <c r="T7" s="17">
        <v>121030.07585873315</v>
      </c>
      <c r="U7" s="15">
        <f>S7+((T7-S7)/2)</f>
        <v>178165.2712193167</v>
      </c>
      <c r="V7" s="53" t="s">
        <v>138</v>
      </c>
      <c r="W7" s="78">
        <v>178095.92947593547</v>
      </c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</row>
    <row r="8" spans="1:92" s="1" customFormat="1" ht="15">
      <c r="A8" s="11" t="s">
        <v>45</v>
      </c>
      <c r="B8" s="11" t="s">
        <v>46</v>
      </c>
      <c r="C8" s="11" t="s">
        <v>5</v>
      </c>
      <c r="D8" s="59" t="s">
        <v>36</v>
      </c>
      <c r="E8" s="20">
        <v>0</v>
      </c>
      <c r="F8" s="20">
        <v>710.5</v>
      </c>
      <c r="G8" s="20">
        <v>0</v>
      </c>
      <c r="H8" s="20">
        <v>211</v>
      </c>
      <c r="I8" s="20">
        <v>812</v>
      </c>
      <c r="J8" s="20">
        <v>672</v>
      </c>
      <c r="K8" s="20">
        <v>2248.5</v>
      </c>
      <c r="L8" s="20">
        <v>245.5</v>
      </c>
      <c r="M8" s="20">
        <v>924.5</v>
      </c>
      <c r="N8" s="20">
        <v>264</v>
      </c>
      <c r="O8" s="20">
        <v>7866.5</v>
      </c>
      <c r="P8" s="13">
        <f>((100/$F$52)*F8*0.1)+((100/$G$52)*G8*0.1)+((100/$H$52)*H8*0.1)+((100/$I$52)*I8*0.1)+((100/$J$52)*J8*0.1)+((100/$K$52)*K8*0.1)+((100/$L$52)*L8)*0.1+((100/$M$52)*M8*0.1)+((100/$N$52)*N8*0.1)+((100/$O$52)*O8*0.1)</f>
        <v>0.39665770485229757</v>
      </c>
      <c r="Q8" s="14">
        <v>100000</v>
      </c>
      <c r="R8" s="14">
        <f>$R$52/100*P8</f>
        <v>61283.139410434145</v>
      </c>
      <c r="S8" s="14">
        <f>Q8+R8</f>
        <v>161283.13941043415</v>
      </c>
      <c r="T8" s="14">
        <v>0</v>
      </c>
      <c r="U8" s="15">
        <f>S8+((T8-S8)/2)</f>
        <v>80641.569705217073</v>
      </c>
      <c r="V8" s="47" t="s">
        <v>139</v>
      </c>
      <c r="W8" s="77">
        <v>80610.184087840069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</row>
    <row r="9" spans="1:92" s="1" customFormat="1" ht="15">
      <c r="A9" s="11" t="s">
        <v>47</v>
      </c>
      <c r="B9" s="11" t="s">
        <v>48</v>
      </c>
      <c r="C9" s="11" t="s">
        <v>5</v>
      </c>
      <c r="D9" s="59" t="s">
        <v>36</v>
      </c>
      <c r="E9" s="20">
        <v>0</v>
      </c>
      <c r="F9" s="20">
        <v>458</v>
      </c>
      <c r="G9" s="20">
        <v>458</v>
      </c>
      <c r="H9" s="20">
        <v>0</v>
      </c>
      <c r="I9" s="20">
        <v>458</v>
      </c>
      <c r="J9" s="20">
        <v>0</v>
      </c>
      <c r="K9" s="20">
        <v>2946</v>
      </c>
      <c r="L9" s="20">
        <v>11</v>
      </c>
      <c r="M9" s="20">
        <v>65</v>
      </c>
      <c r="N9" s="20">
        <v>0</v>
      </c>
      <c r="O9" s="20">
        <v>9737</v>
      </c>
      <c r="P9" s="13">
        <f>((100/$F$52)*F9*0.1)+((100/$G$52)*G9*0.1)+((100/$H$52)*H9*0.1)+((100/$I$52)*I9*0.1)+((100/$J$52)*J9*0.1)+((100/$K$52)*K9*0.1)+((100/$L$52)*L9)*0.1+((100/$M$52)*M9*0.1)+((100/$N$52)*N9*0.1)+((100/$O$52)*O9*0.1)</f>
        <v>0.12912115980912206</v>
      </c>
      <c r="Q9" s="14">
        <v>100000</v>
      </c>
      <c r="R9" s="14">
        <f>$R$52/100*P9</f>
        <v>19949.064245117585</v>
      </c>
      <c r="S9" s="14">
        <f>Q9+R9</f>
        <v>119949.06424511758</v>
      </c>
      <c r="T9" s="17">
        <v>449332.37172431702</v>
      </c>
      <c r="U9" s="15">
        <f>S9+((T9-S9)/2)</f>
        <v>284640.71798471728</v>
      </c>
      <c r="V9" s="52" t="s">
        <v>137</v>
      </c>
      <c r="W9" s="78">
        <v>284529.9361051328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</row>
    <row r="10" spans="1:92" s="1" customFormat="1" ht="15">
      <c r="A10" s="11" t="s">
        <v>52</v>
      </c>
      <c r="B10" s="11" t="s">
        <v>53</v>
      </c>
      <c r="C10" s="11" t="s">
        <v>187</v>
      </c>
      <c r="D10" s="59" t="s">
        <v>107</v>
      </c>
      <c r="E10" s="12">
        <v>0</v>
      </c>
      <c r="F10" s="12">
        <v>3227.5</v>
      </c>
      <c r="G10" s="12">
        <v>3857.5</v>
      </c>
      <c r="H10" s="12">
        <v>5292</v>
      </c>
      <c r="I10" s="12">
        <v>2265.5</v>
      </c>
      <c r="J10" s="12">
        <v>785</v>
      </c>
      <c r="K10" s="12">
        <v>8380.5</v>
      </c>
      <c r="L10" s="12">
        <v>556</v>
      </c>
      <c r="M10" s="12">
        <v>1207.5</v>
      </c>
      <c r="N10" s="12">
        <v>728.5</v>
      </c>
      <c r="O10" s="12">
        <v>13388.5</v>
      </c>
      <c r="P10" s="13">
        <f>((100/$F$52)*F10*0.1)+((100/$G$52)*G10*0.1)+((100/$H$52)*H10*0.1)+((100/$I$52)*I10*0.1)+((100/$J$52)*J10*0.1)+((100/$K$52)*K10*0.1)+((100/$L$52)*L10)*0.1+((100/$M$52)*M10*0.1)+((100/$N$52)*N10*0.1)+((100/$O$52)*O10*0.1)</f>
        <v>1.4734554948124305</v>
      </c>
      <c r="Q10" s="14">
        <v>100000</v>
      </c>
      <c r="R10" s="14">
        <f>$R$52/100*P10</f>
        <v>227647.10580192672</v>
      </c>
      <c r="S10" s="14">
        <f>Q10+R10</f>
        <v>327647.10580192669</v>
      </c>
      <c r="T10" s="17">
        <v>102060.81607687418</v>
      </c>
      <c r="U10" s="15">
        <f>S10+((T10-S10)/2)</f>
        <v>214853.96093940042</v>
      </c>
      <c r="V10" s="49" t="s">
        <v>157</v>
      </c>
      <c r="W10" s="78">
        <v>214770.33999508314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</row>
    <row r="11" spans="1:92" s="1" customFormat="1" ht="15">
      <c r="A11" s="11" t="s">
        <v>57</v>
      </c>
      <c r="B11" s="11" t="s">
        <v>58</v>
      </c>
      <c r="C11" s="11" t="s">
        <v>6</v>
      </c>
      <c r="D11" s="59" t="s">
        <v>107</v>
      </c>
      <c r="E11" s="12">
        <v>0</v>
      </c>
      <c r="F11" s="12">
        <v>189.5</v>
      </c>
      <c r="G11" s="12">
        <v>0</v>
      </c>
      <c r="H11" s="12">
        <v>0</v>
      </c>
      <c r="I11" s="12">
        <v>0</v>
      </c>
      <c r="J11" s="12">
        <v>0</v>
      </c>
      <c r="K11" s="12">
        <v>532.5</v>
      </c>
      <c r="L11" s="12">
        <v>3.5</v>
      </c>
      <c r="M11" s="12">
        <v>139</v>
      </c>
      <c r="N11" s="12">
        <v>2594.5</v>
      </c>
      <c r="O11" s="12"/>
      <c r="P11" s="13">
        <f>((100/$F$52)*F11*0.1)+((100/$G$52)*G11*0.1)+((100/$H$52)*H11*0.1)+((100/$I$52)*I11*0.1)+((100/$J$52)*J11*0.1)+((100/$K$52)*K11*0.1)+((100/$L$52)*L11)*0.1+((100/$M$52)*M11*0.1)+((100/$N$52)*N11*0.1)+((100/$O$52)*O11*0.1)</f>
        <v>0.13363928697181837</v>
      </c>
      <c r="Q11" s="14">
        <v>100000</v>
      </c>
      <c r="R11" s="14">
        <f>$R$52/100*P11</f>
        <v>20647.109470001571</v>
      </c>
      <c r="S11" s="14">
        <f>Q11+R11</f>
        <v>120647.10947000157</v>
      </c>
      <c r="T11" s="17">
        <v>104372.55446557184</v>
      </c>
      <c r="U11" s="15">
        <f>S11+((T11-S11)/2)</f>
        <v>112509.83196778671</v>
      </c>
      <c r="V11" s="48" t="s">
        <v>134</v>
      </c>
      <c r="W11" s="77">
        <v>112466.04325496526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</row>
    <row r="12" spans="1:92" s="1" customFormat="1" ht="15">
      <c r="A12" s="11" t="s">
        <v>17</v>
      </c>
      <c r="B12" s="11" t="s">
        <v>18</v>
      </c>
      <c r="C12" s="11" t="s">
        <v>4</v>
      </c>
      <c r="D12" s="59" t="s">
        <v>109</v>
      </c>
      <c r="E12" s="12">
        <v>0</v>
      </c>
      <c r="F12" s="18">
        <v>1765.5</v>
      </c>
      <c r="G12" s="18">
        <v>2579</v>
      </c>
      <c r="H12" s="18">
        <v>1047</v>
      </c>
      <c r="I12" s="18">
        <v>828.5</v>
      </c>
      <c r="J12" s="18">
        <v>35</v>
      </c>
      <c r="K12" s="18">
        <v>8352.5</v>
      </c>
      <c r="L12" s="18">
        <v>64</v>
      </c>
      <c r="M12" s="18">
        <v>763.5</v>
      </c>
      <c r="N12" s="18">
        <v>1808</v>
      </c>
      <c r="O12" s="18">
        <v>59228</v>
      </c>
      <c r="P12" s="13">
        <f>((100/$F$52)*F12*0.1)+((100/$G$52)*G12*0.1)+((100/$H$52)*H12*0.1)+((100/$I$52)*I12*0.1)+((100/$J$52)*J12*0.1)+((100/$K$52)*K12*0.1)+((100/$L$52)*L12)*0.1+((100/$M$52)*M12*0.1)+((100/$N$52)*N12*0.1)+((100/$O$52)*O12*0.1)</f>
        <v>0.70590248762408536</v>
      </c>
      <c r="Q12" s="14">
        <v>200000</v>
      </c>
      <c r="R12" s="14">
        <f>$R$52/100*P12</f>
        <v>109061.08725493604</v>
      </c>
      <c r="S12" s="14">
        <f>Q12+R12</f>
        <v>309061.08725493605</v>
      </c>
      <c r="T12" s="14">
        <v>589687</v>
      </c>
      <c r="U12" s="15">
        <f>S12+((T12-S12)/2)</f>
        <v>449374.04362746805</v>
      </c>
      <c r="V12" s="42" t="s">
        <v>118</v>
      </c>
      <c r="W12" s="78">
        <v>449199.14770413708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</row>
    <row r="13" spans="1:92" s="1" customFormat="1" ht="15">
      <c r="A13" s="11" t="s">
        <v>72</v>
      </c>
      <c r="B13" s="11" t="s">
        <v>195</v>
      </c>
      <c r="C13" s="11" t="s">
        <v>4</v>
      </c>
      <c r="D13" s="59" t="s">
        <v>98</v>
      </c>
      <c r="E13" s="12">
        <v>0</v>
      </c>
      <c r="F13" s="12">
        <v>2704</v>
      </c>
      <c r="G13" s="12">
        <v>219.5</v>
      </c>
      <c r="H13" s="12">
        <v>1931</v>
      </c>
      <c r="I13" s="12">
        <v>1596</v>
      </c>
      <c r="J13" s="12">
        <v>0</v>
      </c>
      <c r="K13" s="12">
        <v>16274</v>
      </c>
      <c r="L13" s="12">
        <v>35.5</v>
      </c>
      <c r="M13" s="12">
        <v>1555</v>
      </c>
      <c r="N13" s="12">
        <v>0</v>
      </c>
      <c r="O13" s="12">
        <v>106799</v>
      </c>
      <c r="P13" s="13">
        <f>((100/$F$52)*F13*0.1)+((100/$G$52)*G13*0.1)+((100/$H$52)*H13*0.1)+((100/$I$52)*I13*0.1)+((100/$J$52)*J13*0.1)+((100/$K$52)*K13*0.1)+((100/$L$52)*L13)*0.1+((100/$M$52)*M13*0.1)+((100/$N$52)*N13*0.1)+((100/$O$52)*O13*0.1)</f>
        <v>0.61365185017718527</v>
      </c>
      <c r="Q13" s="14">
        <v>100000</v>
      </c>
      <c r="R13" s="14">
        <f>$R$52/100*P13</f>
        <v>94808.474470154906</v>
      </c>
      <c r="S13" s="14">
        <f>Q13+R13</f>
        <v>194808.47447015491</v>
      </c>
      <c r="T13" s="17">
        <v>470761.15969742095</v>
      </c>
      <c r="U13" s="15">
        <f>S13+((T13-S13)/2)</f>
        <v>332784.81708378793</v>
      </c>
      <c r="V13" s="42" t="s">
        <v>121</v>
      </c>
      <c r="W13" s="78">
        <v>332655.29756952194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</row>
    <row r="14" spans="1:92" s="1" customFormat="1" ht="15">
      <c r="A14" s="11" t="s">
        <v>13</v>
      </c>
      <c r="B14" s="11" t="s">
        <v>14</v>
      </c>
      <c r="C14" s="11" t="s">
        <v>4</v>
      </c>
      <c r="D14" s="59" t="s">
        <v>105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1090</v>
      </c>
      <c r="L14" s="12">
        <v>11</v>
      </c>
      <c r="M14" s="12">
        <v>404.5</v>
      </c>
      <c r="N14" s="12">
        <v>0</v>
      </c>
      <c r="O14" s="12">
        <v>9445.5</v>
      </c>
      <c r="P14" s="13">
        <f>((100/$F$52)*F14*0.1)+((100/$G$52)*G14*0.1)+((100/$H$52)*H14*0.1)+((100/$I$52)*I14*0.1)+((100/$J$52)*J14*0.1)+((100/$K$52)*K14*0.1)+((100/$L$52)*L14)*0.1+((100/$M$52)*M14*0.1)+((100/$N$52)*N14*0.1)+((100/$O$52)*O14*0.1)</f>
        <v>4.0770716402634716E-2</v>
      </c>
      <c r="Q14" s="14">
        <v>100000</v>
      </c>
      <c r="R14" s="14">
        <f>$R$52/100*P14</f>
        <v>6299.02675934738</v>
      </c>
      <c r="S14" s="14">
        <f>Q14+R14</f>
        <v>106299.02675934738</v>
      </c>
      <c r="T14" s="14">
        <v>0</v>
      </c>
      <c r="U14" s="15">
        <f>S14+((T14-S14)/2)</f>
        <v>53149.513379673692</v>
      </c>
      <c r="V14" s="52" t="s">
        <v>119</v>
      </c>
      <c r="W14" s="77">
        <v>53128.827642816061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</row>
    <row r="15" spans="1:92" s="1" customFormat="1" ht="15">
      <c r="A15" s="11" t="s">
        <v>63</v>
      </c>
      <c r="B15" s="11" t="s">
        <v>64</v>
      </c>
      <c r="C15" s="11" t="s">
        <v>187</v>
      </c>
      <c r="D15" s="59" t="s">
        <v>101</v>
      </c>
      <c r="E15" s="12">
        <v>0</v>
      </c>
      <c r="F15" s="18">
        <v>926.5</v>
      </c>
      <c r="G15" s="18">
        <v>0</v>
      </c>
      <c r="H15" s="18">
        <v>10200.5</v>
      </c>
      <c r="I15" s="18">
        <v>1098.5</v>
      </c>
      <c r="J15" s="18">
        <v>407</v>
      </c>
      <c r="K15" s="18">
        <v>11084.5</v>
      </c>
      <c r="L15" s="18">
        <v>5.5</v>
      </c>
      <c r="M15" s="18">
        <v>1775.5</v>
      </c>
      <c r="N15" s="18">
        <v>1080.5</v>
      </c>
      <c r="O15" s="18">
        <v>16019.5</v>
      </c>
      <c r="P15" s="13">
        <f>((100/$F$52)*F15*0.1)+((100/$G$52)*G15*0.1)+((100/$H$52)*H15*0.1)+((100/$I$52)*I15*0.1)+((100/$J$52)*J15*0.1)+((100/$K$52)*K15*0.1)+((100/$L$52)*L15)*0.1+((100/$M$52)*M15*0.1)+((100/$N$52)*N15*0.1)+((100/$O$52)*O15*0.1)</f>
        <v>0.86037870825544527</v>
      </c>
      <c r="Q15" s="14">
        <v>100000</v>
      </c>
      <c r="R15" s="14">
        <f>$R$52/100*P15</f>
        <v>132927.47797101637</v>
      </c>
      <c r="S15" s="14">
        <f>Q15+R15</f>
        <v>232927.47797101637</v>
      </c>
      <c r="T15" s="17">
        <v>137333.1343855774</v>
      </c>
      <c r="U15" s="15">
        <f>S15+((T15-S15)/2)</f>
        <v>185130.30617829689</v>
      </c>
      <c r="V15" s="55" t="s">
        <v>115</v>
      </c>
      <c r="W15" s="78">
        <v>185058.25365035329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</row>
    <row r="16" spans="1:92">
      <c r="A16" s="11" t="s">
        <v>7</v>
      </c>
      <c r="B16" s="11" t="s">
        <v>8</v>
      </c>
      <c r="C16" s="11" t="s">
        <v>187</v>
      </c>
      <c r="D16" s="59" t="s">
        <v>103</v>
      </c>
      <c r="E16" s="12">
        <v>1</v>
      </c>
      <c r="F16" s="12">
        <v>835</v>
      </c>
      <c r="G16" s="12">
        <v>249</v>
      </c>
      <c r="H16" s="12">
        <v>1876</v>
      </c>
      <c r="I16" s="12">
        <v>3254</v>
      </c>
      <c r="J16" s="12">
        <v>1313</v>
      </c>
      <c r="K16" s="12">
        <v>4010</v>
      </c>
      <c r="L16" s="12">
        <v>317</v>
      </c>
      <c r="M16" s="12">
        <v>3225</v>
      </c>
      <c r="N16" s="12">
        <v>5542</v>
      </c>
      <c r="O16" s="12">
        <v>30367</v>
      </c>
      <c r="P16" s="13">
        <f>((100/$F$52)*F16*0.1)+((100/$G$52)*G16*0.1)+((100/$H$52)*H16*0.1)+((100/$I$52)*I16*0.1)+((100/$J$52)*J16*0.1)+((100/$K$52)*K16*0.1)+((100/$L$52)*L16)*0.1+((100/$M$52)*M16*0.1)+((100/$N$52)*N16*0.1)+((100/$O$52)*O16*0.1)</f>
        <v>1.1288169110411699</v>
      </c>
      <c r="Q16" s="14">
        <v>150000</v>
      </c>
      <c r="R16" s="14">
        <f>$R$52/100*P16</f>
        <v>174400.8581755675</v>
      </c>
      <c r="S16" s="14">
        <f>Q16+R16</f>
        <v>324400.85817556747</v>
      </c>
      <c r="T16" s="14">
        <v>242030.46425021967</v>
      </c>
      <c r="U16" s="15">
        <f>S16+((T16-S16)/2)</f>
        <v>283215.66121289355</v>
      </c>
      <c r="V16" s="70" t="s">
        <v>147</v>
      </c>
      <c r="W16" s="78">
        <v>283105.43396396359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/>
    </row>
    <row r="17" spans="1:92" s="1" customFormat="1" ht="15">
      <c r="A17" s="40" t="s">
        <v>95</v>
      </c>
      <c r="B17" s="40" t="s">
        <v>62</v>
      </c>
      <c r="C17" s="40" t="s">
        <v>187</v>
      </c>
      <c r="D17" s="58" t="s">
        <v>103</v>
      </c>
      <c r="E17" s="12">
        <v>1</v>
      </c>
      <c r="F17" s="12">
        <v>1582.5</v>
      </c>
      <c r="G17" s="12">
        <v>979</v>
      </c>
      <c r="H17" s="12">
        <v>4931</v>
      </c>
      <c r="I17" s="12">
        <v>337.5</v>
      </c>
      <c r="J17" s="12">
        <v>335</v>
      </c>
      <c r="K17" s="12">
        <v>30761.5</v>
      </c>
      <c r="L17" s="12">
        <v>84.5</v>
      </c>
      <c r="M17" s="12">
        <v>3249</v>
      </c>
      <c r="N17" s="12">
        <v>2334</v>
      </c>
      <c r="O17" s="12">
        <v>419455</v>
      </c>
      <c r="P17" s="13">
        <f>((100/$F$52)*F17*0.1)+((100/$G$52)*G17*0.1)+((100/$H$52)*H17*0.1)+((100/$I$52)*I17*0.1)+((100/$J$52)*J17*0.1)+((100/$K$52)*K17*0.1)+((100/$L$52)*L17)*0.1+((100/$M$52)*M17*0.1)+((100/$N$52)*N17*0.1)+((100/$O$52)*O17*0.1)</f>
        <v>1.5396591320739486</v>
      </c>
      <c r="Q17" s="14">
        <v>150000</v>
      </c>
      <c r="R17" s="14">
        <f>$R$52/100*P17</f>
        <v>237875.48831446655</v>
      </c>
      <c r="S17" s="14">
        <f>Q17+R17</f>
        <v>387875.48831446655</v>
      </c>
      <c r="T17" s="17">
        <v>1044314.1868935624</v>
      </c>
      <c r="U17" s="15">
        <f>S17+((T17-S17)/2)</f>
        <v>716094.83760401444</v>
      </c>
      <c r="V17" s="42" t="s">
        <v>144</v>
      </c>
      <c r="W17" s="77">
        <v>715816.1342174008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</row>
    <row r="18" spans="1:92" s="1" customFormat="1" ht="15">
      <c r="A18" s="11" t="s">
        <v>9</v>
      </c>
      <c r="B18" s="11" t="s">
        <v>10</v>
      </c>
      <c r="C18" s="11" t="s">
        <v>4</v>
      </c>
      <c r="D18" s="59" t="s">
        <v>104</v>
      </c>
      <c r="E18" s="12">
        <v>1</v>
      </c>
      <c r="F18" s="12">
        <v>1996</v>
      </c>
      <c r="G18" s="12">
        <v>1145</v>
      </c>
      <c r="H18" s="12">
        <v>105.5</v>
      </c>
      <c r="I18" s="12">
        <v>2826</v>
      </c>
      <c r="J18" s="12">
        <v>1145</v>
      </c>
      <c r="K18" s="12">
        <v>2348</v>
      </c>
      <c r="L18" s="12">
        <v>56.5</v>
      </c>
      <c r="M18" s="12">
        <v>3655.5</v>
      </c>
      <c r="N18" s="12">
        <v>18359</v>
      </c>
      <c r="O18" s="12">
        <f>(L18+M18)/2</f>
        <v>1856</v>
      </c>
      <c r="P18" s="13">
        <f>((100/$F$52)*F18*0.1)+((100/$G$52)*G18*0.1)+((100/$H$52)*H18*0.1)+((100/$I$52)*I18*0.1)+((100/$J$52)*J18*0.1)+((100/$K$52)*K18*0.1)+((100/$L$52)*L18)*0.1+((100/$M$52)*M18*0.1)+((100/$N$52)*N18*0.1)+((100/$O$52)*O18*0.1)</f>
        <v>1.5025560603974952</v>
      </c>
      <c r="Q18" s="14">
        <v>150000</v>
      </c>
      <c r="R18" s="14">
        <f>$R$52/100*P18</f>
        <v>232143.10826414052</v>
      </c>
      <c r="S18" s="14">
        <f>Q18+R18</f>
        <v>382143.10826414055</v>
      </c>
      <c r="T18" s="14">
        <v>284047.89302475099</v>
      </c>
      <c r="U18" s="15">
        <f>S18+((T18-S18)/2)</f>
        <v>333095.50064444577</v>
      </c>
      <c r="V18" s="50" t="s">
        <v>117</v>
      </c>
      <c r="W18" s="78">
        <v>332965.86021245213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</row>
    <row r="19" spans="1:92">
      <c r="A19" s="11" t="s">
        <v>11</v>
      </c>
      <c r="B19" s="11" t="s">
        <v>12</v>
      </c>
      <c r="C19" s="11" t="s">
        <v>187</v>
      </c>
      <c r="D19" s="59" t="s">
        <v>104</v>
      </c>
      <c r="E19" s="12">
        <v>1</v>
      </c>
      <c r="F19" s="12">
        <v>10549</v>
      </c>
      <c r="G19" s="12">
        <v>3802.5</v>
      </c>
      <c r="H19" s="12">
        <v>13365.5</v>
      </c>
      <c r="I19" s="12">
        <v>8705.5</v>
      </c>
      <c r="J19" s="12">
        <v>8751.5</v>
      </c>
      <c r="K19" s="12">
        <v>55479.5</v>
      </c>
      <c r="L19" s="12">
        <v>487</v>
      </c>
      <c r="M19" s="12">
        <v>5672.5</v>
      </c>
      <c r="N19" s="12">
        <v>12938.5</v>
      </c>
      <c r="O19" s="12">
        <v>101521</v>
      </c>
      <c r="P19" s="13">
        <f>((100/$F$52)*F19*0.1)+((100/$G$52)*G19*0.1)+((100/$H$52)*H19*0.1)+((100/$I$52)*I19*0.1)+((100/$J$52)*J19*0.1)+((100/$K$52)*K19*0.1)+((100/$L$52)*L19)*0.1+((100/$M$52)*M19*0.1)+((100/$N$52)*N19*0.1)+((100/$O$52)*O19*0.1)</f>
        <v>4.8668643054969687</v>
      </c>
      <c r="Q19" s="14">
        <v>150000</v>
      </c>
      <c r="R19" s="14">
        <f>$R$52/100*P19</f>
        <v>751924.69496211503</v>
      </c>
      <c r="S19" s="14">
        <f>Q19+R19</f>
        <v>901924.69496211503</v>
      </c>
      <c r="T19" s="14">
        <v>517464.79946331657</v>
      </c>
      <c r="U19" s="15">
        <f>S19+((T19-S19)/2)</f>
        <v>709694.7472127158</v>
      </c>
      <c r="V19" s="71" t="s">
        <v>148</v>
      </c>
      <c r="W19" s="78">
        <v>709418.53473481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29"/>
    </row>
    <row r="20" spans="1:92" s="1" customFormat="1" ht="15">
      <c r="A20" s="40" t="s">
        <v>59</v>
      </c>
      <c r="B20" s="40" t="s">
        <v>60</v>
      </c>
      <c r="C20" s="40" t="s">
        <v>187</v>
      </c>
      <c r="D20" s="58" t="s">
        <v>104</v>
      </c>
      <c r="E20" s="12">
        <v>1</v>
      </c>
      <c r="F20" s="12">
        <v>869.5</v>
      </c>
      <c r="G20" s="12">
        <v>10401</v>
      </c>
      <c r="H20" s="12">
        <v>440.5</v>
      </c>
      <c r="I20" s="12">
        <v>20</v>
      </c>
      <c r="J20" s="12">
        <v>0</v>
      </c>
      <c r="K20" s="12">
        <v>19340</v>
      </c>
      <c r="L20" s="12">
        <v>20.5</v>
      </c>
      <c r="M20" s="12">
        <v>484.5</v>
      </c>
      <c r="N20" s="12">
        <v>0</v>
      </c>
      <c r="O20" s="12">
        <v>71121</v>
      </c>
      <c r="P20" s="13">
        <f>((100/$F$52)*F20*0.1)+((100/$G$52)*G20*0.1)+((100/$H$52)*H20*0.1)+((100/$I$52)*I20*0.1)+((100/$J$52)*J20*0.1)+((100/$K$52)*K20*0.1)+((100/$L$52)*L20)*0.1+((100/$M$52)*M20*0.1)+((100/$N$52)*N20*0.1)+((100/$O$52)*O20*0.1)</f>
        <v>1.426337573212294</v>
      </c>
      <c r="Q20" s="14">
        <v>150000</v>
      </c>
      <c r="R20" s="14">
        <f>$R$52/100*P20</f>
        <v>220367.44345621156</v>
      </c>
      <c r="S20" s="14">
        <f>Q20+R20</f>
        <v>370367.44345621159</v>
      </c>
      <c r="T20" s="17">
        <v>303400.84362628165</v>
      </c>
      <c r="U20" s="15">
        <f>S20+((T20-S20)/2)</f>
        <v>336884.14354124665</v>
      </c>
      <c r="V20" s="42" t="s">
        <v>112</v>
      </c>
      <c r="W20" s="77">
        <v>336753.02857326902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</row>
    <row r="21" spans="1:92" s="1" customFormat="1" ht="15">
      <c r="A21" s="11" t="s">
        <v>75</v>
      </c>
      <c r="B21" s="11" t="s">
        <v>189</v>
      </c>
      <c r="C21" s="11" t="s">
        <v>187</v>
      </c>
      <c r="D21" s="59" t="s">
        <v>104</v>
      </c>
      <c r="E21" s="12">
        <v>1</v>
      </c>
      <c r="F21" s="12">
        <v>1236</v>
      </c>
      <c r="G21" s="12">
        <v>22.5</v>
      </c>
      <c r="H21" s="12">
        <v>3707.5</v>
      </c>
      <c r="I21" s="12">
        <v>817</v>
      </c>
      <c r="J21" s="12">
        <v>12</v>
      </c>
      <c r="K21" s="12">
        <v>7784</v>
      </c>
      <c r="L21" s="12">
        <v>43.5</v>
      </c>
      <c r="M21" s="12">
        <v>2805</v>
      </c>
      <c r="N21" s="12">
        <v>12</v>
      </c>
      <c r="O21" s="12">
        <v>115016.5</v>
      </c>
      <c r="P21" s="13">
        <f>((100/$F$52)*F21*0.1)+((100/$G$52)*G21*0.1)+((100/$H$52)*H21*0.1)+((100/$I$52)*I21*0.1)+((100/$J$52)*J21*0.1)+((100/$K$52)*K21*0.1)+((100/$L$52)*L21)*0.1+((100/$M$52)*M21*0.1)+((100/$N$52)*N21*0.1)+((100/$O$52)*O21*0.1)</f>
        <v>0.58428211397268748</v>
      </c>
      <c r="Q21" s="14">
        <v>150000</v>
      </c>
      <c r="R21" s="14">
        <f>$R$52/100*P21</f>
        <v>90270.885470243447</v>
      </c>
      <c r="S21" s="14">
        <f>Q21+R21</f>
        <v>240270.88547024346</v>
      </c>
      <c r="T21" s="17">
        <v>206680.63724092499</v>
      </c>
      <c r="U21" s="15">
        <f>S21+((T21-S21)/2)</f>
        <v>223475.76135558423</v>
      </c>
      <c r="V21" s="48" t="s">
        <v>156</v>
      </c>
      <c r="W21" s="78">
        <v>223388.78481526411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</row>
    <row r="22" spans="1:92" s="1" customFormat="1" ht="15">
      <c r="A22" s="11" t="s">
        <v>19</v>
      </c>
      <c r="B22" s="11" t="s">
        <v>20</v>
      </c>
      <c r="C22" s="11" t="s">
        <v>187</v>
      </c>
      <c r="D22" s="59" t="s">
        <v>106</v>
      </c>
      <c r="E22" s="12">
        <v>1</v>
      </c>
      <c r="F22" s="14">
        <v>2195.44</v>
      </c>
      <c r="G22" s="12">
        <v>0</v>
      </c>
      <c r="H22" s="18">
        <v>2087.75</v>
      </c>
      <c r="I22" s="18">
        <v>1558.31</v>
      </c>
      <c r="J22" s="18">
        <v>13.5</v>
      </c>
      <c r="K22" s="18">
        <v>17968.39</v>
      </c>
      <c r="L22" s="18">
        <v>2758.5</v>
      </c>
      <c r="M22" s="18">
        <v>2758.5</v>
      </c>
      <c r="N22" s="18">
        <v>19.5</v>
      </c>
      <c r="O22" s="18">
        <v>458741.5</v>
      </c>
      <c r="P22" s="13">
        <f>((100/$F$52)*F22*0.1)+((100/$G$52)*G22*0.1)+((100/$H$52)*H22*0.1)+((100/$I$52)*I22*0.1)+((100/$J$52)*J22*0.1)+((100/$K$52)*K22*0.1)+((100/$L$52)*L22)*0.1+((100/$M$52)*M22*0.1)+((100/$N$52)*N22*0.1)+((100/$O$52)*O22*0.1)</f>
        <v>2.7468151945084069</v>
      </c>
      <c r="Q22" s="14">
        <v>300000</v>
      </c>
      <c r="R22" s="14">
        <f>$R$52/100*P22</f>
        <v>424379.65137331543</v>
      </c>
      <c r="S22" s="14">
        <f>Q22+R22</f>
        <v>724379.65137331537</v>
      </c>
      <c r="T22" s="19">
        <v>612806.27803836693</v>
      </c>
      <c r="U22" s="15">
        <f>S22+((T22-S22)/2)</f>
        <v>668592.96470584115</v>
      </c>
      <c r="V22" s="46" t="s">
        <v>113</v>
      </c>
      <c r="W22" s="78">
        <v>668332.74900012114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</row>
    <row r="23" spans="1:92" s="1" customFormat="1" ht="15">
      <c r="A23" s="11" t="s">
        <v>29</v>
      </c>
      <c r="B23" s="11" t="s">
        <v>30</v>
      </c>
      <c r="C23" s="11" t="s">
        <v>187</v>
      </c>
      <c r="D23" s="59" t="s">
        <v>106</v>
      </c>
      <c r="E23" s="12">
        <v>1</v>
      </c>
      <c r="F23" s="12">
        <v>392</v>
      </c>
      <c r="G23" s="12">
        <v>2256</v>
      </c>
      <c r="H23" s="12">
        <v>333.5</v>
      </c>
      <c r="I23" s="12">
        <v>2314.5</v>
      </c>
      <c r="J23" s="12">
        <v>1350</v>
      </c>
      <c r="K23" s="12">
        <v>5657.5</v>
      </c>
      <c r="L23" s="12">
        <v>126</v>
      </c>
      <c r="M23" s="12">
        <v>1881.5</v>
      </c>
      <c r="N23" s="12">
        <v>1350</v>
      </c>
      <c r="O23" s="12">
        <v>32532.5</v>
      </c>
      <c r="P23" s="13">
        <f>((100/$F$52)*F23*0.1)+((100/$G$52)*G23*0.1)+((100/$H$52)*H23*0.1)+((100/$I$52)*I23*0.1)+((100/$J$52)*J23*0.1)+((100/$K$52)*K23*0.1)+((100/$L$52)*L23)*0.1+((100/$M$52)*M23*0.1)+((100/$N$52)*N23*0.1)+((100/$O$52)*O23*0.1)</f>
        <v>0.8871585405956024</v>
      </c>
      <c r="Q23" s="14">
        <v>150000</v>
      </c>
      <c r="R23" s="14">
        <f>$R$52/100*P23</f>
        <v>137064.92993177185</v>
      </c>
      <c r="S23" s="14">
        <f>Q23+R23</f>
        <v>287064.92993177183</v>
      </c>
      <c r="T23" s="17">
        <v>168502.9422443861</v>
      </c>
      <c r="U23" s="15">
        <f>S23+((T23-S23)/2)</f>
        <v>227783.93608807895</v>
      </c>
      <c r="V23" s="43" t="s">
        <v>152</v>
      </c>
      <c r="W23" s="77">
        <v>227695.28281050982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</row>
    <row r="24" spans="1:92" s="1" customFormat="1" ht="15">
      <c r="A24" s="11" t="s">
        <v>22</v>
      </c>
      <c r="B24" s="11" t="s">
        <v>23</v>
      </c>
      <c r="C24" s="11" t="s">
        <v>187</v>
      </c>
      <c r="D24" s="59" t="s">
        <v>21</v>
      </c>
      <c r="E24" s="12">
        <v>1</v>
      </c>
      <c r="F24" s="12">
        <v>1052.5</v>
      </c>
      <c r="G24" s="12">
        <v>1936</v>
      </c>
      <c r="H24" s="12">
        <v>1271</v>
      </c>
      <c r="I24" s="12">
        <v>279</v>
      </c>
      <c r="J24" s="12">
        <v>229.5</v>
      </c>
      <c r="K24" s="12">
        <v>18144</v>
      </c>
      <c r="L24" s="12">
        <v>45.5</v>
      </c>
      <c r="M24" s="12">
        <v>357</v>
      </c>
      <c r="N24" s="12">
        <v>2066.5</v>
      </c>
      <c r="O24" s="12">
        <v>255070</v>
      </c>
      <c r="P24" s="13">
        <f>((100/$F$52)*F24*0.1)+((100/$G$52)*G24*0.1)+((100/$H$52)*H24*0.1)+((100/$I$52)*I24*0.1)+((100/$J$52)*J24*0.1)+((100/$K$52)*K24*0.1)+((100/$L$52)*L24)*0.1+((100/$M$52)*M24*0.1)+((100/$N$52)*N24*0.1)+((100/$O$52)*O24*0.1)</f>
        <v>0.97735818248445772</v>
      </c>
      <c r="Q24" s="14">
        <v>150000</v>
      </c>
      <c r="R24" s="14">
        <f>$R$52/100*P24</f>
        <v>151000.66636402972</v>
      </c>
      <c r="S24" s="14">
        <f>Q24+R24</f>
        <v>301000.66636402975</v>
      </c>
      <c r="T24" s="19">
        <v>286049.97493029485</v>
      </c>
      <c r="U24" s="15">
        <f>S24+((T24-S24)/2)</f>
        <v>293525.32064716227</v>
      </c>
      <c r="V24" s="42" t="s">
        <v>163</v>
      </c>
      <c r="W24" s="78">
        <v>293411.0808892065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</row>
    <row r="25" spans="1:92">
      <c r="A25" s="11" t="s">
        <v>24</v>
      </c>
      <c r="B25" s="11" t="s">
        <v>25</v>
      </c>
      <c r="C25" s="11" t="s">
        <v>187</v>
      </c>
      <c r="D25" s="59" t="s">
        <v>21</v>
      </c>
      <c r="E25" s="12">
        <v>1</v>
      </c>
      <c r="F25" s="12">
        <v>3090</v>
      </c>
      <c r="G25" s="12">
        <v>1611.5</v>
      </c>
      <c r="H25" s="12">
        <v>4838</v>
      </c>
      <c r="I25" s="12">
        <v>1752.5</v>
      </c>
      <c r="J25" s="12">
        <v>211</v>
      </c>
      <c r="K25" s="12">
        <v>29916</v>
      </c>
      <c r="L25" s="12">
        <v>721</v>
      </c>
      <c r="M25" s="12">
        <v>14680</v>
      </c>
      <c r="N25" s="12">
        <v>299.5</v>
      </c>
      <c r="O25" s="12">
        <v>133505.5</v>
      </c>
      <c r="P25" s="13">
        <f>((100/$F$52)*F25*0.1)+((100/$G$52)*G25*0.1)+((100/$H$52)*H25*0.1)+((100/$I$52)*I25*0.1)+((100/$J$52)*J25*0.1)+((100/$K$52)*K25*0.1)+((100/$L$52)*L25)*0.1+((100/$M$52)*M25*0.1)+((100/$N$52)*N25*0.1)+((100/$O$52)*O25*0.1)</f>
        <v>1.9161825426729766</v>
      </c>
      <c r="Q25" s="14">
        <v>150000</v>
      </c>
      <c r="R25" s="14">
        <f>$R$52/100*P25</f>
        <v>296047.90342392365</v>
      </c>
      <c r="S25" s="14">
        <f>Q25+R25</f>
        <v>446047.90342392365</v>
      </c>
      <c r="T25" s="17">
        <v>819718.98856548558</v>
      </c>
      <c r="U25" s="15">
        <f>S25+((T25-S25)/2)</f>
        <v>632883.44599470461</v>
      </c>
      <c r="V25" s="70" t="s">
        <v>153</v>
      </c>
      <c r="W25" s="78">
        <v>632637.12839755416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29"/>
    </row>
    <row r="26" spans="1:92" s="3" customFormat="1" ht="15">
      <c r="A26" s="40" t="s">
        <v>94</v>
      </c>
      <c r="B26" s="40" t="s">
        <v>190</v>
      </c>
      <c r="C26" s="40" t="s">
        <v>187</v>
      </c>
      <c r="D26" s="58" t="s">
        <v>100</v>
      </c>
      <c r="E26" s="12">
        <v>1</v>
      </c>
      <c r="F26" s="12">
        <v>2122</v>
      </c>
      <c r="G26" s="12">
        <v>135</v>
      </c>
      <c r="H26" s="12">
        <v>2134.5</v>
      </c>
      <c r="I26" s="12">
        <v>902.5</v>
      </c>
      <c r="J26" s="12">
        <v>3128.5</v>
      </c>
      <c r="K26" s="12">
        <v>23182.5</v>
      </c>
      <c r="L26" s="12">
        <v>933</v>
      </c>
      <c r="M26" s="12">
        <v>10750</v>
      </c>
      <c r="N26" s="12">
        <v>1554</v>
      </c>
      <c r="O26" s="12">
        <v>41681</v>
      </c>
      <c r="P26" s="13">
        <f>((100/$F$52)*F26*0.1)+((100/$G$52)*G26*0.1)+((100/$H$52)*H26*0.1)+((100/$I$52)*I26*0.1)+((100/$J$52)*J26*0.1)+((100/$K$52)*K26*0.1)+((100/$L$52)*L26)*0.1+((100/$M$52)*M26*0.1)+((100/$N$52)*N26*0.1)+((100/$O$52)*O26*0.1)</f>
        <v>1.9438379010381508</v>
      </c>
      <c r="Q26" s="14">
        <v>150000</v>
      </c>
      <c r="R26" s="14">
        <f>$R$52/100*P26</f>
        <v>300320.62310491304</v>
      </c>
      <c r="S26" s="14">
        <f>Q26+R26</f>
        <v>450320.62310491304</v>
      </c>
      <c r="T26" s="17">
        <v>264252.7679033755</v>
      </c>
      <c r="U26" s="15">
        <f>S26+((T26-S26)/2)</f>
        <v>357286.6955041443</v>
      </c>
      <c r="V26" s="43" t="s">
        <v>142</v>
      </c>
      <c r="W26" s="77">
        <v>357147.63988357567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</row>
    <row r="27" spans="1:92">
      <c r="A27" s="11" t="s">
        <v>41</v>
      </c>
      <c r="B27" s="11" t="s">
        <v>42</v>
      </c>
      <c r="C27" s="11" t="s">
        <v>4</v>
      </c>
      <c r="D27" s="59" t="s">
        <v>36</v>
      </c>
      <c r="E27" s="12">
        <v>1</v>
      </c>
      <c r="F27" s="12">
        <v>13541.5</v>
      </c>
      <c r="G27" s="12">
        <v>0</v>
      </c>
      <c r="H27" s="12">
        <v>17703</v>
      </c>
      <c r="I27" s="12">
        <v>6288</v>
      </c>
      <c r="J27" s="12">
        <v>0</v>
      </c>
      <c r="K27" s="12">
        <v>31752</v>
      </c>
      <c r="L27" s="12">
        <v>68</v>
      </c>
      <c r="M27" s="12">
        <v>5603</v>
      </c>
      <c r="N27" s="12">
        <v>0</v>
      </c>
      <c r="O27" s="12">
        <v>300605.5</v>
      </c>
      <c r="P27" s="13">
        <f>((100/$F$52)*F27*0.1)+((100/$G$52)*G27*0.1)+((100/$H$52)*H27*0.1)+((100/$I$52)*I27*0.1)+((100/$J$52)*J27*0.1)+((100/$K$52)*K27*0.1)+((100/$L$52)*L27)*0.1+((100/$M$52)*M27*0.1)+((100/$N$52)*N27*0.1)+((100/$O$52)*O27*0.1)</f>
        <v>2.3730607404983473</v>
      </c>
      <c r="Q27" s="14">
        <v>150000</v>
      </c>
      <c r="R27" s="14">
        <f>$R$52/100*P27</f>
        <v>366635.03673410602</v>
      </c>
      <c r="S27" s="14">
        <f>Q27+R27</f>
        <v>516635.03673410602</v>
      </c>
      <c r="T27" s="17">
        <v>791595.73257018905</v>
      </c>
      <c r="U27" s="15">
        <f>S27+((T27-S27)/2)</f>
        <v>654115.38465214754</v>
      </c>
      <c r="V27" s="72" t="s">
        <v>120</v>
      </c>
      <c r="W27" s="78">
        <v>653860.80360594334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29"/>
    </row>
    <row r="28" spans="1:92" s="1" customFormat="1" ht="15">
      <c r="A28" s="41" t="s">
        <v>43</v>
      </c>
      <c r="B28" s="40" t="s">
        <v>44</v>
      </c>
      <c r="C28" s="41" t="s">
        <v>187</v>
      </c>
      <c r="D28" s="60" t="s">
        <v>36</v>
      </c>
      <c r="E28" s="20">
        <v>1</v>
      </c>
      <c r="F28" s="20">
        <v>279239.5</v>
      </c>
      <c r="G28" s="20">
        <v>23861</v>
      </c>
      <c r="H28" s="20">
        <v>45296.5</v>
      </c>
      <c r="I28" s="20">
        <v>78815</v>
      </c>
      <c r="J28" s="20">
        <v>14194</v>
      </c>
      <c r="K28" s="20">
        <v>313114</v>
      </c>
      <c r="L28" s="20">
        <v>4561</v>
      </c>
      <c r="M28" s="20">
        <v>132989.5</v>
      </c>
      <c r="N28" s="20">
        <v>55674</v>
      </c>
      <c r="O28" s="20">
        <v>1868196.5</v>
      </c>
      <c r="P28" s="13">
        <f>((100/$F$52)*F28*0.1)+((100/$G$52)*G28*0.1)+((100/$H$52)*H28*0.1)+((100/$I$52)*I28*0.1)+((100/$J$52)*J28*0.1)+((100/$K$52)*K28*0.1)+((100/$L$52)*L28)*0.1+((100/$M$52)*M28*0.1)+((100/$N$52)*N28*0.1)+((100/$O$52)*O28*0.1)</f>
        <v>31.999922925088157</v>
      </c>
      <c r="Q28" s="21">
        <v>1800000</v>
      </c>
      <c r="R28" s="14">
        <f>$R$52/100*P28</f>
        <v>4943949.6920186095</v>
      </c>
      <c r="S28" s="14">
        <f>Q28+R28</f>
        <v>6743949.6920186095</v>
      </c>
      <c r="T28" s="17">
        <v>6614484.3681780854</v>
      </c>
      <c r="U28" s="15">
        <f>S28+((T28-S28)/2)</f>
        <v>6679217.030098347</v>
      </c>
      <c r="V28" s="47" t="s">
        <v>159</v>
      </c>
      <c r="W28" s="78">
        <v>6676617.4855848802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</row>
    <row r="29" spans="1:92" s="1" customFormat="1" ht="15">
      <c r="A29" s="11" t="s">
        <v>49</v>
      </c>
      <c r="B29" s="11" t="s">
        <v>191</v>
      </c>
      <c r="C29" s="11" t="s">
        <v>4</v>
      </c>
      <c r="D29" s="59" t="s">
        <v>36</v>
      </c>
      <c r="E29" s="12">
        <v>1</v>
      </c>
      <c r="F29" s="12">
        <v>2733.5</v>
      </c>
      <c r="G29" s="12">
        <v>0</v>
      </c>
      <c r="H29" s="12">
        <v>1404</v>
      </c>
      <c r="I29" s="12">
        <v>217</v>
      </c>
      <c r="J29" s="12">
        <v>0</v>
      </c>
      <c r="K29" s="12">
        <v>7652</v>
      </c>
      <c r="L29" s="12">
        <v>113.5</v>
      </c>
      <c r="M29" s="12">
        <v>1061</v>
      </c>
      <c r="N29" s="12">
        <v>0</v>
      </c>
      <c r="O29" s="12">
        <v>158395.5</v>
      </c>
      <c r="P29" s="13">
        <f>((100/$F$52)*F29*0.1)+((100/$G$52)*G29*0.1)+((100/$H$52)*H29*0.1)+((100/$I$52)*I29*0.1)+((100/$J$52)*J29*0.1)+((100/$K$52)*K29*0.1)+((100/$L$52)*L29)*0.1+((100/$M$52)*M29*0.1)+((100/$N$52)*N29*0.1)+((100/$O$52)*O29*0.1)</f>
        <v>0.52320059759852167</v>
      </c>
      <c r="Q29" s="14">
        <v>150000</v>
      </c>
      <c r="R29" s="14">
        <f>$R$52/100*P29</f>
        <v>80833.864488254476</v>
      </c>
      <c r="S29" s="14">
        <f>Q29+R29</f>
        <v>230833.86448825448</v>
      </c>
      <c r="T29" s="17">
        <v>334752.03777129558</v>
      </c>
      <c r="U29" s="15">
        <f>S29+((T29-S29)/2)</f>
        <v>282792.95112977503</v>
      </c>
      <c r="V29" s="42" t="s">
        <v>130</v>
      </c>
      <c r="W29" s="77">
        <v>282682.88839918189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</row>
    <row r="30" spans="1:92" s="1" customFormat="1" ht="15">
      <c r="A30" s="11" t="s">
        <v>50</v>
      </c>
      <c r="B30" s="11" t="s">
        <v>51</v>
      </c>
      <c r="C30" s="11" t="s">
        <v>6</v>
      </c>
      <c r="D30" s="59" t="s">
        <v>36</v>
      </c>
      <c r="E30" s="12">
        <v>1</v>
      </c>
      <c r="F30" s="12">
        <v>878</v>
      </c>
      <c r="G30" s="12">
        <v>0</v>
      </c>
      <c r="H30" s="12">
        <v>2154.5</v>
      </c>
      <c r="I30" s="12">
        <v>240</v>
      </c>
      <c r="J30" s="12">
        <v>646</v>
      </c>
      <c r="K30" s="12">
        <v>18294.5</v>
      </c>
      <c r="L30" s="12">
        <v>185.5</v>
      </c>
      <c r="M30" s="12">
        <v>15648</v>
      </c>
      <c r="N30" s="12">
        <v>0</v>
      </c>
      <c r="O30" s="12">
        <v>40153.5</v>
      </c>
      <c r="P30" s="13">
        <f>((100/$F$52)*F30*0.1)+((100/$G$52)*G30*0.1)+((100/$H$52)*H30*0.1)+((100/$I$52)*I30*0.1)+((100/$J$52)*J30*0.1)+((100/$K$52)*K30*0.1)+((100/$L$52)*L30)*0.1+((100/$M$52)*M30*0.1)+((100/$N$52)*N30*0.1)+((100/$O$52)*O30*0.1)</f>
        <v>1.0279212560690418</v>
      </c>
      <c r="Q30" s="14">
        <v>150000</v>
      </c>
      <c r="R30" s="14">
        <f>$R$52/100*P30</f>
        <v>158812.60055715966</v>
      </c>
      <c r="S30" s="14">
        <f>Q30+R30</f>
        <v>308812.60055715963</v>
      </c>
      <c r="T30" s="17">
        <v>198735.30283049497</v>
      </c>
      <c r="U30" s="15">
        <f>S30+((T30-S30)/2)</f>
        <v>253773.95169382729</v>
      </c>
      <c r="V30" s="48" t="s">
        <v>136</v>
      </c>
      <c r="W30" s="78">
        <v>253675.18312846791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</row>
    <row r="31" spans="1:92" s="1" customFormat="1" ht="15">
      <c r="A31" s="11" t="s">
        <v>92</v>
      </c>
      <c r="B31" s="11" t="s">
        <v>93</v>
      </c>
      <c r="C31" s="11" t="s">
        <v>91</v>
      </c>
      <c r="D31" s="59" t="s">
        <v>36</v>
      </c>
      <c r="E31" s="20">
        <v>1</v>
      </c>
      <c r="F31" s="20">
        <v>16</v>
      </c>
      <c r="G31" s="20">
        <v>0</v>
      </c>
      <c r="H31" s="20">
        <v>46</v>
      </c>
      <c r="I31" s="20">
        <v>16</v>
      </c>
      <c r="J31" s="20">
        <v>0</v>
      </c>
      <c r="K31" s="20">
        <v>332.5</v>
      </c>
      <c r="L31" s="20">
        <v>0</v>
      </c>
      <c r="M31" s="20">
        <v>0</v>
      </c>
      <c r="N31" s="20">
        <v>0</v>
      </c>
      <c r="O31" s="20">
        <v>332.5</v>
      </c>
      <c r="P31" s="13">
        <f>((100/$F$52)*F31*0.1)+((100/$G$52)*G31*0.1)+((100/$H$52)*H31*0.1)+((100/$I$52)*I31*0.1)+((100/$J$52)*J31*0.1)+((100/$K$52)*K31*0.1)+((100/$L$52)*L31)*0.1+((100/$M$52)*M31*0.1)+((100/$N$52)*N31*0.1)+((100/$O$52)*O31*0.1)</f>
        <v>6.8028359274169507E-3</v>
      </c>
      <c r="Q31" s="21">
        <v>150000</v>
      </c>
      <c r="R31" s="21">
        <f>$R$52/100*P31</f>
        <v>1051.029987382806</v>
      </c>
      <c r="S31" s="21">
        <f>Q31+R31</f>
        <v>151051.02998738282</v>
      </c>
      <c r="T31" s="21">
        <v>0</v>
      </c>
      <c r="U31" s="15">
        <f>S31+((T31-S31)/2)</f>
        <v>75525.514993691409</v>
      </c>
      <c r="V31" s="23" t="s">
        <v>161</v>
      </c>
      <c r="W31" s="78">
        <v>75496.120539634299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</row>
    <row r="32" spans="1:92" s="2" customFormat="1" ht="15">
      <c r="A32" s="11" t="s">
        <v>54</v>
      </c>
      <c r="B32" s="11" t="s">
        <v>96</v>
      </c>
      <c r="C32" s="11" t="s">
        <v>4</v>
      </c>
      <c r="D32" s="59" t="s">
        <v>107</v>
      </c>
      <c r="E32" s="12">
        <v>1</v>
      </c>
      <c r="F32" s="12">
        <v>2700.5</v>
      </c>
      <c r="G32" s="12">
        <v>10544</v>
      </c>
      <c r="H32" s="12">
        <v>5151</v>
      </c>
      <c r="I32" s="12">
        <v>751.5</v>
      </c>
      <c r="J32" s="12">
        <v>2398.5</v>
      </c>
      <c r="K32" s="12">
        <v>20486.5</v>
      </c>
      <c r="L32" s="12">
        <v>427</v>
      </c>
      <c r="M32" s="12">
        <v>8397.5</v>
      </c>
      <c r="N32" s="12">
        <v>1968</v>
      </c>
      <c r="O32" s="12">
        <v>96149.5</v>
      </c>
      <c r="P32" s="13">
        <f>((100/$F$52)*F32*0.1)+((100/$G$52)*G32*0.1)+((100/$H$52)*H32*0.1)+((100/$I$52)*I32*0.1)+((100/$J$52)*J32*0.1)+((100/$K$52)*K32*0.1)+((100/$L$52)*L32)*0.1+((100/$M$52)*M32*0.1)+((100/$N$52)*N32*0.1)+((100/$O$52)*O32*0.1)</f>
        <v>2.7576031151408085</v>
      </c>
      <c r="Q32" s="14">
        <v>150000</v>
      </c>
      <c r="R32" s="14">
        <f>$R$52/100*P32</f>
        <v>426046.37216551672</v>
      </c>
      <c r="S32" s="14">
        <f>Q32+R32</f>
        <v>576046.37216551672</v>
      </c>
      <c r="T32" s="17">
        <v>226519.39434148846</v>
      </c>
      <c r="U32" s="15">
        <f>S32+((T32-S32)/2)</f>
        <v>401282.8832535026</v>
      </c>
      <c r="V32" s="42" t="s">
        <v>124</v>
      </c>
      <c r="W32" s="77">
        <v>401126.70436115499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</row>
    <row r="33" spans="1:92" s="1" customFormat="1" ht="15">
      <c r="A33" s="11" t="s">
        <v>55</v>
      </c>
      <c r="B33" s="11" t="s">
        <v>56</v>
      </c>
      <c r="C33" s="11" t="s">
        <v>187</v>
      </c>
      <c r="D33" s="59" t="s">
        <v>107</v>
      </c>
      <c r="E33" s="12">
        <v>1</v>
      </c>
      <c r="F33" s="12">
        <v>963.5</v>
      </c>
      <c r="G33" s="12">
        <v>585.5</v>
      </c>
      <c r="H33" s="12">
        <v>1435.5</v>
      </c>
      <c r="I33" s="12">
        <v>826</v>
      </c>
      <c r="J33" s="12">
        <v>215.5</v>
      </c>
      <c r="K33" s="12">
        <v>11167</v>
      </c>
      <c r="L33" s="12">
        <v>303</v>
      </c>
      <c r="M33" s="12">
        <v>4568</v>
      </c>
      <c r="N33" s="12">
        <v>789.5</v>
      </c>
      <c r="O33" s="12">
        <v>36640</v>
      </c>
      <c r="P33" s="13">
        <f>((100/$F$52)*F33*0.1)+((100/$G$52)*G33*0.1)+((100/$H$52)*H33*0.1)+((100/$I$52)*I33*0.1)+((100/$J$52)*J33*0.1)+((100/$K$52)*K33*0.1)+((100/$L$52)*L33)*0.1+((100/$M$52)*M33*0.1)+((100/$N$52)*N33*0.1)+((100/$O$52)*O33*0.1)</f>
        <v>0.72967499291133953</v>
      </c>
      <c r="Q33" s="14">
        <v>150000</v>
      </c>
      <c r="R33" s="14">
        <f>$R$52/100*P33</f>
        <v>112733.91079481045</v>
      </c>
      <c r="S33" s="14">
        <f>Q33+R33</f>
        <v>262733.91079481045</v>
      </c>
      <c r="T33" s="17">
        <v>172173.12181195265</v>
      </c>
      <c r="U33" s="15">
        <f>S33+((T33-S33)/2)</f>
        <v>217453.51630338153</v>
      </c>
      <c r="V33" s="42" t="s">
        <v>140</v>
      </c>
      <c r="W33" s="78">
        <v>217368.88361474549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</row>
    <row r="34" spans="1:92" s="1" customFormat="1" ht="15">
      <c r="A34" s="11" t="s">
        <v>65</v>
      </c>
      <c r="B34" s="11" t="s">
        <v>192</v>
      </c>
      <c r="C34" s="11" t="s">
        <v>187</v>
      </c>
      <c r="D34" s="59" t="s">
        <v>107</v>
      </c>
      <c r="E34" s="12">
        <v>1</v>
      </c>
      <c r="F34" s="12">
        <v>1367.5</v>
      </c>
      <c r="G34" s="12">
        <v>6615</v>
      </c>
      <c r="H34" s="12">
        <v>13449.5</v>
      </c>
      <c r="I34" s="12">
        <v>2340</v>
      </c>
      <c r="J34" s="12">
        <v>0</v>
      </c>
      <c r="K34" s="12">
        <v>28230</v>
      </c>
      <c r="L34" s="12">
        <v>213</v>
      </c>
      <c r="M34" s="12">
        <v>15249</v>
      </c>
      <c r="N34" s="12">
        <v>0</v>
      </c>
      <c r="O34" s="12">
        <v>217114.5</v>
      </c>
      <c r="P34" s="13">
        <f>((100/$F$52)*F34*0.1)+((100/$G$52)*G34*0.1)+((100/$H$52)*H34*0.1)+((100/$I$52)*I34*0.1)+((100/$J$52)*J34*0.1)+((100/$K$52)*K34*0.1)+((100/$L$52)*L34)*0.1+((100/$M$52)*M34*0.1)+((100/$N$52)*N34*0.1)+((100/$O$52)*O34*0.1)</f>
        <v>2.6014017849155557</v>
      </c>
      <c r="Q34" s="14">
        <v>300000</v>
      </c>
      <c r="R34" s="14">
        <f>$R$52/100*P34</f>
        <v>401913.45408731146</v>
      </c>
      <c r="S34" s="14">
        <f>Q34+R34</f>
        <v>701913.4540873114</v>
      </c>
      <c r="T34" s="17">
        <v>1135895.5875593903</v>
      </c>
      <c r="U34" s="15">
        <f>S34+((T34-S34)/2)</f>
        <v>918904.52082335087</v>
      </c>
      <c r="V34" s="48" t="s">
        <v>155</v>
      </c>
      <c r="W34" s="78">
        <v>918546.88411312818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</row>
    <row r="35" spans="1:92" s="1" customFormat="1" ht="15">
      <c r="A35" s="11" t="s">
        <v>66</v>
      </c>
      <c r="B35" s="11" t="s">
        <v>193</v>
      </c>
      <c r="C35" s="11" t="s">
        <v>187</v>
      </c>
      <c r="D35" s="59" t="s">
        <v>108</v>
      </c>
      <c r="E35" s="20">
        <v>1</v>
      </c>
      <c r="F35" s="20">
        <v>18306.5</v>
      </c>
      <c r="G35" s="20">
        <v>12515.5</v>
      </c>
      <c r="H35" s="20">
        <v>5365.5</v>
      </c>
      <c r="I35" s="20">
        <v>40639.5</v>
      </c>
      <c r="J35" s="20">
        <v>1775.5</v>
      </c>
      <c r="K35" s="20">
        <v>111836.5</v>
      </c>
      <c r="L35" s="20">
        <v>136</v>
      </c>
      <c r="M35" s="20">
        <v>15720.5</v>
      </c>
      <c r="N35" s="20">
        <v>19029.5</v>
      </c>
      <c r="O35" s="20">
        <v>1009500.5</v>
      </c>
      <c r="P35" s="37">
        <v>7.189391780844784</v>
      </c>
      <c r="Q35" s="76">
        <v>300000</v>
      </c>
      <c r="R35" s="21">
        <f>$R$52/100*P35</f>
        <v>1110752.4028703819</v>
      </c>
      <c r="S35" s="21">
        <f>Q35+R35</f>
        <v>1410752.4028703819</v>
      </c>
      <c r="T35" s="24">
        <v>810869</v>
      </c>
      <c r="U35" s="22">
        <f>S35+((T35-S35)/2)</f>
        <v>1110810.7014351911</v>
      </c>
      <c r="V35" s="54" t="s">
        <v>131</v>
      </c>
      <c r="W35" s="77">
        <v>1110378.3750335479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1" customFormat="1" ht="15">
      <c r="A36" s="11" t="s">
        <v>73</v>
      </c>
      <c r="B36" s="11" t="s">
        <v>74</v>
      </c>
      <c r="C36" s="11" t="s">
        <v>187</v>
      </c>
      <c r="D36" s="59" t="s">
        <v>108</v>
      </c>
      <c r="E36" s="12">
        <v>1</v>
      </c>
      <c r="F36" s="12">
        <v>3234.5</v>
      </c>
      <c r="G36" s="12">
        <v>146.5</v>
      </c>
      <c r="H36" s="12">
        <v>3249.5</v>
      </c>
      <c r="I36" s="12">
        <v>726.5</v>
      </c>
      <c r="J36" s="12">
        <v>87.5</v>
      </c>
      <c r="K36" s="12">
        <v>17983</v>
      </c>
      <c r="L36" s="12">
        <v>189.5</v>
      </c>
      <c r="M36" s="12">
        <v>3785</v>
      </c>
      <c r="N36" s="12">
        <v>21.5</v>
      </c>
      <c r="O36" s="12">
        <v>333270.5</v>
      </c>
      <c r="P36" s="13">
        <f>((100/$F$52)*F36*0.1)+((100/$G$52)*G36*0.1)+((100/$H$52)*H36*0.1)+((100/$I$52)*I36*0.1)+((100/$J$52)*J36*0.1)+((100/$K$52)*K36*0.1)+((100/$L$52)*L36)*0.1+((100/$M$52)*M36*0.1)+((100/$N$52)*N36*0.1)+((100/$O$52)*O36*0.1)</f>
        <v>1.1315748084313313</v>
      </c>
      <c r="Q36" s="14">
        <v>150000</v>
      </c>
      <c r="R36" s="14">
        <f>$R$52/100*P36</f>
        <v>174826.95001287054</v>
      </c>
      <c r="S36" s="14">
        <f>Q36+R36</f>
        <v>324826.95001287054</v>
      </c>
      <c r="T36" s="17">
        <v>803427.99300191435</v>
      </c>
      <c r="U36" s="15">
        <f>S36+((T36-S36)/2)</f>
        <v>564127.47150739247</v>
      </c>
      <c r="V36" s="42" t="s">
        <v>151</v>
      </c>
      <c r="W36" s="78">
        <v>563907.91366597998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</row>
    <row r="37" spans="1:92" s="1" customFormat="1" ht="15">
      <c r="A37" s="11" t="s">
        <v>33</v>
      </c>
      <c r="B37" s="11" t="s">
        <v>194</v>
      </c>
      <c r="C37" s="11" t="s">
        <v>4</v>
      </c>
      <c r="D37" s="59" t="s">
        <v>109</v>
      </c>
      <c r="E37" s="12">
        <v>1</v>
      </c>
      <c r="F37" s="12">
        <v>670</v>
      </c>
      <c r="G37" s="12">
        <v>51.5</v>
      </c>
      <c r="H37" s="12">
        <v>670</v>
      </c>
      <c r="I37" s="12">
        <v>4747.5</v>
      </c>
      <c r="J37" s="12">
        <v>51.5</v>
      </c>
      <c r="K37" s="12">
        <v>5896.5</v>
      </c>
      <c r="L37" s="12">
        <v>19</v>
      </c>
      <c r="M37" s="12">
        <v>184</v>
      </c>
      <c r="N37" s="12">
        <v>76.5</v>
      </c>
      <c r="O37" s="12">
        <v>55088.5</v>
      </c>
      <c r="P37" s="13">
        <f>((100/$F$52)*F37*0.1)+((100/$G$52)*G37*0.1)+((100/$H$52)*H37*0.1)+((100/$I$52)*I37*0.1)+((100/$J$52)*J37*0.1)+((100/$K$52)*K37*0.1)+((100/$L$52)*L37)*0.1+((100/$M$52)*M37*0.1)+((100/$N$52)*N37*0.1)+((100/$O$52)*O37*0.1)</f>
        <v>0.4408251474445205</v>
      </c>
      <c r="Q37" s="14">
        <v>150000</v>
      </c>
      <c r="R37" s="14">
        <f>$R$52/100*P37</f>
        <v>68106.956290001486</v>
      </c>
      <c r="S37" s="14">
        <f>Q37+R37</f>
        <v>218106.95629000149</v>
      </c>
      <c r="T37" s="17">
        <v>154231.61503736256</v>
      </c>
      <c r="U37" s="15">
        <f>S37+((T37-S37)/2)</f>
        <v>186169.28566368204</v>
      </c>
      <c r="V37" s="42" t="s">
        <v>128</v>
      </c>
      <c r="W37" s="78">
        <v>186096.82876597348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</row>
    <row r="38" spans="1:92" s="1" customFormat="1" ht="15">
      <c r="A38" s="11" t="s">
        <v>34</v>
      </c>
      <c r="B38" s="11" t="s">
        <v>35</v>
      </c>
      <c r="C38" s="11" t="s">
        <v>187</v>
      </c>
      <c r="D38" s="59" t="s">
        <v>109</v>
      </c>
      <c r="E38" s="12">
        <v>1</v>
      </c>
      <c r="F38" s="12">
        <v>1198</v>
      </c>
      <c r="G38" s="12">
        <v>273</v>
      </c>
      <c r="H38" s="12">
        <v>128.5</v>
      </c>
      <c r="I38" s="12">
        <v>758</v>
      </c>
      <c r="J38" s="12">
        <v>739</v>
      </c>
      <c r="K38" s="12">
        <v>2574.5</v>
      </c>
      <c r="L38" s="12">
        <v>43</v>
      </c>
      <c r="M38" s="12">
        <v>556</v>
      </c>
      <c r="N38" s="12">
        <v>3418</v>
      </c>
      <c r="O38" s="12">
        <v>23826.5</v>
      </c>
      <c r="P38" s="13">
        <f>((100/$F$52)*F38*0.1)+((100/$G$52)*G38*0.1)+((100/$H$52)*H38*0.1)+((100/$I$52)*I38*0.1)+((100/$J$52)*J38*0.1)+((100/$K$52)*K38*0.1)+((100/$L$52)*L38)*0.1+((100/$M$52)*M38*0.1)+((100/$N$52)*N38*0.1)+((100/$O$52)*O38*0.1)</f>
        <v>0.47703071370758809</v>
      </c>
      <c r="Q38" s="14">
        <v>150000</v>
      </c>
      <c r="R38" s="14">
        <f>$R$52/100*P38</f>
        <v>73700.672830965908</v>
      </c>
      <c r="S38" s="14">
        <f>Q38+R38</f>
        <v>223700.67283096589</v>
      </c>
      <c r="T38" s="17">
        <v>216417.56989994724</v>
      </c>
      <c r="U38" s="15">
        <f>S38+((T38-S38)/2)</f>
        <v>220059.12136545655</v>
      </c>
      <c r="V38" s="44" t="s">
        <v>146</v>
      </c>
      <c r="W38" s="77">
        <v>219973.47457796539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</row>
    <row r="39" spans="1:92" s="1" customFormat="1" ht="15">
      <c r="A39" s="11" t="s">
        <v>68</v>
      </c>
      <c r="B39" s="11" t="s">
        <v>69</v>
      </c>
      <c r="C39" s="11" t="s">
        <v>187</v>
      </c>
      <c r="D39" s="59" t="s">
        <v>98</v>
      </c>
      <c r="E39" s="12">
        <v>1</v>
      </c>
      <c r="F39" s="12">
        <v>11766.5</v>
      </c>
      <c r="G39" s="12">
        <v>0</v>
      </c>
      <c r="H39" s="12">
        <v>3198</v>
      </c>
      <c r="I39" s="12">
        <v>3942.5</v>
      </c>
      <c r="J39" s="12">
        <v>0</v>
      </c>
      <c r="K39" s="12">
        <v>67743.5</v>
      </c>
      <c r="L39" s="12">
        <v>117.5</v>
      </c>
      <c r="M39" s="12">
        <v>3255.5</v>
      </c>
      <c r="N39" s="12">
        <v>0</v>
      </c>
      <c r="O39" s="12">
        <v>238841</v>
      </c>
      <c r="P39" s="13">
        <f>((100/$F$52)*F39*0.1)+((100/$G$52)*G39*0.1)+((100/$H$52)*H39*0.1)+((100/$I$52)*I39*0.1)+((100/$J$52)*J39*0.1)+((100/$K$52)*K39*0.1)+((100/$L$52)*L39)*0.1+((100/$M$52)*M39*0.1)+((100/$N$52)*N39*0.1)+((100/$O$52)*O39*0.1)</f>
        <v>1.7186376785162356</v>
      </c>
      <c r="Q39" s="14">
        <v>150000</v>
      </c>
      <c r="R39" s="14">
        <f>$R$52/100*P39</f>
        <v>265527.45896554418</v>
      </c>
      <c r="S39" s="14">
        <f>Q39+R39</f>
        <v>415527.45896554418</v>
      </c>
      <c r="T39" s="17">
        <v>1375899.6297244471</v>
      </c>
      <c r="U39" s="15">
        <f>S39+((T39-S39)/2)</f>
        <v>895713.54434499564</v>
      </c>
      <c r="V39" s="43" t="s">
        <v>132</v>
      </c>
      <c r="W39" s="78">
        <v>895364.93353936553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</row>
    <row r="40" spans="1:92" s="1" customFormat="1" ht="15">
      <c r="A40" s="11" t="s">
        <v>70</v>
      </c>
      <c r="B40" s="11" t="s">
        <v>71</v>
      </c>
      <c r="C40" s="11" t="s">
        <v>187</v>
      </c>
      <c r="D40" s="59" t="s">
        <v>98</v>
      </c>
      <c r="E40" s="12">
        <v>1</v>
      </c>
      <c r="F40" s="12">
        <v>2688</v>
      </c>
      <c r="G40" s="12">
        <v>172</v>
      </c>
      <c r="H40" s="12">
        <v>2981.5</v>
      </c>
      <c r="I40" s="12">
        <v>632.5</v>
      </c>
      <c r="J40" s="12">
        <v>35.5</v>
      </c>
      <c r="K40" s="12">
        <v>21714</v>
      </c>
      <c r="L40" s="12">
        <v>48</v>
      </c>
      <c r="M40" s="12">
        <v>5035.5</v>
      </c>
      <c r="N40" s="12">
        <v>51</v>
      </c>
      <c r="O40" s="12">
        <v>60725.5</v>
      </c>
      <c r="P40" s="13">
        <f>((100/$F$52)*F40*0.1)+((100/$G$52)*G40*0.1)+((100/$H$52)*H40*0.1)+((100/$I$52)*I40*0.1)+((100/$J$52)*J40*0.1)+((100/$K$52)*K40*0.1)+((100/$L$52)*L40)*0.1+((100/$M$52)*M40*0.1)+((100/$N$52)*N40*0.1)+((100/$O$52)*O40*0.1)</f>
        <v>0.71562669647850596</v>
      </c>
      <c r="Q40" s="14">
        <v>150000</v>
      </c>
      <c r="R40" s="14">
        <f>$R$52/100*P40</f>
        <v>110563.46585389339</v>
      </c>
      <c r="S40" s="14">
        <f>Q40+R40</f>
        <v>260563.46585389337</v>
      </c>
      <c r="T40" s="17">
        <v>207429.88625017813</v>
      </c>
      <c r="U40" s="15">
        <f>S40+((T40-S40)/2)</f>
        <v>233996.67605203576</v>
      </c>
      <c r="V40" s="47" t="s">
        <v>143</v>
      </c>
      <c r="W40" s="78">
        <v>233905.60478235554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</row>
    <row r="41" spans="1:92" s="1" customFormat="1" ht="15">
      <c r="A41" s="11" t="s">
        <v>76</v>
      </c>
      <c r="B41" s="11" t="s">
        <v>77</v>
      </c>
      <c r="C41" s="11" t="s">
        <v>4</v>
      </c>
      <c r="D41" s="59" t="s">
        <v>99</v>
      </c>
      <c r="E41" s="12">
        <v>1</v>
      </c>
      <c r="F41" s="12">
        <v>249</v>
      </c>
      <c r="G41" s="12">
        <v>0</v>
      </c>
      <c r="H41" s="12">
        <v>281.5</v>
      </c>
      <c r="I41" s="12">
        <v>17.5</v>
      </c>
      <c r="J41" s="12">
        <v>0</v>
      </c>
      <c r="K41" s="12">
        <v>459.5</v>
      </c>
      <c r="L41" s="12">
        <v>4.5</v>
      </c>
      <c r="M41" s="12">
        <v>89</v>
      </c>
      <c r="N41" s="12">
        <v>0</v>
      </c>
      <c r="O41" s="12">
        <v>13351.5</v>
      </c>
      <c r="P41" s="13">
        <f>((100/$F$52)*F41*0.1)+((100/$G$52)*G41*0.1)+((100/$H$52)*H41*0.1)+((100/$I$52)*I41*0.1)+((100/$J$52)*J41*0.1)+((100/$K$52)*K41*0.1)+((100/$L$52)*L41)*0.1+((100/$M$52)*M41*0.1)+((100/$N$52)*N41*0.1)+((100/$O$52)*O41*0.1)</f>
        <v>4.7646978479276653E-2</v>
      </c>
      <c r="Q41" s="14">
        <v>150000</v>
      </c>
      <c r="R41" s="14">
        <f>$R$52/100*P41</f>
        <v>7361.4009986740675</v>
      </c>
      <c r="S41" s="14">
        <f>Q41+R41</f>
        <v>157361.40099867407</v>
      </c>
      <c r="T41" s="17">
        <v>112884.53412031881</v>
      </c>
      <c r="U41" s="15">
        <f>S41+((T41-S41)/2)</f>
        <v>135122.96755949644</v>
      </c>
      <c r="V41" s="42" t="s">
        <v>126</v>
      </c>
      <c r="W41" s="77">
        <v>135070.37783717123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</row>
    <row r="42" spans="1:92">
      <c r="A42" s="11" t="s">
        <v>78</v>
      </c>
      <c r="B42" s="11" t="s">
        <v>79</v>
      </c>
      <c r="C42" s="11" t="s">
        <v>187</v>
      </c>
      <c r="D42" s="59" t="s">
        <v>99</v>
      </c>
      <c r="E42" s="12">
        <v>1</v>
      </c>
      <c r="F42" s="12">
        <v>2324</v>
      </c>
      <c r="G42" s="12">
        <v>244</v>
      </c>
      <c r="H42" s="12">
        <v>2714.5</v>
      </c>
      <c r="I42" s="12">
        <v>1377</v>
      </c>
      <c r="J42" s="12">
        <v>950</v>
      </c>
      <c r="K42" s="12">
        <v>3748</v>
      </c>
      <c r="L42" s="12">
        <v>22.5</v>
      </c>
      <c r="M42" s="12">
        <v>1838</v>
      </c>
      <c r="N42" s="12">
        <v>1352</v>
      </c>
      <c r="O42" s="12">
        <v>50326.5</v>
      </c>
      <c r="P42" s="13">
        <f>((100/$F$52)*F42*0.1)+((100/$G$52)*G42*0.1)+((100/$H$52)*H42*0.1)+((100/$I$52)*I42*0.1)+((100/$J$52)*J42*0.1)+((100/$K$52)*K42*0.1)+((100/$L$52)*L42)*0.1+((100/$M$52)*M42*0.1)+((100/$N$52)*N42*0.1)+((100/$O$52)*O42*0.1)</f>
        <v>0.66778741118101959</v>
      </c>
      <c r="Q42" s="14">
        <v>150000</v>
      </c>
      <c r="R42" s="14">
        <f>$R$52/100*P42</f>
        <v>103172.3536825741</v>
      </c>
      <c r="S42" s="14">
        <f>Q42+R42</f>
        <v>253172.35368257412</v>
      </c>
      <c r="T42" s="24">
        <v>287557.38371385797</v>
      </c>
      <c r="U42" s="15">
        <f>S42+((T42-S42)/2)</f>
        <v>270364.86869821604</v>
      </c>
      <c r="V42" s="70" t="s">
        <v>145</v>
      </c>
      <c r="W42" s="78">
        <v>270259.64296473685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29"/>
    </row>
    <row r="43" spans="1:92" s="1" customFormat="1" ht="15">
      <c r="A43" s="40" t="s">
        <v>80</v>
      </c>
      <c r="B43" s="40" t="s">
        <v>81</v>
      </c>
      <c r="C43" s="40" t="s">
        <v>4</v>
      </c>
      <c r="D43" s="58" t="s">
        <v>99</v>
      </c>
      <c r="E43" s="12">
        <v>1</v>
      </c>
      <c r="F43" s="12">
        <v>4281.5</v>
      </c>
      <c r="G43" s="12">
        <v>1321.5</v>
      </c>
      <c r="H43" s="12">
        <v>7028.5</v>
      </c>
      <c r="I43" s="12">
        <v>5508.5</v>
      </c>
      <c r="J43" s="12">
        <v>5253</v>
      </c>
      <c r="K43" s="12">
        <v>21792.5</v>
      </c>
      <c r="L43" s="12">
        <v>1305.5</v>
      </c>
      <c r="M43" s="12">
        <v>14466.5</v>
      </c>
      <c r="N43" s="12">
        <v>778</v>
      </c>
      <c r="O43" s="12">
        <v>217128.5</v>
      </c>
      <c r="P43" s="13">
        <f>((100/$F$52)*F43*0.1)+((100/$G$52)*G43*0.1)+((100/$H$52)*H43*0.1)+((100/$I$52)*I43*0.1)+((100/$J$52)*J43*0.1)+((100/$K$52)*K43*0.1)+((100/$L$52)*L43)*0.1+((100/$M$52)*M43*0.1)+((100/$N$52)*N43*0.1)+((100/$O$52)*O43*0.1)</f>
        <v>3.4557445178390518</v>
      </c>
      <c r="Q43" s="14">
        <v>150000</v>
      </c>
      <c r="R43" s="14">
        <f>$R$52/100*P43</f>
        <v>533908.38111271209</v>
      </c>
      <c r="S43" s="14">
        <f>Q43+R43</f>
        <v>683908.38111271209</v>
      </c>
      <c r="T43" s="17">
        <v>789728.90037312335</v>
      </c>
      <c r="U43" s="15">
        <f>S43+((T43-S43)/2)</f>
        <v>736818.64074291778</v>
      </c>
      <c r="V43" s="42" t="s">
        <v>123</v>
      </c>
      <c r="W43" s="78">
        <v>736531.87167308026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</row>
    <row r="44" spans="1:92" s="1" customFormat="1" ht="15">
      <c r="A44" s="11" t="s">
        <v>82</v>
      </c>
      <c r="B44" s="11" t="s">
        <v>196</v>
      </c>
      <c r="C44" s="11" t="s">
        <v>187</v>
      </c>
      <c r="D44" s="59" t="s">
        <v>99</v>
      </c>
      <c r="E44" s="12">
        <v>1</v>
      </c>
      <c r="F44" s="12">
        <v>4786</v>
      </c>
      <c r="G44" s="12">
        <v>784</v>
      </c>
      <c r="H44" s="12">
        <v>10595</v>
      </c>
      <c r="I44" s="20">
        <v>4087.5</v>
      </c>
      <c r="J44" s="12">
        <v>298.5</v>
      </c>
      <c r="K44" s="20">
        <v>31479.5</v>
      </c>
      <c r="L44" s="12">
        <v>217</v>
      </c>
      <c r="M44" s="12">
        <v>8173</v>
      </c>
      <c r="N44" s="12">
        <v>1482</v>
      </c>
      <c r="O44" s="12">
        <v>273547</v>
      </c>
      <c r="P44" s="13">
        <f>((100/$F$52)*F44*0.1)+((100/$G$52)*G44*0.1)+((100/$H$52)*H44*0.1)+((100/$I$52)*I44*0.1)+((100/$J$52)*J44*0.1)+((100/$K$52)*K44*0.1)+((100/$L$52)*L44)*0.1+((100/$M$52)*M44*0.1)+((100/$N$52)*N44*0.1)+((100/$O$52)*O44*0.1)</f>
        <v>2.0398324304248714</v>
      </c>
      <c r="Q44" s="14">
        <v>150000</v>
      </c>
      <c r="R44" s="14">
        <f>$R$52/100*P44</f>
        <v>315151.66270172608</v>
      </c>
      <c r="S44" s="14">
        <f>Q44+R44</f>
        <v>465151.66270172608</v>
      </c>
      <c r="T44" s="24">
        <v>480760.88993479288</v>
      </c>
      <c r="U44" s="15">
        <f>S44+((T44-S44)/2)</f>
        <v>472956.27631825948</v>
      </c>
      <c r="V44" s="43" t="s">
        <v>116</v>
      </c>
      <c r="W44" s="77">
        <v>472772.2022138139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</row>
    <row r="45" spans="1:92" s="1" customFormat="1" ht="15">
      <c r="A45" s="11" t="s">
        <v>15</v>
      </c>
      <c r="B45" s="11" t="s">
        <v>16</v>
      </c>
      <c r="C45" s="11" t="s">
        <v>187</v>
      </c>
      <c r="D45" s="59" t="s">
        <v>105</v>
      </c>
      <c r="E45" s="12">
        <v>1</v>
      </c>
      <c r="F45" s="12">
        <v>1107</v>
      </c>
      <c r="G45" s="12">
        <v>86</v>
      </c>
      <c r="H45" s="12">
        <v>1854</v>
      </c>
      <c r="I45" s="12">
        <v>1189.5</v>
      </c>
      <c r="J45" s="12">
        <v>0</v>
      </c>
      <c r="K45" s="12">
        <v>13386.5</v>
      </c>
      <c r="L45" s="12">
        <v>18</v>
      </c>
      <c r="M45" s="12">
        <v>5832</v>
      </c>
      <c r="N45" s="12">
        <v>0</v>
      </c>
      <c r="O45" s="12">
        <v>15920</v>
      </c>
      <c r="P45" s="13">
        <f>((100/$F$52)*F45*0.1)+((100/$G$52)*G45*0.1)+((100/$H$52)*H45*0.1)+((100/$I$52)*I45*0.1)+((100/$J$52)*J45*0.1)+((100/$K$52)*K45*0.1)+((100/$L$52)*L45)*0.1+((100/$M$52)*M45*0.1)+((100/$N$52)*N45*0.1)+((100/$O$52)*O45*0.1)</f>
        <v>0.50395027645645751</v>
      </c>
      <c r="Q45" s="14">
        <v>150000</v>
      </c>
      <c r="R45" s="14">
        <f>$R$52/100*P45</f>
        <v>77859.71297219093</v>
      </c>
      <c r="S45" s="14">
        <f>Q45+R45</f>
        <v>227859.71297219093</v>
      </c>
      <c r="T45" s="19">
        <v>184035.93333764788</v>
      </c>
      <c r="U45" s="15">
        <f>S45+((T45-S45)/2)</f>
        <v>205947.8231549194</v>
      </c>
      <c r="V45" s="43" t="s">
        <v>158</v>
      </c>
      <c r="W45" s="78">
        <v>205867.66847042114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</row>
    <row r="46" spans="1:92" s="1" customFormat="1" ht="15">
      <c r="A46" s="11" t="s">
        <v>83</v>
      </c>
      <c r="B46" s="11" t="s">
        <v>84</v>
      </c>
      <c r="C46" s="11" t="s">
        <v>187</v>
      </c>
      <c r="D46" s="59" t="s">
        <v>105</v>
      </c>
      <c r="E46" s="12">
        <v>1</v>
      </c>
      <c r="F46" s="12">
        <v>2467.5</v>
      </c>
      <c r="G46" s="12">
        <v>16.5</v>
      </c>
      <c r="H46" s="12">
        <v>2270.5</v>
      </c>
      <c r="I46" s="12">
        <v>3380</v>
      </c>
      <c r="J46" s="12">
        <v>3</v>
      </c>
      <c r="K46" s="12">
        <v>8787</v>
      </c>
      <c r="L46" s="12">
        <v>21</v>
      </c>
      <c r="M46" s="12">
        <v>1017.5</v>
      </c>
      <c r="N46" s="12">
        <v>3</v>
      </c>
      <c r="O46" s="12">
        <v>106043</v>
      </c>
      <c r="P46" s="13">
        <f>((100/$F$52)*F46*0.1)+((100/$G$52)*G46*0.1)+((100/$H$52)*H46*0.1)+((100/$I$52)*I46*0.1)+((100/$J$52)*J46*0.1)+((100/$K$52)*K46*0.1)+((100/$L$52)*L46)*0.1+((100/$M$52)*M46*0.1)+((100/$N$52)*N46*0.1)+((100/$O$52)*O46*0.1)</f>
        <v>0.5984344935002196</v>
      </c>
      <c r="Q46" s="14">
        <v>150000</v>
      </c>
      <c r="R46" s="14">
        <f>$R$52/100*P46</f>
        <v>92457.411124391714</v>
      </c>
      <c r="S46" s="14">
        <f>Q46+R46</f>
        <v>242457.41112439171</v>
      </c>
      <c r="T46" s="17">
        <v>654290.97184398188</v>
      </c>
      <c r="U46" s="15">
        <f>S46+((T46-S46)/2)</f>
        <v>448374.1914841868</v>
      </c>
      <c r="V46" s="43" t="s">
        <v>141</v>
      </c>
      <c r="W46" s="78">
        <v>448199.68470229884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</row>
    <row r="47" spans="1:92" s="1" customFormat="1" ht="15">
      <c r="A47" s="11" t="s">
        <v>85</v>
      </c>
      <c r="B47" s="11" t="s">
        <v>86</v>
      </c>
      <c r="C47" s="11" t="s">
        <v>187</v>
      </c>
      <c r="D47" s="59" t="s">
        <v>105</v>
      </c>
      <c r="E47" s="12">
        <v>1</v>
      </c>
      <c r="F47" s="12">
        <v>453</v>
      </c>
      <c r="G47" s="12">
        <v>3990</v>
      </c>
      <c r="H47" s="12">
        <v>1233</v>
      </c>
      <c r="I47" s="12">
        <v>3210</v>
      </c>
      <c r="J47" s="12">
        <v>0</v>
      </c>
      <c r="K47" s="12">
        <v>4443</v>
      </c>
      <c r="L47" s="12">
        <v>6.5</v>
      </c>
      <c r="M47" s="12">
        <v>381</v>
      </c>
      <c r="N47" s="12">
        <v>0</v>
      </c>
      <c r="O47" s="12">
        <v>4443</v>
      </c>
      <c r="P47" s="13">
        <f>((100/$F$52)*F47*0.1)+((100/$G$52)*G47*0.1)+((100/$H$52)*H47*0.1)+((100/$I$52)*I47*0.1)+((100/$J$52)*J47*0.1)+((100/$K$52)*K47*0.1)+((100/$L$52)*L47)*0.1+((100/$M$52)*M47*0.1)+((100/$N$52)*N47*0.1)+((100/$O$52)*O47*0.1)</f>
        <v>0.70510205111647906</v>
      </c>
      <c r="Q47" s="14">
        <v>150000</v>
      </c>
      <c r="R47" s="14">
        <f>$R$52/100*P47</f>
        <v>108937.42077503467</v>
      </c>
      <c r="S47" s="14">
        <f>Q47+R47</f>
        <v>258937.42077503467</v>
      </c>
      <c r="T47" s="17">
        <v>132534.50029321568</v>
      </c>
      <c r="U47" s="15">
        <f>S47+((T47-S47)/2)</f>
        <v>195735.96053412516</v>
      </c>
      <c r="V47" s="51" t="s">
        <v>154</v>
      </c>
      <c r="W47" s="77">
        <v>195659.78029623171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</row>
    <row r="48" spans="1:92">
      <c r="A48" s="11" t="s">
        <v>87</v>
      </c>
      <c r="B48" s="11" t="s">
        <v>88</v>
      </c>
      <c r="C48" s="11" t="s">
        <v>4</v>
      </c>
      <c r="D48" s="59" t="s">
        <v>105</v>
      </c>
      <c r="E48" s="12">
        <v>1</v>
      </c>
      <c r="F48" s="12">
        <v>22530</v>
      </c>
      <c r="G48" s="12">
        <v>641</v>
      </c>
      <c r="H48" s="12">
        <v>10491.5</v>
      </c>
      <c r="I48" s="12">
        <v>4109</v>
      </c>
      <c r="J48" s="12">
        <v>8975</v>
      </c>
      <c r="K48" s="12">
        <v>64334</v>
      </c>
      <c r="L48" s="12">
        <v>1793</v>
      </c>
      <c r="M48" s="12">
        <v>35747.5</v>
      </c>
      <c r="N48" s="12">
        <v>23584.5</v>
      </c>
      <c r="O48" s="12">
        <v>174402</v>
      </c>
      <c r="P48" s="13">
        <f>((100/$F$52)*F48*0.1)+((100/$G$52)*G48*0.1)+((100/$H$52)*H48*0.1)+((100/$I$52)*I48*0.1)+((100/$J$52)*J48*0.1)+((100/$K$52)*K48*0.1)+((100/$L$52)*L48)*0.1+((100/$M$52)*M48*0.1)+((100/$N$52)*N48*0.1)+((100/$O$52)*O48*0.1)</f>
        <v>6.8155699399262017</v>
      </c>
      <c r="Q48" s="14">
        <v>150000</v>
      </c>
      <c r="R48" s="14">
        <f>$R$52/100*P48</f>
        <v>1052997.3770346702</v>
      </c>
      <c r="S48" s="14">
        <f>Q48+R48</f>
        <v>1202997.3770346702</v>
      </c>
      <c r="T48" s="17">
        <v>439225.93221866776</v>
      </c>
      <c r="U48" s="15">
        <f>S48+((T48-S48)/2)</f>
        <v>821111.65462666901</v>
      </c>
      <c r="V48" s="73" t="s">
        <v>122</v>
      </c>
      <c r="W48" s="78">
        <v>820792.07880107302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29"/>
    </row>
    <row r="49" spans="1:92" s="1" customFormat="1" ht="15">
      <c r="A49" s="40" t="s">
        <v>89</v>
      </c>
      <c r="B49" s="40" t="s">
        <v>90</v>
      </c>
      <c r="C49" s="40" t="s">
        <v>187</v>
      </c>
      <c r="D49" s="58" t="s">
        <v>105</v>
      </c>
      <c r="E49" s="12">
        <v>1</v>
      </c>
      <c r="F49" s="12">
        <v>3720</v>
      </c>
      <c r="G49" s="12">
        <v>217.5</v>
      </c>
      <c r="H49" s="12">
        <v>168.5</v>
      </c>
      <c r="I49" s="12">
        <v>7902.5</v>
      </c>
      <c r="J49" s="12">
        <v>13</v>
      </c>
      <c r="K49" s="12">
        <v>29494.5</v>
      </c>
      <c r="L49" s="12">
        <v>96</v>
      </c>
      <c r="M49" s="12">
        <v>6167.5</v>
      </c>
      <c r="N49" s="12">
        <v>2713</v>
      </c>
      <c r="O49" s="12">
        <v>184072.5</v>
      </c>
      <c r="P49" s="13">
        <f>((100/$F$52)*F49*0.1)+((100/$G$52)*G49*0.1)+((100/$H$52)*H49*0.1)+((100/$I$52)*I49*0.1)+((100/$J$52)*J49*0.1)+((100/$K$52)*K49*0.1)+((100/$L$52)*L49)*0.1+((100/$M$52)*M49*0.1)+((100/$N$52)*N49*0.1)+((100/$O$52)*O49*0.1)</f>
        <v>1.3783505555695306</v>
      </c>
      <c r="Q49" s="14">
        <v>150000</v>
      </c>
      <c r="R49" s="14">
        <f>$R$52/100*P49</f>
        <v>212953.50681482579</v>
      </c>
      <c r="S49" s="14">
        <f>Q49+R49</f>
        <v>362953.50681482581</v>
      </c>
      <c r="T49" s="25">
        <v>855118.47618580656</v>
      </c>
      <c r="U49" s="15">
        <f>S49+((T49-S49)/2)</f>
        <v>609035.99150031619</v>
      </c>
      <c r="V49" s="42" t="s">
        <v>133</v>
      </c>
      <c r="W49" s="78">
        <v>608798.95530833816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</row>
    <row r="50" spans="1:92" s="1" customFormat="1" ht="15">
      <c r="A50" s="11" t="s">
        <v>31</v>
      </c>
      <c r="B50" s="11" t="s">
        <v>32</v>
      </c>
      <c r="C50" s="11" t="s">
        <v>187</v>
      </c>
      <c r="D50" s="59" t="s">
        <v>102</v>
      </c>
      <c r="E50" s="12">
        <v>1</v>
      </c>
      <c r="F50" s="12">
        <v>212.5</v>
      </c>
      <c r="G50" s="12">
        <v>0</v>
      </c>
      <c r="H50" s="12">
        <v>220</v>
      </c>
      <c r="I50" s="12">
        <v>66</v>
      </c>
      <c r="J50" s="12">
        <v>122.5</v>
      </c>
      <c r="K50" s="12">
        <v>3855.5</v>
      </c>
      <c r="L50" s="12">
        <v>1</v>
      </c>
      <c r="M50" s="12">
        <v>168</v>
      </c>
      <c r="N50" s="12">
        <v>122.5</v>
      </c>
      <c r="O50" s="12">
        <v>9035.5</v>
      </c>
      <c r="P50" s="13">
        <f>((100/$F$52)*F50*0.1)+((100/$G$52)*G50*0.1)+((100/$H$52)*H50*0.1)+((100/$I$52)*I50*0.1)+((100/$J$52)*J50*0.1)+((100/$K$52)*K50*0.1)+((100/$L$52)*L50)*0.1+((100/$M$52)*M50*0.1)+((100/$N$52)*N50*0.1)+((100/$O$52)*O50*0.1)</f>
        <v>9.7147886825871499E-2</v>
      </c>
      <c r="Q50" s="14">
        <v>150000</v>
      </c>
      <c r="R50" s="14">
        <f>$R$52/100*P50</f>
        <v>15009.231937132954</v>
      </c>
      <c r="S50" s="14">
        <f>Q50+R50</f>
        <v>165009.23193713295</v>
      </c>
      <c r="T50" s="14">
        <v>0</v>
      </c>
      <c r="U50" s="15">
        <f>S50+((T50-S50)/2)</f>
        <v>82504.615968566475</v>
      </c>
      <c r="V50" s="43" t="s">
        <v>149</v>
      </c>
      <c r="W50" s="77">
        <v>82472.505255467855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</row>
    <row r="51" spans="1:92" s="1" customFormat="1" ht="15">
      <c r="A51" s="11" t="s">
        <v>67</v>
      </c>
      <c r="B51" s="11" t="s">
        <v>197</v>
      </c>
      <c r="C51" s="11" t="s">
        <v>187</v>
      </c>
      <c r="D51" s="59" t="s">
        <v>186</v>
      </c>
      <c r="E51" s="12">
        <v>1</v>
      </c>
      <c r="F51" s="12">
        <v>316.5</v>
      </c>
      <c r="G51" s="12">
        <v>10.5</v>
      </c>
      <c r="H51" s="12">
        <v>0</v>
      </c>
      <c r="I51" s="12">
        <v>0</v>
      </c>
      <c r="J51" s="12">
        <v>0</v>
      </c>
      <c r="K51" s="12">
        <v>726.5</v>
      </c>
      <c r="L51" s="12">
        <v>0</v>
      </c>
      <c r="M51" s="12">
        <v>0</v>
      </c>
      <c r="N51" s="12">
        <v>0</v>
      </c>
      <c r="O51" s="12">
        <v>1478.5</v>
      </c>
      <c r="P51" s="13">
        <f>((100/$F$52)*F51*0.1)+((100/$G$52)*G51*0.1)+((100/$H$52)*H51*0.1)+((100/$I$52)*I51*0.1)+((100/$J$52)*J51*0.1)+((100/$K$52)*K51*0.1)+((100/$L$52)*L51)*0.1+((100/$M$52)*M51*0.1)+((100/$N$52)*N51*0.1)+((100/$O$52)*O51*0.1)</f>
        <v>1.7122075545931488E-2</v>
      </c>
      <c r="Q51" s="14">
        <v>150000</v>
      </c>
      <c r="R51" s="14">
        <f>$R$52/100*P51</f>
        <v>2645.3401253557595</v>
      </c>
      <c r="S51" s="14">
        <f>Q51+R51</f>
        <v>152645.34012535575</v>
      </c>
      <c r="T51" s="17">
        <v>106987.98898531214</v>
      </c>
      <c r="U51" s="15">
        <f>S51+((T51-S51)/2)</f>
        <v>129816.66455533395</v>
      </c>
      <c r="V51" s="45" t="s">
        <v>150</v>
      </c>
      <c r="W51" s="78">
        <v>129766.14004077172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</row>
    <row r="52" spans="1:92">
      <c r="A52" s="30"/>
      <c r="B52" s="36"/>
      <c r="C52" s="35"/>
      <c r="D52" s="35"/>
      <c r="E52" s="12"/>
      <c r="F52" s="26">
        <f>SUBTOTAL(9,F2:F51)</f>
        <v>420142.94</v>
      </c>
      <c r="G52" s="26">
        <f>SUBTOTAL(9,G2:G51)</f>
        <v>95556</v>
      </c>
      <c r="H52" s="26">
        <f>SUBTOTAL(9,H2:H51)</f>
        <v>207491.25</v>
      </c>
      <c r="I52" s="26">
        <f>SUBTOTAL(9,I2:I51)</f>
        <v>204949.31</v>
      </c>
      <c r="J52" s="26">
        <f>SUBTOTAL(9,J2:J51)</f>
        <v>59578</v>
      </c>
      <c r="K52" s="26">
        <f>SUBTOTAL(9,K2:K51)</f>
        <v>1116261.3900000001</v>
      </c>
      <c r="L52" s="26">
        <f>SUBTOTAL(9,L2:L51)</f>
        <v>16628.5</v>
      </c>
      <c r="M52" s="26">
        <f>SUBTOTAL(9,M2:M51)</f>
        <v>344836</v>
      </c>
      <c r="N52" s="26">
        <f>SUBTOTAL(9,N2:N51)</f>
        <v>219458.5</v>
      </c>
      <c r="O52" s="26">
        <f>SUBTOTAL(9,O2:O51)</f>
        <v>7460537.5</v>
      </c>
      <c r="P52" s="26">
        <f>SUBTOTAL(9,P2:P51)</f>
        <v>99.144621569426761</v>
      </c>
      <c r="Q52" s="77">
        <f>SUBTOTAL(9,Q2:Q51)</f>
        <v>9000000</v>
      </c>
      <c r="R52" s="26">
        <f>R53-Q52</f>
        <v>15449880</v>
      </c>
      <c r="S52" s="14">
        <f>Q52+R52</f>
        <v>24449880</v>
      </c>
      <c r="T52" s="12">
        <f>SUBTOTAL(9,T2:T51)</f>
        <v>24601074.088226285</v>
      </c>
      <c r="U52" s="15">
        <f>SUBTOTAL(9,U2:U51)</f>
        <v>24459399.573578414</v>
      </c>
      <c r="V52" s="69"/>
      <c r="W52" s="78">
        <v>24449880</v>
      </c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29"/>
    </row>
    <row r="53" spans="1:92" ht="18.75">
      <c r="B53" s="61" t="s">
        <v>199</v>
      </c>
      <c r="C53" s="35"/>
      <c r="D53" s="3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4"/>
      <c r="R53" s="12">
        <f>24601075-151195</f>
        <v>24449880</v>
      </c>
      <c r="S53" s="12"/>
      <c r="T53" s="14">
        <f>T52-S52</f>
        <v>151194.08822628483</v>
      </c>
      <c r="U53" s="15"/>
      <c r="V53" s="74"/>
      <c r="W53" s="75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63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hidden="1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3"/>
      <c r="V54" s="34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</row>
    <row r="55" spans="1:92">
      <c r="A55" s="38" t="s">
        <v>174</v>
      </c>
      <c r="B55" s="39" t="s">
        <v>175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  <c r="V55" s="34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</row>
    <row r="56" spans="1:92">
      <c r="A56" s="38" t="s">
        <v>176</v>
      </c>
      <c r="B56" s="39" t="s">
        <v>177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  <c r="V56" s="3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</row>
    <row r="57" spans="1:92">
      <c r="A57" s="38" t="s">
        <v>178</v>
      </c>
      <c r="B57" s="39" t="s">
        <v>183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3"/>
      <c r="V57" s="34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</row>
    <row r="58" spans="1:92">
      <c r="A58" s="38" t="s">
        <v>179</v>
      </c>
      <c r="B58" s="39" t="s">
        <v>182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3"/>
      <c r="V58" s="34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</row>
    <row r="59" spans="1:92">
      <c r="A59" s="38" t="s">
        <v>180</v>
      </c>
      <c r="B59" s="39" t="s">
        <v>181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3"/>
      <c r="V59" s="34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</row>
    <row r="60" spans="1:9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  <c r="V60" s="34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  <c r="V61" s="34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  <c r="V62" s="34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</row>
    <row r="63" spans="1:9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3"/>
      <c r="V63" s="34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</row>
    <row r="64" spans="1:9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3"/>
      <c r="V64" s="34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/>
      <c r="V65" s="34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  <c r="V66" s="34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</row>
    <row r="67" spans="1:9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3"/>
      <c r="V67" s="34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</row>
    <row r="68" spans="1:9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3"/>
      <c r="V68" s="34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</row>
    <row r="69" spans="1:9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/>
      <c r="V69" s="34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</row>
    <row r="70" spans="1:9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3"/>
      <c r="V70" s="34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</row>
    <row r="71" spans="1:9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3"/>
      <c r="V71" s="34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3"/>
      <c r="V72" s="34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3"/>
      <c r="V73" s="34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</row>
    <row r="74" spans="1:9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3"/>
      <c r="V74" s="34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</row>
    <row r="75" spans="1:9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3"/>
      <c r="V75" s="34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3"/>
      <c r="V76" s="34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3"/>
      <c r="V77" s="34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</row>
    <row r="78" spans="1:9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3"/>
      <c r="V78" s="34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</row>
    <row r="79" spans="1:9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3"/>
      <c r="V79" s="34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3"/>
      <c r="V80" s="34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3"/>
      <c r="V81" s="34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</row>
    <row r="82" spans="1:9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3"/>
      <c r="V82" s="34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</row>
    <row r="83" spans="1:9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3"/>
      <c r="V83" s="34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3"/>
      <c r="V84" s="34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3"/>
      <c r="V85" s="34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3"/>
      <c r="V86" s="34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3"/>
      <c r="V87" s="34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3"/>
      <c r="V88" s="34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</row>
    <row r="89" spans="1:9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3"/>
      <c r="V89" s="34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3"/>
      <c r="V90" s="34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3"/>
      <c r="V91" s="34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</row>
    <row r="92" spans="1:9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3"/>
      <c r="V92" s="34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</row>
    <row r="93" spans="1:9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3"/>
      <c r="V93" s="34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3"/>
      <c r="V94" s="34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3"/>
      <c r="V95" s="34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3"/>
      <c r="V96" s="34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</row>
    <row r="97" spans="1:9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3"/>
      <c r="V97" s="34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3"/>
      <c r="V98" s="34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3"/>
      <c r="V99" s="34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3"/>
      <c r="V100" s="34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</row>
    <row r="101" spans="1:9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3"/>
      <c r="V101" s="34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3"/>
      <c r="V102" s="34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3"/>
      <c r="V103" s="34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</row>
    <row r="104" spans="1:9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3"/>
      <c r="V104" s="34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</row>
    <row r="105" spans="1:9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3"/>
      <c r="V105" s="34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3"/>
      <c r="V106" s="34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3"/>
      <c r="V107" s="34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3"/>
      <c r="V108" s="34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</row>
    <row r="109" spans="1:9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3"/>
      <c r="V109" s="34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3"/>
      <c r="V110" s="34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3"/>
      <c r="V111" s="34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3"/>
      <c r="V112" s="34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3"/>
      <c r="V113" s="34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3"/>
      <c r="V114" s="34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3"/>
      <c r="V115" s="34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</row>
    <row r="116" spans="1:9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3"/>
      <c r="V116" s="34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</row>
    <row r="117" spans="1:9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3"/>
      <c r="V117" s="34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</row>
    <row r="118" spans="1:9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3"/>
      <c r="V118" s="34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3"/>
      <c r="V119" s="34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3"/>
      <c r="V120" s="34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</row>
    <row r="121" spans="1:9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3"/>
      <c r="V121" s="34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</row>
    <row r="122" spans="1:9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3"/>
      <c r="V122" s="34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</row>
    <row r="123" spans="1:9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3"/>
      <c r="V123" s="34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3"/>
      <c r="V124" s="34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3"/>
      <c r="V125" s="34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</row>
    <row r="126" spans="1:9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3"/>
      <c r="V126" s="34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</row>
    <row r="127" spans="1:9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3"/>
      <c r="V127" s="34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</row>
    <row r="128" spans="1:9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3"/>
      <c r="V128" s="34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</row>
    <row r="129" spans="1:9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3"/>
      <c r="V129" s="34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</row>
    <row r="130" spans="1:9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3"/>
      <c r="V130" s="34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</row>
    <row r="131" spans="1:9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3"/>
      <c r="V131" s="34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</row>
    <row r="132" spans="1:9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3"/>
      <c r="V132" s="34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</row>
    <row r="133" spans="1:9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3"/>
      <c r="V133" s="34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</row>
    <row r="134" spans="1:9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3"/>
      <c r="V134" s="34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</row>
    <row r="135" spans="1:9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3"/>
      <c r="V135" s="34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</row>
    <row r="136" spans="1:9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3"/>
      <c r="V136" s="34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</row>
    <row r="137" spans="1:9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4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</row>
    <row r="138" spans="1:9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4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</row>
    <row r="139" spans="1:9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4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</row>
    <row r="140" spans="1:9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4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</row>
    <row r="141" spans="1:9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4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</row>
    <row r="142" spans="1:9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4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</row>
    <row r="143" spans="1:9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4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</row>
    <row r="144" spans="1:9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4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</row>
    <row r="145" spans="1:9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4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</row>
    <row r="146" spans="1:9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4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</row>
    <row r="147" spans="1:9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4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</row>
    <row r="148" spans="1:9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4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</row>
    <row r="149" spans="1:9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4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</row>
    <row r="150" spans="1:9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4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</row>
    <row r="151" spans="1:9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4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</row>
    <row r="152" spans="1:9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4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</row>
    <row r="153" spans="1:9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4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</row>
    <row r="154" spans="1:9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4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</row>
    <row r="155" spans="1:9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4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</row>
    <row r="156" spans="1:9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4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</row>
    <row r="157" spans="1:9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4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</row>
    <row r="158" spans="1:9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4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</row>
    <row r="159" spans="1:9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3"/>
      <c r="V159" s="34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</row>
    <row r="160" spans="1:9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3"/>
      <c r="V160" s="34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</row>
    <row r="161" spans="1:9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3"/>
      <c r="V161" s="34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</row>
    <row r="162" spans="1:9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3"/>
      <c r="V162" s="34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</row>
    <row r="163" spans="1:9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3"/>
      <c r="V163" s="34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</row>
    <row r="164" spans="1:9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3"/>
      <c r="V164" s="34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</row>
    <row r="165" spans="1:9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3"/>
      <c r="V165" s="34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</row>
    <row r="166" spans="1:9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3"/>
      <c r="V166" s="34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</row>
    <row r="167" spans="1:9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3"/>
      <c r="V167" s="34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</row>
    <row r="168" spans="1:9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3"/>
      <c r="V168" s="34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</row>
    <row r="169" spans="1:9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3"/>
      <c r="V169" s="34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</row>
    <row r="170" spans="1:9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3"/>
      <c r="V170" s="34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</row>
    <row r="171" spans="1:9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3"/>
      <c r="V171" s="34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</row>
    <row r="172" spans="1:9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3"/>
      <c r="V172" s="34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</row>
    <row r="173" spans="1:9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3"/>
      <c r="V173" s="34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</row>
    <row r="174" spans="1:9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3"/>
      <c r="V174" s="34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</row>
    <row r="175" spans="1:9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3"/>
      <c r="V175" s="34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</row>
    <row r="176" spans="1:9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3"/>
      <c r="V176" s="34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</row>
    <row r="177" spans="1:9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3"/>
      <c r="V177" s="34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</row>
    <row r="178" spans="1:9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3"/>
      <c r="V178" s="34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</row>
    <row r="179" spans="1:9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3"/>
      <c r="V179" s="34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</row>
    <row r="180" spans="1:9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3"/>
      <c r="V180" s="34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</row>
    <row r="181" spans="1:9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3"/>
      <c r="V181" s="34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</row>
    <row r="182" spans="1:9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3"/>
      <c r="V182" s="34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</row>
    <row r="183" spans="1:9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3"/>
      <c r="V183" s="34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</row>
    <row r="184" spans="1:9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3"/>
      <c r="V184" s="34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</row>
    <row r="185" spans="1:9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3"/>
      <c r="V185" s="34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</row>
    <row r="186" spans="1:9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3"/>
      <c r="V186" s="34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</row>
    <row r="187" spans="1:9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3"/>
      <c r="V187" s="34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</row>
    <row r="188" spans="1:9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3"/>
      <c r="V188" s="34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</row>
    <row r="189" spans="1:9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3"/>
      <c r="V189" s="34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</row>
    <row r="190" spans="1:9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3"/>
      <c r="V190" s="34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</row>
    <row r="191" spans="1:9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3"/>
      <c r="V191" s="34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</row>
    <row r="192" spans="1:9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3"/>
      <c r="V192" s="34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</row>
    <row r="193" spans="1:9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3"/>
      <c r="V193" s="34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</row>
    <row r="194" spans="1:9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3"/>
      <c r="V194" s="34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</row>
    <row r="195" spans="1:9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3"/>
      <c r="V195" s="34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</row>
    <row r="196" spans="1:9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3"/>
      <c r="V196" s="34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</row>
    <row r="197" spans="1:9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3"/>
      <c r="V197" s="34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</row>
    <row r="198" spans="1:9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3"/>
      <c r="V198" s="34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</row>
    <row r="199" spans="1:9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3"/>
      <c r="V199" s="34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</row>
    <row r="200" spans="1:9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3"/>
      <c r="V200" s="34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</row>
    <row r="201" spans="1:9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3"/>
      <c r="V201" s="34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</row>
    <row r="202" spans="1:9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3"/>
      <c r="V202" s="34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</row>
    <row r="203" spans="1:9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3"/>
      <c r="V203" s="34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</row>
    <row r="204" spans="1:9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3"/>
      <c r="V204" s="34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</row>
    <row r="205" spans="1:9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3"/>
      <c r="V205" s="34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</row>
    <row r="206" spans="1:9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3"/>
      <c r="V206" s="34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</row>
    <row r="207" spans="1:9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3"/>
      <c r="V207" s="34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</row>
    <row r="208" spans="1:9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3"/>
      <c r="V208" s="34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</row>
    <row r="209" spans="1:9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3"/>
      <c r="V209" s="34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</row>
    <row r="210" spans="1:9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3"/>
      <c r="V210" s="34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</row>
    <row r="211" spans="1:9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3"/>
      <c r="V211" s="34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</row>
    <row r="212" spans="1:9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3"/>
      <c r="V212" s="34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</row>
    <row r="213" spans="1:9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3"/>
      <c r="V213" s="34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</row>
    <row r="214" spans="1:9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3"/>
      <c r="V214" s="34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</row>
    <row r="215" spans="1:9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3"/>
      <c r="V215" s="34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</row>
    <row r="216" spans="1:9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3"/>
      <c r="V216" s="34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</row>
    <row r="217" spans="1:9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3"/>
      <c r="V217" s="34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</row>
    <row r="218" spans="1:9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3"/>
      <c r="V218" s="34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</row>
    <row r="219" spans="1:9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3"/>
      <c r="V219" s="34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</row>
    <row r="220" spans="1:9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3"/>
      <c r="V220" s="34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</row>
    <row r="221" spans="1:9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3"/>
      <c r="V221" s="34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</row>
    <row r="222" spans="1:9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3"/>
      <c r="V222" s="34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</row>
    <row r="223" spans="1:9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3"/>
      <c r="V223" s="34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</row>
    <row r="224" spans="1:9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3"/>
      <c r="V224" s="34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</row>
    <row r="225" spans="1:9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3"/>
      <c r="V225" s="34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</row>
    <row r="226" spans="1:9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3"/>
      <c r="V226" s="34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</row>
    <row r="227" spans="1:9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3"/>
      <c r="V227" s="34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</row>
    <row r="228" spans="1:9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3"/>
      <c r="V228" s="34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</row>
    <row r="229" spans="1:9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3"/>
      <c r="V229" s="34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</row>
    <row r="230" spans="1:9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3"/>
      <c r="V230" s="34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</row>
    <row r="231" spans="1:9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3"/>
      <c r="V231" s="34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</row>
    <row r="232" spans="1:9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3"/>
      <c r="V232" s="34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</row>
    <row r="233" spans="1:9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3"/>
      <c r="V233" s="34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</row>
    <row r="234" spans="1:9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3"/>
      <c r="V234" s="34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</row>
    <row r="235" spans="1:9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3"/>
      <c r="V235" s="34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</row>
    <row r="236" spans="1:9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3"/>
      <c r="V236" s="34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</row>
    <row r="237" spans="1:9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3"/>
      <c r="V237" s="34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</row>
    <row r="238" spans="1:9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3"/>
      <c r="V238" s="34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</row>
    <row r="239" spans="1:9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3"/>
      <c r="V239" s="34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</row>
    <row r="240" spans="1:9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3"/>
      <c r="V240" s="34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</row>
    <row r="241" spans="1:9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3"/>
      <c r="V241" s="34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</row>
    <row r="242" spans="1:9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3"/>
      <c r="V242" s="34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</row>
    <row r="243" spans="1:9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3"/>
      <c r="V243" s="34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</row>
    <row r="244" spans="1:9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3"/>
      <c r="V244" s="34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</row>
    <row r="245" spans="1:9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3"/>
      <c r="V245" s="34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</row>
    <row r="246" spans="1:9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3"/>
      <c r="V246" s="34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</row>
    <row r="247" spans="1:9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3"/>
      <c r="V247" s="34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</row>
    <row r="248" spans="1:9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3"/>
      <c r="V248" s="34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</row>
    <row r="249" spans="1:9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3"/>
      <c r="V249" s="34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</row>
    <row r="250" spans="1:9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3"/>
      <c r="V250" s="34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</row>
    <row r="251" spans="1:9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3"/>
      <c r="V251" s="34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</row>
    <row r="252" spans="1:9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3"/>
      <c r="V252" s="34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</row>
    <row r="253" spans="1:9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3"/>
      <c r="V253" s="34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</row>
    <row r="254" spans="1:9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3"/>
      <c r="V254" s="34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</row>
    <row r="255" spans="1:9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3"/>
      <c r="V255" s="34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</row>
    <row r="256" spans="1:9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3"/>
      <c r="V256" s="34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</row>
    <row r="257" spans="1:9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3"/>
      <c r="V257" s="34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</row>
    <row r="258" spans="1:9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3"/>
      <c r="V258" s="34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</row>
    <row r="259" spans="1:9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3"/>
      <c r="V259" s="34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</row>
    <row r="260" spans="1:9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3"/>
      <c r="V260" s="34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</row>
    <row r="261" spans="1:9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3"/>
      <c r="V261" s="34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</row>
    <row r="262" spans="1:9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3"/>
      <c r="V262" s="34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</row>
    <row r="263" spans="1:9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3"/>
      <c r="V263" s="34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</row>
    <row r="264" spans="1:9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3"/>
      <c r="V264" s="34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</row>
    <row r="265" spans="1:9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3"/>
      <c r="V265" s="34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</row>
    <row r="266" spans="1:9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3"/>
      <c r="V266" s="34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</row>
    <row r="267" spans="1:9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3"/>
      <c r="V267" s="34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</row>
    <row r="268" spans="1:9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3"/>
      <c r="V268" s="34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</row>
    <row r="269" spans="1:9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3"/>
      <c r="V269" s="34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</row>
    <row r="270" spans="1:9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3"/>
      <c r="V270" s="34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</row>
    <row r="271" spans="1:9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3"/>
      <c r="V271" s="34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</row>
    <row r="272" spans="1:9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3"/>
      <c r="V272" s="34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</row>
    <row r="273" spans="1:9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3"/>
      <c r="V273" s="34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</row>
    <row r="274" spans="1:9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3"/>
      <c r="V274" s="34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</row>
    <row r="275" spans="1:9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3"/>
      <c r="V275" s="34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</row>
    <row r="276" spans="1:9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3"/>
      <c r="V276" s="34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</row>
    <row r="277" spans="1:9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3"/>
      <c r="V277" s="34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</row>
    <row r="278" spans="1:9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3"/>
      <c r="V278" s="34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</row>
    <row r="279" spans="1:9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3"/>
      <c r="V279" s="34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</row>
    <row r="280" spans="1:9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3"/>
      <c r="V280" s="34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</row>
    <row r="281" spans="1:9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3"/>
      <c r="V281" s="34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</row>
    <row r="282" spans="1:9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3"/>
      <c r="V282" s="34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</row>
    <row r="283" spans="1:9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3"/>
      <c r="V283" s="34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</row>
    <row r="284" spans="1:9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3"/>
      <c r="V284" s="34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</row>
    <row r="285" spans="1:9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3"/>
      <c r="V285" s="34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</row>
    <row r="286" spans="1:9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3"/>
      <c r="V286" s="34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</row>
    <row r="287" spans="1:9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3"/>
      <c r="V287" s="34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</row>
    <row r="288" spans="1:9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3"/>
      <c r="V288" s="34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</row>
    <row r="289" spans="1:9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3"/>
      <c r="V289" s="34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</row>
    <row r="290" spans="1:9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3"/>
      <c r="V290" s="34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</row>
    <row r="291" spans="1:9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3"/>
      <c r="V291" s="34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</row>
    <row r="292" spans="1:9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3"/>
      <c r="V292" s="34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</row>
    <row r="293" spans="1:9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3"/>
      <c r="V293" s="34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</row>
    <row r="294" spans="1:9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3"/>
      <c r="V294" s="34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</row>
    <row r="295" spans="1:9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3"/>
      <c r="V295" s="34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</row>
    <row r="296" spans="1:9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3"/>
      <c r="V296" s="34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</row>
    <row r="297" spans="1:9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3"/>
      <c r="V297" s="34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</row>
    <row r="298" spans="1:9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3"/>
      <c r="V298" s="34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</row>
    <row r="299" spans="1:9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3"/>
      <c r="V299" s="34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</row>
    <row r="300" spans="1:9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3"/>
      <c r="V300" s="34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</row>
    <row r="301" spans="1:9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3"/>
      <c r="V301" s="34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</row>
    <row r="302" spans="1:9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3"/>
      <c r="V302" s="34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</row>
    <row r="303" spans="1:9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3"/>
      <c r="V303" s="34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</row>
    <row r="304" spans="1:9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3"/>
      <c r="V304" s="34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</row>
    <row r="305" spans="1:9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3"/>
      <c r="V305" s="34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</row>
    <row r="306" spans="1:9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3"/>
      <c r="V306" s="34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</row>
    <row r="307" spans="1:9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3"/>
      <c r="V307" s="34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</row>
    <row r="308" spans="1:9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3"/>
      <c r="V308" s="34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</row>
    <row r="309" spans="1:9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3"/>
      <c r="V309" s="34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</row>
    <row r="310" spans="1:9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3"/>
      <c r="V310" s="34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</row>
    <row r="311" spans="1:9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3"/>
      <c r="V311" s="34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</row>
    <row r="312" spans="1:9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3"/>
      <c r="V312" s="34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</row>
    <row r="313" spans="1:9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3"/>
      <c r="V313" s="34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</row>
    <row r="314" spans="1:9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3"/>
      <c r="V314" s="34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</row>
    <row r="315" spans="1:9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3"/>
      <c r="V315" s="34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</row>
    <row r="316" spans="1:9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3"/>
      <c r="V316" s="34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</row>
    <row r="317" spans="1:9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3"/>
      <c r="V317" s="34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</row>
    <row r="318" spans="1:9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3"/>
      <c r="V318" s="34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</row>
    <row r="319" spans="1:9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3"/>
      <c r="V319" s="34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</row>
    <row r="320" spans="1:9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3"/>
      <c r="V320" s="34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</row>
    <row r="321" spans="1:9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3"/>
      <c r="V321" s="34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</row>
    <row r="322" spans="1:9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3"/>
      <c r="V322" s="34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</row>
    <row r="323" spans="1:9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3"/>
      <c r="V323" s="34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</row>
    <row r="324" spans="1:9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3"/>
      <c r="V324" s="34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</row>
    <row r="325" spans="1:9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3"/>
      <c r="V325" s="34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</row>
    <row r="326" spans="1:9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3"/>
      <c r="V326" s="34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</row>
    <row r="327" spans="1:9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3"/>
      <c r="V327" s="34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</row>
    <row r="328" spans="1:9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3"/>
      <c r="V328" s="34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</row>
    <row r="329" spans="1:9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3"/>
      <c r="V329" s="34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</row>
    <row r="330" spans="1:9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3"/>
      <c r="V330" s="34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</row>
    <row r="331" spans="1:9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3"/>
      <c r="V331" s="34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</row>
    <row r="332" spans="1:9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3"/>
      <c r="V332" s="34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</row>
    <row r="333" spans="1:9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3"/>
      <c r="V333" s="34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</row>
    <row r="334" spans="1:9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3"/>
      <c r="V334" s="34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</row>
    <row r="335" spans="1:9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3"/>
      <c r="V335" s="34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</row>
    <row r="336" spans="1:9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3"/>
      <c r="V336" s="34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</row>
    <row r="337" spans="1:9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3"/>
      <c r="V337" s="34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</row>
    <row r="338" spans="1:9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3"/>
      <c r="V338" s="34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</row>
    <row r="339" spans="1:9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3"/>
      <c r="V339" s="34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</row>
    <row r="340" spans="1:9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3"/>
      <c r="V340" s="34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</row>
    <row r="341" spans="1:9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3"/>
      <c r="V341" s="34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</row>
    <row r="342" spans="1:9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3"/>
      <c r="V342" s="34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</row>
    <row r="343" spans="1:9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3"/>
      <c r="V343" s="34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</row>
    <row r="344" spans="1:9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3"/>
      <c r="V344" s="34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</row>
    <row r="345" spans="1:9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3"/>
      <c r="V345" s="34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</row>
    <row r="346" spans="1:9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3"/>
      <c r="V346" s="34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</row>
    <row r="347" spans="1:9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3"/>
      <c r="V347" s="34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</row>
    <row r="348" spans="1:9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3"/>
      <c r="V348" s="34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</row>
    <row r="349" spans="1:9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3"/>
      <c r="V349" s="34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</row>
    <row r="350" spans="1:9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3"/>
      <c r="V350" s="34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</row>
    <row r="351" spans="1:9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3"/>
      <c r="V351" s="34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</row>
    <row r="352" spans="1:9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3"/>
      <c r="V352" s="34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</row>
    <row r="353" spans="1:9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3"/>
      <c r="V353" s="34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</row>
    <row r="354" spans="1:9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3"/>
      <c r="V354" s="34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</row>
    <row r="355" spans="1:9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3"/>
      <c r="V355" s="34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</row>
    <row r="356" spans="1:9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3"/>
      <c r="V356" s="34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</row>
    <row r="357" spans="1:9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3"/>
      <c r="V357" s="34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</row>
    <row r="358" spans="1:9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3"/>
      <c r="V358" s="34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</row>
    <row r="359" spans="1:9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3"/>
      <c r="V359" s="34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</row>
    <row r="360" spans="1:9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3"/>
      <c r="V360" s="34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</row>
    <row r="361" spans="1:9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3"/>
      <c r="V361" s="34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</row>
    <row r="362" spans="1:9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3"/>
      <c r="V362" s="34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</row>
    <row r="363" spans="1:9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3"/>
      <c r="V363" s="34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</row>
    <row r="364" spans="1:9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3"/>
      <c r="V364" s="34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</row>
    <row r="365" spans="1:9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3"/>
      <c r="V365" s="34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</row>
    <row r="366" spans="1:9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3"/>
      <c r="V366" s="34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</row>
    <row r="367" spans="1:9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3"/>
      <c r="V367" s="34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</row>
    <row r="368" spans="1:9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3"/>
      <c r="V368" s="34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</row>
    <row r="369" spans="1:9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3"/>
      <c r="V369" s="34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</row>
    <row r="370" spans="1:9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3"/>
      <c r="V370" s="34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</row>
    <row r="371" spans="1:9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3"/>
      <c r="V371" s="34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</row>
    <row r="372" spans="1:9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3"/>
      <c r="V372" s="34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</row>
    <row r="373" spans="1:9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3"/>
      <c r="V373" s="34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</row>
    <row r="374" spans="1:9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3"/>
      <c r="V374" s="34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</row>
    <row r="375" spans="1:9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3"/>
      <c r="V375" s="34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</row>
    <row r="376" spans="1:9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3"/>
      <c r="V376" s="34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</row>
    <row r="377" spans="1:9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3"/>
      <c r="V377" s="34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</row>
    <row r="378" spans="1:9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3"/>
      <c r="V378" s="34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</row>
    <row r="379" spans="1:9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3"/>
      <c r="V379" s="34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</row>
    <row r="380" spans="1:9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3"/>
      <c r="V380" s="34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</row>
    <row r="381" spans="1:9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3"/>
      <c r="V381" s="34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</row>
    <row r="382" spans="1:9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3"/>
      <c r="V382" s="34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</row>
    <row r="383" spans="1:9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3"/>
      <c r="V383" s="34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</row>
    <row r="384" spans="1:9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3"/>
      <c r="V384" s="34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</row>
    <row r="385" spans="1:9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3"/>
      <c r="V385" s="34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</row>
    <row r="386" spans="1:9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3"/>
      <c r="V386" s="34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</row>
    <row r="387" spans="1:9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3"/>
      <c r="V387" s="34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</row>
    <row r="388" spans="1:9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3"/>
      <c r="V388" s="34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</row>
    <row r="389" spans="1:9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3"/>
      <c r="V389" s="34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</row>
    <row r="390" spans="1:9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3"/>
      <c r="V390" s="34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</row>
    <row r="391" spans="1:9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3"/>
      <c r="V391" s="34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</row>
    <row r="392" spans="1:9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3"/>
      <c r="V392" s="34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</row>
    <row r="393" spans="1:9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3"/>
      <c r="V393" s="34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</row>
    <row r="394" spans="1:9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3"/>
      <c r="V394" s="34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</row>
    <row r="395" spans="1:9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3"/>
      <c r="V395" s="34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</row>
    <row r="396" spans="1:9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3"/>
      <c r="V396" s="34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</row>
    <row r="397" spans="1:9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3"/>
      <c r="V397" s="34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</row>
    <row r="398" spans="1:9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3"/>
      <c r="V398" s="34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</row>
    <row r="399" spans="1:9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3"/>
      <c r="V399" s="34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</row>
    <row r="400" spans="1:9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3"/>
      <c r="V400" s="34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</row>
    <row r="401" spans="1:9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3"/>
      <c r="V401" s="34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</row>
    <row r="402" spans="1:9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3"/>
      <c r="V402" s="34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</row>
    <row r="403" spans="1:9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3"/>
      <c r="V403" s="34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</row>
    <row r="404" spans="1:9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3"/>
      <c r="V404" s="34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</row>
    <row r="405" spans="1:9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3"/>
      <c r="V405" s="34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</row>
    <row r="406" spans="1:9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29"/>
    </row>
    <row r="407" spans="1:9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29"/>
    </row>
    <row r="408" spans="1:9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29"/>
    </row>
    <row r="409" spans="1:9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29"/>
    </row>
    <row r="410" spans="1:9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29"/>
    </row>
    <row r="411" spans="1:9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29"/>
    </row>
    <row r="412" spans="1:9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29"/>
    </row>
    <row r="413" spans="1:9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29"/>
    </row>
    <row r="414" spans="1:9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29"/>
    </row>
    <row r="415" spans="1:9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29"/>
    </row>
    <row r="416" spans="1:9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29"/>
    </row>
    <row r="417" spans="1:14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29"/>
    </row>
    <row r="418" spans="1:14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29"/>
    </row>
    <row r="419" spans="1:14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29"/>
    </row>
    <row r="420" spans="1:14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29"/>
    </row>
    <row r="421" spans="1:14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29"/>
    </row>
    <row r="422" spans="1:14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29"/>
    </row>
    <row r="423" spans="1:14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29"/>
    </row>
    <row r="424" spans="1:14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29"/>
    </row>
    <row r="425" spans="1:14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29"/>
    </row>
    <row r="426" spans="1:14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29"/>
    </row>
    <row r="427" spans="1:14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29"/>
    </row>
    <row r="428" spans="1:14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29"/>
    </row>
    <row r="429" spans="1:14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29"/>
    </row>
    <row r="430" spans="1:14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29"/>
    </row>
    <row r="431" spans="1:14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29"/>
    </row>
    <row r="432" spans="1:14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29"/>
    </row>
    <row r="433" spans="1:14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29"/>
    </row>
    <row r="434" spans="1:14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29"/>
    </row>
    <row r="435" spans="1:14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29"/>
    </row>
    <row r="436" spans="1:14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29"/>
    </row>
    <row r="437" spans="1:14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29"/>
    </row>
    <row r="438" spans="1:14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29"/>
    </row>
    <row r="439" spans="1:14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29"/>
    </row>
    <row r="440" spans="1:14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29"/>
    </row>
    <row r="441" spans="1:14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29"/>
    </row>
    <row r="442" spans="1:14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29"/>
    </row>
    <row r="443" spans="1:14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29"/>
    </row>
    <row r="444" spans="1:14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29"/>
    </row>
    <row r="445" spans="1:14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29"/>
    </row>
    <row r="446" spans="1:14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29"/>
    </row>
    <row r="447" spans="1:14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29"/>
    </row>
    <row r="448" spans="1:14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29"/>
    </row>
    <row r="449" spans="1:14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29"/>
    </row>
    <row r="450" spans="1:14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29"/>
    </row>
    <row r="451" spans="1:14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29"/>
    </row>
    <row r="452" spans="1:14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29"/>
    </row>
    <row r="453" spans="1:14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29"/>
    </row>
    <row r="454" spans="1:14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29"/>
    </row>
    <row r="455" spans="1:14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29"/>
    </row>
    <row r="456" spans="1:14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29"/>
    </row>
    <row r="457" spans="1:14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29"/>
    </row>
    <row r="458" spans="1:14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29"/>
    </row>
    <row r="459" spans="1:14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29"/>
    </row>
    <row r="460" spans="1:14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29"/>
    </row>
    <row r="461" spans="1:14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29"/>
    </row>
    <row r="462" spans="1:14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29"/>
    </row>
    <row r="463" spans="1:14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29"/>
    </row>
    <row r="464" spans="1:14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29"/>
    </row>
    <row r="465" spans="1:14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29"/>
    </row>
    <row r="466" spans="1:14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29"/>
    </row>
    <row r="467" spans="1:14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29"/>
    </row>
    <row r="468" spans="1:14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29"/>
    </row>
    <row r="469" spans="1:14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29"/>
    </row>
    <row r="470" spans="1:14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29"/>
    </row>
    <row r="471" spans="1:14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29"/>
    </row>
    <row r="472" spans="1:14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29"/>
    </row>
    <row r="473" spans="1:14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29"/>
    </row>
    <row r="474" spans="1:14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29"/>
    </row>
    <row r="475" spans="1:14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29"/>
    </row>
    <row r="476" spans="1:14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29"/>
    </row>
    <row r="477" spans="1:14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29"/>
    </row>
    <row r="478" spans="1:14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29"/>
    </row>
    <row r="479" spans="1:14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29"/>
    </row>
    <row r="480" spans="1:14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29"/>
    </row>
    <row r="481" spans="1:14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29"/>
    </row>
    <row r="482" spans="1:14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29"/>
    </row>
    <row r="483" spans="1:14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29"/>
    </row>
    <row r="484" spans="1:14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29"/>
    </row>
    <row r="485" spans="1:14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29"/>
    </row>
    <row r="486" spans="1:14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29"/>
    </row>
    <row r="487" spans="1:14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29"/>
    </row>
    <row r="488" spans="1:14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29"/>
    </row>
    <row r="489" spans="1:14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29"/>
    </row>
    <row r="490" spans="1:14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29"/>
    </row>
    <row r="491" spans="1:14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29"/>
    </row>
    <row r="492" spans="1:14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29"/>
    </row>
    <row r="493" spans="1:14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29"/>
    </row>
    <row r="494" spans="1:14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29"/>
    </row>
    <row r="495" spans="1:14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29"/>
    </row>
    <row r="496" spans="1:14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29"/>
    </row>
    <row r="497" spans="1:14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29"/>
    </row>
    <row r="498" spans="1:14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29"/>
    </row>
    <row r="499" spans="1:14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29"/>
    </row>
    <row r="500" spans="1:14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29"/>
    </row>
    <row r="501" spans="1:14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29"/>
    </row>
    <row r="502" spans="1:14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29"/>
    </row>
    <row r="503" spans="1:14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29"/>
    </row>
    <row r="504" spans="1:14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29"/>
    </row>
    <row r="505" spans="1:14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29"/>
    </row>
    <row r="506" spans="1:14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29"/>
    </row>
    <row r="507" spans="1:14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29"/>
    </row>
    <row r="508" spans="1:14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29"/>
    </row>
    <row r="509" spans="1:14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29"/>
    </row>
    <row r="510" spans="1:14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29"/>
    </row>
    <row r="511" spans="1:14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29"/>
    </row>
    <row r="512" spans="1:14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29"/>
    </row>
    <row r="513" spans="1:14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29"/>
    </row>
    <row r="514" spans="1:14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29"/>
    </row>
    <row r="515" spans="1:14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29"/>
    </row>
  </sheetData>
  <autoFilter ref="E1:E53">
    <filterColumn colId="0"/>
  </autoFilter>
  <sortState ref="A2:CP295">
    <sortCondition ref="E2:E295"/>
  </sortState>
  <hyperlinks>
    <hyperlink ref="V3" r:id="rId1"/>
    <hyperlink ref="V44" r:id="rId2"/>
    <hyperlink ref="V48" r:id="rId3"/>
    <hyperlink ref="V43" r:id="rId4"/>
    <hyperlink ref="V39" r:id="rId5"/>
    <hyperlink ref="V11" r:id="rId6"/>
    <hyperlink ref="V6" r:id="rId7"/>
    <hyperlink ref="V30" r:id="rId8"/>
    <hyperlink ref="V7" r:id="rId9"/>
    <hyperlink ref="V8" r:id="rId10"/>
    <hyperlink ref="V46" r:id="rId11"/>
    <hyperlink ref="V26" r:id="rId12"/>
    <hyperlink ref="V40" r:id="rId13"/>
    <hyperlink ref="V42" r:id="rId14"/>
    <hyperlink ref="V38" r:id="rId15"/>
    <hyperlink ref="V16" r:id="rId16"/>
    <hyperlink ref="V50" r:id="rId17"/>
    <hyperlink ref="V51" r:id="rId18"/>
    <hyperlink ref="V23" r:id="rId19"/>
    <hyperlink ref="V25" r:id="rId20"/>
    <hyperlink ref="V47" r:id="rId21"/>
    <hyperlink ref="V34" r:id="rId22"/>
    <hyperlink ref="V21" r:id="rId23"/>
    <hyperlink ref="V10" r:id="rId24"/>
    <hyperlink ref="V45" r:id="rId25"/>
    <hyperlink ref="V28" r:id="rId26"/>
    <hyperlink ref="V31" r:id="rId27" display="mailto:anne.sailliol@intradef.gouv.fr"/>
    <hyperlink ref="V35" r:id="rId28"/>
  </hyperlinks>
  <printOptions horizontalCentered="1" verticalCentered="1"/>
  <pageMargins left="0" right="0" top="0" bottom="0" header="0" footer="0"/>
  <pageSetup paperSize="9" scale="40" orientation="landscape" r:id="rId29"/>
  <headerFooter>
    <oddHeader>&amp;CMERRI-2016 propositions CRB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Dotations-2016</vt:lpstr>
      <vt:lpstr>'Dotations-2016'!Zone_d_impression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Hélène Coulonjou</cp:lastModifiedBy>
  <cp:lastPrinted>2016-02-15T16:27:03Z</cp:lastPrinted>
  <dcterms:created xsi:type="dcterms:W3CDTF">2014-12-15T11:01:31Z</dcterms:created>
  <dcterms:modified xsi:type="dcterms:W3CDTF">2016-07-01T13:03:31Z</dcterms:modified>
</cp:coreProperties>
</file>