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3125" windowHeight="6105"/>
  </bookViews>
  <sheets>
    <sheet name="Dotations 2020" sheetId="2" r:id="rId1"/>
  </sheets>
  <definedNames>
    <definedName name="_xlnm._FilterDatabase" localSheetId="0" hidden="1">'Dotations 2020'!$A$7:$W$59</definedName>
  </definedNames>
  <calcPr calcId="162913"/>
</workbook>
</file>

<file path=xl/calcChain.xml><?xml version="1.0" encoding="utf-8"?>
<calcChain xmlns="http://schemas.openxmlformats.org/spreadsheetml/2006/main">
  <c r="K31" i="2" l="1"/>
  <c r="H31" i="2"/>
  <c r="N31" i="2"/>
  <c r="S31" i="2"/>
  <c r="S18" i="2" l="1"/>
  <c r="S26" i="2"/>
  <c r="S30" i="2"/>
  <c r="S35" i="2"/>
  <c r="S39" i="2"/>
  <c r="S47" i="2"/>
  <c r="S51" i="2"/>
  <c r="U58" i="2"/>
  <c r="V58" i="2" s="1"/>
  <c r="S21" i="2"/>
  <c r="H23" i="2" l="1"/>
  <c r="S43" i="2"/>
  <c r="S22" i="2"/>
  <c r="N33" i="2"/>
  <c r="N16" i="2"/>
  <c r="S14" i="2"/>
  <c r="K39" i="2"/>
  <c r="K22" i="2"/>
  <c r="K14" i="2"/>
  <c r="N8" i="2"/>
  <c r="H48" i="2"/>
  <c r="H40" i="2"/>
  <c r="H32" i="2"/>
  <c r="H15" i="2"/>
  <c r="K46" i="2"/>
  <c r="K38" i="2"/>
  <c r="K29" i="2"/>
  <c r="K21" i="2"/>
  <c r="S50" i="2"/>
  <c r="S42" i="2"/>
  <c r="S34" i="2"/>
  <c r="S25" i="2"/>
  <c r="S17" i="2"/>
  <c r="S24" i="2"/>
  <c r="S16" i="2"/>
  <c r="N12" i="2"/>
  <c r="N44" i="2"/>
  <c r="N27" i="2"/>
  <c r="N15" i="2"/>
  <c r="N11" i="2"/>
  <c r="N37" i="2"/>
  <c r="N28" i="2"/>
  <c r="N24" i="2"/>
  <c r="N56" i="2"/>
  <c r="S49" i="2"/>
  <c r="S41" i="2"/>
  <c r="S33" i="2"/>
  <c r="K40" i="2"/>
  <c r="K30" i="2"/>
  <c r="N49" i="2"/>
  <c r="H49" i="2"/>
  <c r="H41" i="2"/>
  <c r="H24" i="2"/>
  <c r="H16" i="2"/>
  <c r="K47" i="2"/>
  <c r="S37" i="2"/>
  <c r="S20" i="2"/>
  <c r="K48" i="2"/>
  <c r="K15" i="2"/>
  <c r="H47" i="2"/>
  <c r="H39" i="2"/>
  <c r="H30" i="2"/>
  <c r="H22" i="2"/>
  <c r="H14" i="2"/>
  <c r="K45" i="2"/>
  <c r="K37" i="2"/>
  <c r="K28" i="2"/>
  <c r="K20" i="2"/>
  <c r="S36" i="2"/>
  <c r="S27" i="2"/>
  <c r="S19" i="2"/>
  <c r="K24" i="2"/>
  <c r="K16" i="2"/>
  <c r="H9" i="2"/>
  <c r="H56" i="2"/>
  <c r="S11" i="2"/>
  <c r="S55" i="2"/>
  <c r="S56" i="2"/>
  <c r="H54" i="2"/>
  <c r="K56" i="2"/>
  <c r="N50" i="2"/>
  <c r="N34" i="2"/>
  <c r="N17" i="2"/>
  <c r="K32" i="2"/>
  <c r="K57" i="2"/>
  <c r="K55" i="2"/>
  <c r="K11" i="2"/>
  <c r="N52" i="2"/>
  <c r="N48" i="2"/>
  <c r="N40" i="2"/>
  <c r="N36" i="2"/>
  <c r="N32" i="2"/>
  <c r="N23" i="2"/>
  <c r="N19" i="2"/>
  <c r="S8" i="2"/>
  <c r="H11" i="2"/>
  <c r="N35" i="2"/>
  <c r="N57" i="2"/>
  <c r="N43" i="2"/>
  <c r="N26" i="2"/>
  <c r="N14" i="2"/>
  <c r="K8" i="2"/>
  <c r="S12" i="2"/>
  <c r="N45" i="2"/>
  <c r="N41" i="2"/>
  <c r="N20" i="2"/>
  <c r="N47" i="2"/>
  <c r="N22" i="2"/>
  <c r="K13" i="2"/>
  <c r="H45" i="2"/>
  <c r="H37" i="2"/>
  <c r="H20" i="2"/>
  <c r="K10" i="2"/>
  <c r="K42" i="2"/>
  <c r="K17" i="2"/>
  <c r="N46" i="2"/>
  <c r="N42" i="2"/>
  <c r="K12" i="2"/>
  <c r="N55" i="2"/>
  <c r="S57" i="2"/>
  <c r="S10" i="2"/>
  <c r="H46" i="2"/>
  <c r="H38" i="2"/>
  <c r="H29" i="2"/>
  <c r="H21" i="2"/>
  <c r="H13" i="2"/>
  <c r="N51" i="2"/>
  <c r="N39" i="2"/>
  <c r="N30" i="2"/>
  <c r="N18" i="2"/>
  <c r="S48" i="2"/>
  <c r="S40" i="2"/>
  <c r="S32" i="2"/>
  <c r="S23" i="2"/>
  <c r="S15" i="2"/>
  <c r="K9" i="2"/>
  <c r="S13" i="2"/>
  <c r="H28" i="2"/>
  <c r="H51" i="2"/>
  <c r="H43" i="2"/>
  <c r="H35" i="2"/>
  <c r="H26" i="2"/>
  <c r="H18" i="2"/>
  <c r="K49" i="2"/>
  <c r="K41" i="2"/>
  <c r="K33" i="2"/>
  <c r="N38" i="2"/>
  <c r="N29" i="2"/>
  <c r="N25" i="2"/>
  <c r="N21" i="2"/>
  <c r="S45" i="2"/>
  <c r="S28" i="2"/>
  <c r="H44" i="2"/>
  <c r="H36" i="2"/>
  <c r="H27" i="2"/>
  <c r="H19" i="2"/>
  <c r="H50" i="2"/>
  <c r="H42" i="2"/>
  <c r="H34" i="2"/>
  <c r="H25" i="2"/>
  <c r="H17" i="2"/>
  <c r="K50" i="2"/>
  <c r="K34" i="2"/>
  <c r="K25" i="2"/>
  <c r="K23" i="2"/>
  <c r="S46" i="2"/>
  <c r="S38" i="2"/>
  <c r="S29" i="2"/>
  <c r="S52" i="2"/>
  <c r="S44" i="2"/>
  <c r="H57" i="2"/>
  <c r="K51" i="2"/>
  <c r="K43" i="2"/>
  <c r="K35" i="2"/>
  <c r="K26" i="2"/>
  <c r="K18" i="2"/>
  <c r="K52" i="2"/>
  <c r="K44" i="2"/>
  <c r="K36" i="2"/>
  <c r="K27" i="2"/>
  <c r="K19" i="2"/>
  <c r="N13" i="2"/>
  <c r="H12" i="2"/>
  <c r="N10" i="2"/>
  <c r="O58" i="2"/>
  <c r="S54" i="2"/>
  <c r="N9" i="2"/>
  <c r="H8" i="2"/>
  <c r="S9" i="2"/>
  <c r="K54" i="2"/>
  <c r="J58" i="2"/>
  <c r="P58" i="2"/>
  <c r="M58" i="2"/>
  <c r="R58" i="2"/>
  <c r="H33" i="2" l="1"/>
  <c r="H52" i="2"/>
  <c r="H10" i="2"/>
  <c r="H55" i="2"/>
  <c r="N54" i="2"/>
  <c r="F58" i="2"/>
  <c r="K53" i="2"/>
  <c r="K58" i="2" s="1"/>
  <c r="S53" i="2"/>
  <c r="S58" i="2" s="1"/>
  <c r="N53" i="2"/>
  <c r="I58" i="2"/>
  <c r="Q58" i="2"/>
  <c r="G58" i="2" l="1"/>
  <c r="N58" i="2"/>
  <c r="H53" i="2"/>
  <c r="L58" i="2"/>
  <c r="H58" i="2" l="1"/>
  <c r="T53" i="2" l="1"/>
  <c r="V53" i="2" s="1"/>
  <c r="W53" i="2" s="1"/>
  <c r="T31" i="2"/>
  <c r="V31" i="2" s="1"/>
  <c r="W31" i="2" s="1"/>
  <c r="T30" i="2"/>
  <c r="V30" i="2" s="1"/>
  <c r="W30" i="2" s="1"/>
  <c r="T20" i="2"/>
  <c r="V20" i="2" s="1"/>
  <c r="W20" i="2" s="1"/>
  <c r="T47" i="2"/>
  <c r="V47" i="2" s="1"/>
  <c r="W47" i="2" s="1"/>
  <c r="T25" i="2"/>
  <c r="V25" i="2" s="1"/>
  <c r="W25" i="2" s="1"/>
  <c r="T38" i="2"/>
  <c r="V38" i="2" s="1"/>
  <c r="W38" i="2" s="1"/>
  <c r="T29" i="2"/>
  <c r="V29" i="2" s="1"/>
  <c r="W29" i="2" s="1"/>
  <c r="T10" i="2"/>
  <c r="V10" i="2" s="1"/>
  <c r="W10" i="2" s="1"/>
  <c r="T34" i="2"/>
  <c r="V34" i="2" s="1"/>
  <c r="W34" i="2" s="1"/>
  <c r="T35" i="2"/>
  <c r="V35" i="2" s="1"/>
  <c r="W35" i="2" s="1"/>
  <c r="T57" i="2"/>
  <c r="V57" i="2" s="1"/>
  <c r="T16" i="2"/>
  <c r="V16" i="2" s="1"/>
  <c r="W16" i="2" s="1"/>
  <c r="T28" i="2"/>
  <c r="V28" i="2" s="1"/>
  <c r="W28" i="2" s="1"/>
  <c r="T19" i="2"/>
  <c r="V19" i="2" s="1"/>
  <c r="W19" i="2" s="1"/>
  <c r="T14" i="2"/>
  <c r="V14" i="2" s="1"/>
  <c r="W14" i="2" s="1"/>
  <c r="T52" i="2"/>
  <c r="V52" i="2" s="1"/>
  <c r="W52" i="2" s="1"/>
  <c r="T39" i="2"/>
  <c r="V39" i="2" s="1"/>
  <c r="W39" i="2" s="1"/>
  <c r="T54" i="2"/>
  <c r="V54" i="2" s="1"/>
  <c r="W54" i="2" s="1"/>
  <c r="T23" i="2"/>
  <c r="V23" i="2" s="1"/>
  <c r="W23" i="2" s="1"/>
  <c r="T45" i="2"/>
  <c r="V45" i="2" s="1"/>
  <c r="W45" i="2" s="1"/>
  <c r="T33" i="2"/>
  <c r="V33" i="2" s="1"/>
  <c r="W33" i="2" s="1"/>
  <c r="T56" i="2"/>
  <c r="V56" i="2" s="1"/>
  <c r="W56" i="2" s="1"/>
  <c r="T50" i="2"/>
  <c r="V50" i="2" s="1"/>
  <c r="W50" i="2" s="1"/>
  <c r="T22" i="2"/>
  <c r="V22" i="2" s="1"/>
  <c r="W22" i="2" s="1"/>
  <c r="T41" i="2"/>
  <c r="V41" i="2" s="1"/>
  <c r="W41" i="2" s="1"/>
  <c r="T27" i="2"/>
  <c r="V27" i="2" s="1"/>
  <c r="W27" i="2" s="1"/>
  <c r="T32" i="2"/>
  <c r="V32" i="2" s="1"/>
  <c r="W32" i="2" s="1"/>
  <c r="T11" i="2"/>
  <c r="V11" i="2" s="1"/>
  <c r="W11" i="2" s="1"/>
  <c r="T18" i="2"/>
  <c r="V18" i="2" s="1"/>
  <c r="W18" i="2" s="1"/>
  <c r="T17" i="2"/>
  <c r="V17" i="2" s="1"/>
  <c r="W17" i="2" s="1"/>
  <c r="T46" i="2"/>
  <c r="V46" i="2" s="1"/>
  <c r="W46" i="2" s="1"/>
  <c r="T43" i="2"/>
  <c r="V43" i="2" s="1"/>
  <c r="W43" i="2" s="1"/>
  <c r="T37" i="2"/>
  <c r="V37" i="2" s="1"/>
  <c r="W37" i="2" s="1"/>
  <c r="T13" i="2"/>
  <c r="V13" i="2" s="1"/>
  <c r="W13" i="2" s="1"/>
  <c r="T15" i="2"/>
  <c r="V15" i="2" s="1"/>
  <c r="W15" i="2" s="1"/>
  <c r="T44" i="2"/>
  <c r="V44" i="2" s="1"/>
  <c r="W44" i="2" s="1"/>
  <c r="T42" i="2"/>
  <c r="V42" i="2" s="1"/>
  <c r="W42" i="2" s="1"/>
  <c r="T48" i="2"/>
  <c r="V48" i="2" s="1"/>
  <c r="W48" i="2" s="1"/>
  <c r="T26" i="2"/>
  <c r="V26" i="2" s="1"/>
  <c r="W26" i="2" s="1"/>
  <c r="T49" i="2"/>
  <c r="V49" i="2" s="1"/>
  <c r="W49" i="2" s="1"/>
  <c r="T36" i="2"/>
  <c r="V36" i="2" s="1"/>
  <c r="W36" i="2" s="1"/>
  <c r="T24" i="2"/>
  <c r="V24" i="2" s="1"/>
  <c r="W24" i="2" s="1"/>
  <c r="T51" i="2"/>
  <c r="V51" i="2" s="1"/>
  <c r="W51" i="2" s="1"/>
  <c r="T40" i="2"/>
  <c r="V40" i="2" s="1"/>
  <c r="W40" i="2" s="1"/>
  <c r="T21" i="2"/>
  <c r="V21" i="2" s="1"/>
  <c r="W21" i="2" s="1"/>
  <c r="T9" i="2"/>
  <c r="V9" i="2" s="1"/>
  <c r="W9" i="2" s="1"/>
  <c r="T12" i="2"/>
  <c r="V12" i="2" s="1"/>
  <c r="W12" i="2" s="1"/>
  <c r="T8" i="2"/>
  <c r="T55" i="2"/>
  <c r="V55" i="2" s="1"/>
  <c r="W55" i="2" s="1"/>
  <c r="W57" i="2" l="1"/>
  <c r="T58" i="2"/>
  <c r="V8" i="2"/>
  <c r="W8" i="2" s="1"/>
  <c r="W58" i="2" l="1"/>
</calcChain>
</file>

<file path=xl/sharedStrings.xml><?xml version="1.0" encoding="utf-8"?>
<sst xmlns="http://schemas.openxmlformats.org/spreadsheetml/2006/main" count="235" uniqueCount="155">
  <si>
    <t>S1</t>
  </si>
  <si>
    <t>S2</t>
  </si>
  <si>
    <t>C1</t>
  </si>
  <si>
    <t>C2</t>
  </si>
  <si>
    <t>Finess ARBUST</t>
  </si>
  <si>
    <t xml:space="preserve">Raison Sociale
</t>
  </si>
  <si>
    <t>060000528</t>
  </si>
  <si>
    <t>CENTRE ANTOINE LACASSAGNE</t>
  </si>
  <si>
    <t>060785011</t>
  </si>
  <si>
    <t>CHU DE NICE</t>
  </si>
  <si>
    <t>130001647</t>
  </si>
  <si>
    <t>INSTITUT PAOLI CALMETTES</t>
  </si>
  <si>
    <t>130786049</t>
  </si>
  <si>
    <t>APHM</t>
  </si>
  <si>
    <t>140000555</t>
  </si>
  <si>
    <t>CENTRE FRANCOIS BACLESSE - CAEN</t>
  </si>
  <si>
    <t>210780581</t>
  </si>
  <si>
    <t>CHU DIJON</t>
  </si>
  <si>
    <t>250000015</t>
  </si>
  <si>
    <t>CHU BESANCON</t>
  </si>
  <si>
    <t>290000017</t>
  </si>
  <si>
    <t>CHRU DE BREST</t>
  </si>
  <si>
    <t>300780038</t>
  </si>
  <si>
    <t>CHU NIMES</t>
  </si>
  <si>
    <t>310781406</t>
  </si>
  <si>
    <t>HOTEL DIEU ST-JACQUES CHU DE TOULOUSE</t>
  </si>
  <si>
    <t>330000662</t>
  </si>
  <si>
    <t>INSTITUT BERGONIE</t>
  </si>
  <si>
    <t>330781196</t>
  </si>
  <si>
    <t>CHU HOPITAUX DE BORDEAUX</t>
  </si>
  <si>
    <t>340000207</t>
  </si>
  <si>
    <t>ICM (INSTITUT REGIONAL DU CANCER DE MONTPELLIER)</t>
  </si>
  <si>
    <t>340780477</t>
  </si>
  <si>
    <t>CHU MONTPELLIER</t>
  </si>
  <si>
    <t>350005179</t>
  </si>
  <si>
    <t>CHU DE RENNES</t>
  </si>
  <si>
    <t>370000481</t>
  </si>
  <si>
    <t>CHRU DE TOURS</t>
  </si>
  <si>
    <t>380780080</t>
  </si>
  <si>
    <t>CHU GRENOBLE</t>
  </si>
  <si>
    <t>420784878</t>
  </si>
  <si>
    <t>CHU SAINT-ETIENNE</t>
  </si>
  <si>
    <t>440000289</t>
  </si>
  <si>
    <t>CHU DE NANTES</t>
  </si>
  <si>
    <t>490000031</t>
  </si>
  <si>
    <t>CHU D'ANGERS</t>
  </si>
  <si>
    <t xml:space="preserve">INSTITUT DE CANCEROLOGIE DE L'OUEST (ICO) </t>
  </si>
  <si>
    <t>510000029</t>
  </si>
  <si>
    <t>CHU REIMS</t>
  </si>
  <si>
    <t>510000516</t>
  </si>
  <si>
    <t>INSTITUT JEAN GODINOT</t>
  </si>
  <si>
    <t>540001286</t>
  </si>
  <si>
    <t>INSTITUT DE CANCEROLOGIE DE LORRAINE</t>
  </si>
  <si>
    <t>540023264</t>
  </si>
  <si>
    <t>CHU DE NANCY</t>
  </si>
  <si>
    <t>590780193</t>
  </si>
  <si>
    <t>CHR LILLE</t>
  </si>
  <si>
    <t>630000479</t>
  </si>
  <si>
    <t>CENTRE REGIONAL JEAN PERRIN</t>
  </si>
  <si>
    <t>630780989</t>
  </si>
  <si>
    <t>CHU DE CLERMONT-FERRAND</t>
  </si>
  <si>
    <t>670000033</t>
  </si>
  <si>
    <t>CENTRE PAUL STRAUSS</t>
  </si>
  <si>
    <t>670780055</t>
  </si>
  <si>
    <t>HOPITAUX UNIVERSITAIRES DE STRASBOURG</t>
  </si>
  <si>
    <t>690000880</t>
  </si>
  <si>
    <t>CENTRE LEON BERARD</t>
  </si>
  <si>
    <t>690781810</t>
  </si>
  <si>
    <t>HOSPICES CIVILS DE LYON</t>
  </si>
  <si>
    <t>750000523</t>
  </si>
  <si>
    <t>SAINT JOSEPH</t>
  </si>
  <si>
    <t>750150104</t>
  </si>
  <si>
    <t>INSTITUT MUTUALISTE MONTSOURIS</t>
  </si>
  <si>
    <t>750160012</t>
  </si>
  <si>
    <t>INSTITUT CURIE</t>
  </si>
  <si>
    <t>750712184</t>
  </si>
  <si>
    <t>AP-HP</t>
  </si>
  <si>
    <t>750810814</t>
  </si>
  <si>
    <t>SERVICE DE SANTE DES ARMEES</t>
  </si>
  <si>
    <t>760000166</t>
  </si>
  <si>
    <t>CLCC HENRI BECQUEREL ROUEN</t>
  </si>
  <si>
    <t>760780239</t>
  </si>
  <si>
    <t>CHU ROUEN</t>
  </si>
  <si>
    <t>800000044</t>
  </si>
  <si>
    <t>CHU AMIENS</t>
  </si>
  <si>
    <t>860014208</t>
  </si>
  <si>
    <t>CHR DE POITIERS</t>
  </si>
  <si>
    <t>870000015</t>
  </si>
  <si>
    <t>CHU DE LIMOGES</t>
  </si>
  <si>
    <t>920000650</t>
  </si>
  <si>
    <t>HOPITAL FOCH</t>
  </si>
  <si>
    <t>920000684</t>
  </si>
  <si>
    <t>CENTRE CHIRURGICAL MARIE LANNELONGUE</t>
  </si>
  <si>
    <t>940000664</t>
  </si>
  <si>
    <t>GUSTAVE ROUSSY</t>
  </si>
  <si>
    <t>940110018</t>
  </si>
  <si>
    <t>CH INTERCOMMUNAL DE CRETEIL</t>
  </si>
  <si>
    <t>970100228</t>
  </si>
  <si>
    <t>CHU DE POINTE A PITRE/ ABYMES</t>
  </si>
  <si>
    <t>970211207</t>
  </si>
  <si>
    <t>CHU DE MARTINIQUE</t>
  </si>
  <si>
    <t>970408589</t>
  </si>
  <si>
    <t>CHR REUNION</t>
  </si>
  <si>
    <t>TOTAL</t>
  </si>
  <si>
    <t>R</t>
  </si>
  <si>
    <t>REQUALIFICATION</t>
  </si>
  <si>
    <t>P</t>
  </si>
  <si>
    <t>PREPARATION</t>
  </si>
  <si>
    <t>S</t>
  </si>
  <si>
    <t>STOCKAGE</t>
  </si>
  <si>
    <t>M</t>
  </si>
  <si>
    <t>MISE A DISPOSITION</t>
  </si>
  <si>
    <t>C</t>
  </si>
  <si>
    <t>CONSERVATION</t>
  </si>
  <si>
    <t>Catégorie</t>
  </si>
  <si>
    <t>Région</t>
  </si>
  <si>
    <t>Certifié (1)/en cours (0)</t>
  </si>
  <si>
    <t xml:space="preserve">R1
</t>
  </si>
  <si>
    <t xml:space="preserve">R2
</t>
  </si>
  <si>
    <t>R1+R2 (20%)</t>
  </si>
  <si>
    <t xml:space="preserve">P1
</t>
  </si>
  <si>
    <t xml:space="preserve">P2
</t>
  </si>
  <si>
    <t>0,2 P1 + 0,8 P2 (20%)</t>
  </si>
  <si>
    <t>0,2 S1 + 0,8 S2 (20%)</t>
  </si>
  <si>
    <t>M1
(10%)</t>
  </si>
  <si>
    <t>M2
(10%)</t>
  </si>
  <si>
    <t>0,2 C1 + 0,8 C2 (20%)</t>
  </si>
  <si>
    <t>Score</t>
  </si>
  <si>
    <t>Socle (€)</t>
  </si>
  <si>
    <t>Activité  (€)</t>
  </si>
  <si>
    <t>Total (€)</t>
  </si>
  <si>
    <t>CLCC</t>
  </si>
  <si>
    <t>Provence-Alpes-Côte d'Azur</t>
  </si>
  <si>
    <t>CHR</t>
  </si>
  <si>
    <t>Normandie</t>
  </si>
  <si>
    <t>Bourgogne-Franche-Comté</t>
  </si>
  <si>
    <t>Bretagne</t>
  </si>
  <si>
    <t>Occitanie</t>
  </si>
  <si>
    <t>Nouvelle-Aquitaine</t>
  </si>
  <si>
    <t>Centre-Val de Loire</t>
  </si>
  <si>
    <t>Auvergne-Rhône-Alpes</t>
  </si>
  <si>
    <t>Pays de la Loire</t>
  </si>
  <si>
    <t>Grand Est</t>
  </si>
  <si>
    <t>Hauts-de-France</t>
  </si>
  <si>
    <t>EBNL</t>
  </si>
  <si>
    <t>Ile-de-France</t>
  </si>
  <si>
    <t>SSA</t>
  </si>
  <si>
    <t>Service de santé des armées (SSA)</t>
  </si>
  <si>
    <t>CH</t>
  </si>
  <si>
    <t>Guadeloupe</t>
  </si>
  <si>
    <t>Martinique</t>
  </si>
  <si>
    <t>Océan Indien</t>
  </si>
  <si>
    <t>750062036</t>
  </si>
  <si>
    <t>GHU PARIS PSYCHIATRIE ET NEUROSCIENCES</t>
  </si>
  <si>
    <t>490000155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</si>
</sst>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3" fillId="0" borderId="1" xfId="0" quotePrefix="1" applyFont="1" applyFill="1" applyBorder="1" applyAlignment="1" applyProtection="1">
      <alignment horizontal="left" vertical="top"/>
      <protection hidden="1"/>
    </xf>
    <xf numFmtId="0" fontId="3" fillId="0" borderId="1" xfId="0" quotePrefix="1" applyFont="1" applyFill="1" applyBorder="1" applyAlignment="1" applyProtection="1">
      <alignment vertical="center"/>
      <protection hidden="1"/>
    </xf>
    <xf numFmtId="0" fontId="4" fillId="0" borderId="1" xfId="0" applyFont="1" applyFill="1" applyBorder="1" applyAlignment="1" applyProtection="1">
      <alignment vertical="center"/>
      <protection hidden="1"/>
    </xf>
    <xf numFmtId="0" fontId="5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3" borderId="0" xfId="0" applyFill="1"/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Border="1" applyAlignment="1"/>
    <xf numFmtId="1" fontId="4" fillId="0" borderId="3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right"/>
    </xf>
    <xf numFmtId="1" fontId="5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1" fontId="4" fillId="0" borderId="3" xfId="0" applyNumberFormat="1" applyFont="1" applyFill="1" applyBorder="1" applyAlignment="1">
      <alignment horizontal="right"/>
    </xf>
    <xf numFmtId="3" fontId="0" fillId="0" borderId="0" xfId="0" applyNumberFormat="1"/>
    <xf numFmtId="3" fontId="5" fillId="0" borderId="1" xfId="0" applyNumberFormat="1" applyFont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0"/>
  <sheetViews>
    <sheetView tabSelected="1" zoomScale="90" zoomScaleNormal="90" workbookViewId="0"/>
  </sheetViews>
  <sheetFormatPr baseColWidth="10" defaultRowHeight="15" x14ac:dyDescent="0.25"/>
  <cols>
    <col min="1" max="1" width="19" bestFit="1" customWidth="1"/>
    <col min="2" max="2" width="56.85546875" bestFit="1" customWidth="1"/>
    <col min="4" max="4" width="31" bestFit="1" customWidth="1"/>
    <col min="22" max="22" width="14.42578125" bestFit="1" customWidth="1"/>
    <col min="23" max="23" width="12.85546875" bestFit="1" customWidth="1"/>
  </cols>
  <sheetData>
    <row r="1" spans="1:23" x14ac:dyDescent="0.25">
      <c r="E1" s="9" t="s">
        <v>104</v>
      </c>
      <c r="F1" s="9" t="s">
        <v>105</v>
      </c>
      <c r="G1" s="9"/>
    </row>
    <row r="2" spans="1:23" x14ac:dyDescent="0.25">
      <c r="E2" s="9" t="s">
        <v>106</v>
      </c>
      <c r="F2" s="9" t="s">
        <v>107</v>
      </c>
      <c r="G2" s="9"/>
    </row>
    <row r="3" spans="1:23" x14ac:dyDescent="0.25">
      <c r="E3" s="9" t="s">
        <v>108</v>
      </c>
      <c r="F3" s="9" t="s">
        <v>109</v>
      </c>
      <c r="G3" s="9"/>
    </row>
    <row r="4" spans="1:23" x14ac:dyDescent="0.25">
      <c r="E4" s="9" t="s">
        <v>110</v>
      </c>
      <c r="F4" s="9" t="s">
        <v>111</v>
      </c>
      <c r="G4" s="9"/>
    </row>
    <row r="5" spans="1:23" x14ac:dyDescent="0.25">
      <c r="E5" s="9" t="s">
        <v>112</v>
      </c>
      <c r="F5" s="9" t="s">
        <v>113</v>
      </c>
      <c r="G5" s="9"/>
    </row>
    <row r="7" spans="1:23" ht="110.25" customHeight="1" x14ac:dyDescent="0.25">
      <c r="A7" s="1" t="s">
        <v>4</v>
      </c>
      <c r="B7" s="2" t="s">
        <v>5</v>
      </c>
      <c r="C7" s="1" t="s">
        <v>114</v>
      </c>
      <c r="D7" s="1" t="s">
        <v>115</v>
      </c>
      <c r="E7" s="10" t="s">
        <v>116</v>
      </c>
      <c r="F7" s="11" t="s">
        <v>117</v>
      </c>
      <c r="G7" s="11" t="s">
        <v>118</v>
      </c>
      <c r="H7" s="11" t="s">
        <v>119</v>
      </c>
      <c r="I7" s="11" t="s">
        <v>120</v>
      </c>
      <c r="J7" s="11" t="s">
        <v>121</v>
      </c>
      <c r="K7" s="11" t="s">
        <v>122</v>
      </c>
      <c r="L7" s="11" t="s">
        <v>0</v>
      </c>
      <c r="M7" s="11" t="s">
        <v>1</v>
      </c>
      <c r="N7" s="11" t="s">
        <v>123</v>
      </c>
      <c r="O7" s="11" t="s">
        <v>124</v>
      </c>
      <c r="P7" s="11" t="s">
        <v>125</v>
      </c>
      <c r="Q7" s="11" t="s">
        <v>2</v>
      </c>
      <c r="R7" s="11" t="s">
        <v>3</v>
      </c>
      <c r="S7" s="11" t="s">
        <v>126</v>
      </c>
      <c r="T7" s="12" t="s">
        <v>127</v>
      </c>
      <c r="U7" s="13" t="s">
        <v>128</v>
      </c>
      <c r="V7" s="13" t="s">
        <v>129</v>
      </c>
      <c r="W7" s="13" t="s">
        <v>130</v>
      </c>
    </row>
    <row r="8" spans="1:23" ht="19.7" customHeight="1" x14ac:dyDescent="0.25">
      <c r="A8" s="3" t="s">
        <v>38</v>
      </c>
      <c r="B8" s="3" t="s">
        <v>39</v>
      </c>
      <c r="C8" s="3" t="s">
        <v>133</v>
      </c>
      <c r="D8" s="3" t="s">
        <v>140</v>
      </c>
      <c r="E8" s="14">
        <v>1</v>
      </c>
      <c r="F8" s="15">
        <v>9210.6666666666661</v>
      </c>
      <c r="G8" s="15">
        <v>18524.333333333332</v>
      </c>
      <c r="H8" s="15">
        <f t="shared" ref="H8:H40" si="0">+F8+G8</f>
        <v>27735</v>
      </c>
      <c r="I8" s="15">
        <v>39455.666666666664</v>
      </c>
      <c r="J8" s="15">
        <v>15930</v>
      </c>
      <c r="K8" s="15">
        <f t="shared" ref="K8:K40" si="1">0.2*I8+0.8*J8</f>
        <v>20635.133333333331</v>
      </c>
      <c r="L8" s="15">
        <v>277.66666666666669</v>
      </c>
      <c r="M8" s="15">
        <v>50776</v>
      </c>
      <c r="N8" s="15">
        <f t="shared" ref="N8:N40" si="2">0.2*L8+0.8*M8</f>
        <v>40676.333333333336</v>
      </c>
      <c r="O8" s="15">
        <v>48.666666666666664</v>
      </c>
      <c r="P8" s="15">
        <v>3313.3333333333335</v>
      </c>
      <c r="Q8" s="15">
        <v>1037.3333333333333</v>
      </c>
      <c r="R8" s="15">
        <v>270813.33333333331</v>
      </c>
      <c r="S8" s="15">
        <f t="shared" ref="S8:S40" si="3">0.2*Q8+0.8*R8</f>
        <v>216858.13333333333</v>
      </c>
      <c r="T8" s="16">
        <f t="shared" ref="T8:T40" si="4">0.2*(H8*100/H$58)+0.2*(K8*100/K$58)+0.2*(N8*100/N$58)+0.1*(O8*100/O$58)+0.1*(P8*100/P$58)+0.2*(S8*100/(S$58))</f>
        <v>3.6410540822008217</v>
      </c>
      <c r="U8" s="17">
        <v>150000</v>
      </c>
      <c r="V8" s="18">
        <f t="shared" ref="V8:V40" si="5">+T8*V$58/100</f>
        <v>524307.41857201967</v>
      </c>
      <c r="W8" s="19">
        <f t="shared" ref="W8:W40" si="6">+U8+V8</f>
        <v>674307.41857201967</v>
      </c>
    </row>
    <row r="9" spans="1:23" ht="19.7" customHeight="1" x14ac:dyDescent="0.25">
      <c r="A9" s="3" t="s">
        <v>40</v>
      </c>
      <c r="B9" s="3" t="s">
        <v>41</v>
      </c>
      <c r="C9" s="3" t="s">
        <v>133</v>
      </c>
      <c r="D9" s="3" t="s">
        <v>140</v>
      </c>
      <c r="E9" s="14">
        <v>1</v>
      </c>
      <c r="F9" s="15">
        <v>326</v>
      </c>
      <c r="G9" s="15">
        <v>1482</v>
      </c>
      <c r="H9" s="15">
        <f t="shared" si="0"/>
        <v>1808</v>
      </c>
      <c r="I9" s="15">
        <v>191.66666666666666</v>
      </c>
      <c r="J9" s="15">
        <v>1328</v>
      </c>
      <c r="K9" s="15">
        <f t="shared" si="1"/>
        <v>1100.7333333333333</v>
      </c>
      <c r="L9" s="15">
        <v>1186</v>
      </c>
      <c r="M9" s="15">
        <v>514.66666666666663</v>
      </c>
      <c r="N9" s="15">
        <f t="shared" si="2"/>
        <v>648.93333333333339</v>
      </c>
      <c r="O9" s="15">
        <v>100.33333333333333</v>
      </c>
      <c r="P9" s="15">
        <v>1324</v>
      </c>
      <c r="Q9" s="15">
        <v>570</v>
      </c>
      <c r="R9" s="15">
        <v>3142.6666666666665</v>
      </c>
      <c r="S9" s="15">
        <f t="shared" si="3"/>
        <v>2628.1333333333332</v>
      </c>
      <c r="T9" s="16">
        <f t="shared" si="4"/>
        <v>0.21917614856214868</v>
      </c>
      <c r="U9" s="17">
        <v>150000</v>
      </c>
      <c r="V9" s="18">
        <f t="shared" si="5"/>
        <v>31561.102381571134</v>
      </c>
      <c r="W9" s="19">
        <f t="shared" si="6"/>
        <v>181561.10238157114</v>
      </c>
    </row>
    <row r="10" spans="1:23" ht="19.7" customHeight="1" x14ac:dyDescent="0.25">
      <c r="A10" s="3" t="s">
        <v>57</v>
      </c>
      <c r="B10" s="3" t="s">
        <v>58</v>
      </c>
      <c r="C10" s="3" t="s">
        <v>131</v>
      </c>
      <c r="D10" s="3" t="s">
        <v>140</v>
      </c>
      <c r="E10" s="24">
        <v>1</v>
      </c>
      <c r="F10" s="15">
        <v>24</v>
      </c>
      <c r="G10" s="15">
        <v>0</v>
      </c>
      <c r="H10" s="25">
        <f t="shared" si="0"/>
        <v>24</v>
      </c>
      <c r="I10" s="15">
        <v>0</v>
      </c>
      <c r="J10" s="15">
        <v>0</v>
      </c>
      <c r="K10" s="25">
        <f t="shared" si="1"/>
        <v>0</v>
      </c>
      <c r="L10" s="15">
        <v>0</v>
      </c>
      <c r="M10" s="15">
        <v>557.33333333333337</v>
      </c>
      <c r="N10" s="25">
        <f t="shared" si="2"/>
        <v>445.86666666666673</v>
      </c>
      <c r="O10" s="15">
        <v>6.333333333333333</v>
      </c>
      <c r="P10" s="15">
        <v>101</v>
      </c>
      <c r="Q10" s="15">
        <v>0</v>
      </c>
      <c r="R10" s="15">
        <v>10869.666666666666</v>
      </c>
      <c r="S10" s="25">
        <f t="shared" si="3"/>
        <v>8695.7333333333336</v>
      </c>
      <c r="T10" s="16">
        <f t="shared" si="4"/>
        <v>2.6454531368568894E-2</v>
      </c>
      <c r="U10" s="17">
        <v>150000</v>
      </c>
      <c r="V10" s="18">
        <f t="shared" si="5"/>
        <v>3809.4207716362785</v>
      </c>
      <c r="W10" s="19">
        <f t="shared" si="6"/>
        <v>153809.42077163627</v>
      </c>
    </row>
    <row r="11" spans="1:23" ht="19.7" customHeight="1" x14ac:dyDescent="0.25">
      <c r="A11" s="3" t="s">
        <v>59</v>
      </c>
      <c r="B11" s="3" t="s">
        <v>60</v>
      </c>
      <c r="C11" s="3" t="s">
        <v>133</v>
      </c>
      <c r="D11" s="3" t="s">
        <v>140</v>
      </c>
      <c r="E11" s="14">
        <v>1</v>
      </c>
      <c r="F11" s="15">
        <v>2388.6666666666665</v>
      </c>
      <c r="G11" s="15">
        <v>23</v>
      </c>
      <c r="H11" s="15">
        <f t="shared" si="0"/>
        <v>2411.6666666666665</v>
      </c>
      <c r="I11" s="15">
        <v>2775</v>
      </c>
      <c r="J11" s="15">
        <v>2068</v>
      </c>
      <c r="K11" s="15">
        <f t="shared" si="1"/>
        <v>2209.4</v>
      </c>
      <c r="L11" s="15">
        <v>158.66666666666666</v>
      </c>
      <c r="M11" s="15">
        <v>14604.666666666666</v>
      </c>
      <c r="N11" s="15">
        <f t="shared" si="2"/>
        <v>11715.466666666667</v>
      </c>
      <c r="O11" s="15">
        <v>136</v>
      </c>
      <c r="P11" s="15">
        <v>4419.333333333333</v>
      </c>
      <c r="Q11" s="15">
        <v>0</v>
      </c>
      <c r="R11" s="15">
        <v>48819.333333333336</v>
      </c>
      <c r="S11" s="15">
        <f t="shared" si="3"/>
        <v>39055.466666666667</v>
      </c>
      <c r="T11" s="16">
        <f t="shared" si="4"/>
        <v>0.58945965281802681</v>
      </c>
      <c r="U11" s="17">
        <v>150000</v>
      </c>
      <c r="V11" s="18">
        <f t="shared" si="5"/>
        <v>84881.482654212465</v>
      </c>
      <c r="W11" s="19">
        <f t="shared" si="6"/>
        <v>234881.48265421245</v>
      </c>
    </row>
    <row r="12" spans="1:23" ht="19.7" customHeight="1" x14ac:dyDescent="0.25">
      <c r="A12" s="3" t="s">
        <v>65</v>
      </c>
      <c r="B12" s="3" t="s">
        <v>66</v>
      </c>
      <c r="C12" s="3" t="s">
        <v>131</v>
      </c>
      <c r="D12" s="3" t="s">
        <v>140</v>
      </c>
      <c r="E12" s="14">
        <v>1</v>
      </c>
      <c r="F12" s="15">
        <v>28241.333333333332</v>
      </c>
      <c r="G12" s="15">
        <v>350.33333333333331</v>
      </c>
      <c r="H12" s="15">
        <f t="shared" si="0"/>
        <v>28591.666666666664</v>
      </c>
      <c r="I12" s="15">
        <v>17028</v>
      </c>
      <c r="J12" s="15">
        <v>4755.333333333333</v>
      </c>
      <c r="K12" s="15">
        <f t="shared" si="1"/>
        <v>7209.8666666666668</v>
      </c>
      <c r="L12" s="15">
        <v>8341.6666666666661</v>
      </c>
      <c r="M12" s="15">
        <v>69913.333333333328</v>
      </c>
      <c r="N12" s="15">
        <f t="shared" si="2"/>
        <v>57599</v>
      </c>
      <c r="O12" s="15">
        <v>3447</v>
      </c>
      <c r="P12" s="15">
        <v>33795</v>
      </c>
      <c r="Q12" s="15">
        <v>39085</v>
      </c>
      <c r="R12" s="15">
        <v>316020</v>
      </c>
      <c r="S12" s="15">
        <f t="shared" si="3"/>
        <v>260633</v>
      </c>
      <c r="T12" s="16">
        <f t="shared" si="4"/>
        <v>4.4411874735504373</v>
      </c>
      <c r="U12" s="17">
        <v>150000</v>
      </c>
      <c r="V12" s="18">
        <f t="shared" si="5"/>
        <v>639525.66676629474</v>
      </c>
      <c r="W12" s="19">
        <f t="shared" si="6"/>
        <v>789525.66676629474</v>
      </c>
    </row>
    <row r="13" spans="1:23" ht="19.7" customHeight="1" x14ac:dyDescent="0.25">
      <c r="A13" s="3" t="s">
        <v>67</v>
      </c>
      <c r="B13" s="3" t="s">
        <v>68</v>
      </c>
      <c r="C13" s="3" t="s">
        <v>133</v>
      </c>
      <c r="D13" s="3" t="s">
        <v>140</v>
      </c>
      <c r="E13" s="14">
        <v>1</v>
      </c>
      <c r="F13" s="15">
        <v>7725.333333333333</v>
      </c>
      <c r="G13" s="15">
        <v>2351.6666666666665</v>
      </c>
      <c r="H13" s="15">
        <f t="shared" si="0"/>
        <v>10077</v>
      </c>
      <c r="I13" s="15">
        <v>13944.666666666666</v>
      </c>
      <c r="J13" s="15">
        <v>9977.3333333333339</v>
      </c>
      <c r="K13" s="15">
        <f t="shared" si="1"/>
        <v>10770.800000000001</v>
      </c>
      <c r="L13" s="15">
        <v>7749</v>
      </c>
      <c r="M13" s="15">
        <v>69380.333333333328</v>
      </c>
      <c r="N13" s="15">
        <f t="shared" si="2"/>
        <v>57054.066666666666</v>
      </c>
      <c r="O13" s="15">
        <v>1030.3333333333333</v>
      </c>
      <c r="P13" s="15">
        <v>33111.333333333336</v>
      </c>
      <c r="Q13" s="15">
        <v>31838</v>
      </c>
      <c r="R13" s="15">
        <v>329796.33333333331</v>
      </c>
      <c r="S13" s="15">
        <f t="shared" si="3"/>
        <v>270204.66666666663</v>
      </c>
      <c r="T13" s="16">
        <f t="shared" si="4"/>
        <v>3.2523488894664596</v>
      </c>
      <c r="U13" s="17">
        <v>600000</v>
      </c>
      <c r="V13" s="18">
        <f t="shared" si="5"/>
        <v>468334.33726450277</v>
      </c>
      <c r="W13" s="19">
        <f t="shared" si="6"/>
        <v>1068334.3372645029</v>
      </c>
    </row>
    <row r="14" spans="1:23" ht="19.7" customHeight="1" x14ac:dyDescent="0.25">
      <c r="A14" s="3" t="s">
        <v>18</v>
      </c>
      <c r="B14" s="3" t="s">
        <v>19</v>
      </c>
      <c r="C14" s="3" t="s">
        <v>133</v>
      </c>
      <c r="D14" s="3" t="s">
        <v>135</v>
      </c>
      <c r="E14" s="14">
        <v>1</v>
      </c>
      <c r="F14" s="15">
        <v>858</v>
      </c>
      <c r="G14" s="15">
        <v>2252.3333333333335</v>
      </c>
      <c r="H14" s="15">
        <f t="shared" si="0"/>
        <v>3110.3333333333335</v>
      </c>
      <c r="I14" s="15">
        <v>2742</v>
      </c>
      <c r="J14" s="15">
        <v>1401.3333333333333</v>
      </c>
      <c r="K14" s="15">
        <f t="shared" si="1"/>
        <v>1669.4666666666667</v>
      </c>
      <c r="L14" s="15">
        <v>1183</v>
      </c>
      <c r="M14" s="15">
        <v>5391.666666666667</v>
      </c>
      <c r="N14" s="15">
        <f t="shared" si="2"/>
        <v>4549.9333333333343</v>
      </c>
      <c r="O14" s="15">
        <v>273.66666666666669</v>
      </c>
      <c r="P14" s="15">
        <v>4915</v>
      </c>
      <c r="Q14" s="15">
        <v>2206.6666666666665</v>
      </c>
      <c r="R14" s="15">
        <v>67464</v>
      </c>
      <c r="S14" s="15">
        <f t="shared" si="3"/>
        <v>54412.53333333334</v>
      </c>
      <c r="T14" s="16">
        <f t="shared" si="4"/>
        <v>0.57014092258302007</v>
      </c>
      <c r="U14" s="17">
        <v>150000</v>
      </c>
      <c r="V14" s="18">
        <f t="shared" si="5"/>
        <v>82099.608682847786</v>
      </c>
      <c r="W14" s="19">
        <f t="shared" si="6"/>
        <v>232099.60868284779</v>
      </c>
    </row>
    <row r="15" spans="1:23" ht="19.7" customHeight="1" x14ac:dyDescent="0.25">
      <c r="A15" s="3" t="s">
        <v>16</v>
      </c>
      <c r="B15" s="3" t="s">
        <v>17</v>
      </c>
      <c r="C15" s="3" t="s">
        <v>133</v>
      </c>
      <c r="D15" s="3" t="s">
        <v>135</v>
      </c>
      <c r="E15" s="14">
        <v>1</v>
      </c>
      <c r="F15" s="15">
        <v>2592.3333333333335</v>
      </c>
      <c r="G15" s="15">
        <v>1391</v>
      </c>
      <c r="H15" s="15">
        <f t="shared" si="0"/>
        <v>3983.3333333333335</v>
      </c>
      <c r="I15" s="15">
        <v>6929.333333333333</v>
      </c>
      <c r="J15" s="15">
        <v>2874.3333333333335</v>
      </c>
      <c r="K15" s="15">
        <f t="shared" si="1"/>
        <v>3685.3333333333335</v>
      </c>
      <c r="L15" s="15">
        <v>406.66666666666669</v>
      </c>
      <c r="M15" s="15">
        <v>20483.666666666668</v>
      </c>
      <c r="N15" s="15">
        <f t="shared" si="2"/>
        <v>16468.266666666666</v>
      </c>
      <c r="O15" s="15">
        <v>204</v>
      </c>
      <c r="P15" s="15">
        <v>5355.333333333333</v>
      </c>
      <c r="Q15" s="15">
        <v>470.66666666666669</v>
      </c>
      <c r="R15" s="15">
        <v>508655</v>
      </c>
      <c r="S15" s="15">
        <f t="shared" si="3"/>
        <v>407018.13333333336</v>
      </c>
      <c r="T15" s="16">
        <f t="shared" si="4"/>
        <v>1.558994851938845</v>
      </c>
      <c r="U15" s="17">
        <v>150000</v>
      </c>
      <c r="V15" s="18">
        <f t="shared" si="5"/>
        <v>224493.38788537137</v>
      </c>
      <c r="W15" s="19">
        <f t="shared" si="6"/>
        <v>374493.38788537134</v>
      </c>
    </row>
    <row r="16" spans="1:23" ht="19.7" customHeight="1" x14ac:dyDescent="0.25">
      <c r="A16" s="3" t="s">
        <v>34</v>
      </c>
      <c r="B16" s="3" t="s">
        <v>35</v>
      </c>
      <c r="C16" s="3" t="s">
        <v>133</v>
      </c>
      <c r="D16" s="3" t="s">
        <v>136</v>
      </c>
      <c r="E16" s="14">
        <v>1</v>
      </c>
      <c r="F16" s="15">
        <v>4424</v>
      </c>
      <c r="G16" s="15">
        <v>2511.6666666666665</v>
      </c>
      <c r="H16" s="15">
        <f t="shared" si="0"/>
        <v>6935.6666666666661</v>
      </c>
      <c r="I16" s="15">
        <v>8669</v>
      </c>
      <c r="J16" s="15">
        <v>2162</v>
      </c>
      <c r="K16" s="15">
        <f t="shared" si="1"/>
        <v>3463.4000000000005</v>
      </c>
      <c r="L16" s="15">
        <v>49.666666666666664</v>
      </c>
      <c r="M16" s="15">
        <v>33580</v>
      </c>
      <c r="N16" s="15">
        <f t="shared" si="2"/>
        <v>26873.933333333334</v>
      </c>
      <c r="O16" s="15">
        <v>2384</v>
      </c>
      <c r="P16" s="15">
        <v>19009.666666666668</v>
      </c>
      <c r="Q16" s="15">
        <v>679.66666666666663</v>
      </c>
      <c r="R16" s="15">
        <v>223535.33333333334</v>
      </c>
      <c r="S16" s="15">
        <f t="shared" si="3"/>
        <v>178964.2</v>
      </c>
      <c r="T16" s="16">
        <f t="shared" si="4"/>
        <v>2.1819527417011089</v>
      </c>
      <c r="U16" s="17">
        <v>150000</v>
      </c>
      <c r="V16" s="18">
        <f t="shared" si="5"/>
        <v>314198.57646166964</v>
      </c>
      <c r="W16" s="19">
        <f t="shared" si="6"/>
        <v>464198.57646166964</v>
      </c>
    </row>
    <row r="17" spans="1:23" ht="19.7" customHeight="1" x14ac:dyDescent="0.25">
      <c r="A17" s="3" t="s">
        <v>20</v>
      </c>
      <c r="B17" s="3" t="s">
        <v>21</v>
      </c>
      <c r="C17" s="3" t="s">
        <v>133</v>
      </c>
      <c r="D17" s="3" t="s">
        <v>136</v>
      </c>
      <c r="E17" s="14">
        <v>1</v>
      </c>
      <c r="F17" s="15">
        <v>13112.333333333334</v>
      </c>
      <c r="G17" s="15">
        <v>1972.3333333333333</v>
      </c>
      <c r="H17" s="15">
        <f t="shared" si="0"/>
        <v>15084.666666666668</v>
      </c>
      <c r="I17" s="15">
        <v>3675</v>
      </c>
      <c r="J17" s="15">
        <v>5563</v>
      </c>
      <c r="K17" s="15">
        <f t="shared" si="1"/>
        <v>5185.4000000000005</v>
      </c>
      <c r="L17" s="15">
        <v>444</v>
      </c>
      <c r="M17" s="15">
        <v>35032.666666666664</v>
      </c>
      <c r="N17" s="15">
        <f t="shared" si="2"/>
        <v>28114.933333333331</v>
      </c>
      <c r="O17" s="15">
        <v>308.33333333333331</v>
      </c>
      <c r="P17" s="15">
        <v>9171.3333333333339</v>
      </c>
      <c r="Q17" s="15">
        <v>3373.6666666666665</v>
      </c>
      <c r="R17" s="15">
        <v>346244</v>
      </c>
      <c r="S17" s="15">
        <f t="shared" si="3"/>
        <v>277669.93333333335</v>
      </c>
      <c r="T17" s="16">
        <f t="shared" si="4"/>
        <v>2.125767078020909</v>
      </c>
      <c r="U17" s="17">
        <v>150000</v>
      </c>
      <c r="V17" s="18">
        <f t="shared" si="5"/>
        <v>306107.90831451729</v>
      </c>
      <c r="W17" s="19">
        <f t="shared" si="6"/>
        <v>456107.90831451729</v>
      </c>
    </row>
    <row r="18" spans="1:23" ht="19.7" customHeight="1" x14ac:dyDescent="0.25">
      <c r="A18" s="3" t="s">
        <v>36</v>
      </c>
      <c r="B18" s="3" t="s">
        <v>37</v>
      </c>
      <c r="C18" s="3" t="s">
        <v>133</v>
      </c>
      <c r="D18" s="3" t="s">
        <v>139</v>
      </c>
      <c r="E18" s="14">
        <v>1</v>
      </c>
      <c r="F18" s="15">
        <v>3374.6666666666665</v>
      </c>
      <c r="G18" s="15">
        <v>339.33333333333331</v>
      </c>
      <c r="H18" s="15">
        <f t="shared" si="0"/>
        <v>3714</v>
      </c>
      <c r="I18" s="15">
        <v>3438.6666666666665</v>
      </c>
      <c r="J18" s="15">
        <v>1365.3333333333333</v>
      </c>
      <c r="K18" s="15">
        <f t="shared" si="1"/>
        <v>1780</v>
      </c>
      <c r="L18" s="15">
        <v>6980.666666666667</v>
      </c>
      <c r="M18" s="15">
        <v>37279.666666666664</v>
      </c>
      <c r="N18" s="15">
        <f t="shared" si="2"/>
        <v>31219.866666666669</v>
      </c>
      <c r="O18" s="15">
        <v>1409</v>
      </c>
      <c r="P18" s="15">
        <v>37487.333333333336</v>
      </c>
      <c r="Q18" s="15">
        <v>9631.6666666666661</v>
      </c>
      <c r="R18" s="15">
        <v>193261</v>
      </c>
      <c r="S18" s="15">
        <f t="shared" si="3"/>
        <v>156535.13333333336</v>
      </c>
      <c r="T18" s="16">
        <f t="shared" si="4"/>
        <v>1.9848979186162468</v>
      </c>
      <c r="U18" s="17">
        <v>150000</v>
      </c>
      <c r="V18" s="18">
        <f t="shared" si="5"/>
        <v>285822.91840323718</v>
      </c>
      <c r="W18" s="19">
        <f t="shared" si="6"/>
        <v>435822.91840323718</v>
      </c>
    </row>
    <row r="19" spans="1:23" ht="19.7" customHeight="1" x14ac:dyDescent="0.25">
      <c r="A19" s="3" t="s">
        <v>47</v>
      </c>
      <c r="B19" s="3" t="s">
        <v>48</v>
      </c>
      <c r="C19" s="3" t="s">
        <v>133</v>
      </c>
      <c r="D19" s="3" t="s">
        <v>142</v>
      </c>
      <c r="E19" s="14">
        <v>1</v>
      </c>
      <c r="F19" s="15">
        <v>1151</v>
      </c>
      <c r="G19" s="15">
        <v>747</v>
      </c>
      <c r="H19" s="15">
        <f t="shared" si="0"/>
        <v>1898</v>
      </c>
      <c r="I19" s="15">
        <v>863.66666666666663</v>
      </c>
      <c r="J19" s="15">
        <v>1148.3333333333333</v>
      </c>
      <c r="K19" s="15">
        <f t="shared" si="1"/>
        <v>1091.4000000000001</v>
      </c>
      <c r="L19" s="15">
        <v>413.66666666666669</v>
      </c>
      <c r="M19" s="15">
        <v>3778</v>
      </c>
      <c r="N19" s="15">
        <f t="shared" si="2"/>
        <v>3105.1333333333332</v>
      </c>
      <c r="O19" s="15">
        <v>93</v>
      </c>
      <c r="P19" s="15">
        <v>620.66666666666663</v>
      </c>
      <c r="Q19" s="15">
        <v>2440.3333333333335</v>
      </c>
      <c r="R19" s="15">
        <v>43579.333333333336</v>
      </c>
      <c r="S19" s="15">
        <f t="shared" si="3"/>
        <v>35351.533333333333</v>
      </c>
      <c r="T19" s="16">
        <f t="shared" si="4"/>
        <v>0.30027530968123867</v>
      </c>
      <c r="U19" s="18">
        <v>150000</v>
      </c>
      <c r="V19" s="18">
        <f t="shared" si="5"/>
        <v>43239.284263726753</v>
      </c>
      <c r="W19" s="19">
        <f t="shared" si="6"/>
        <v>193239.28426372676</v>
      </c>
    </row>
    <row r="20" spans="1:23" ht="19.7" customHeight="1" x14ac:dyDescent="0.25">
      <c r="A20" s="3" t="s">
        <v>49</v>
      </c>
      <c r="B20" s="3" t="s">
        <v>50</v>
      </c>
      <c r="C20" s="3" t="s">
        <v>131</v>
      </c>
      <c r="D20" s="3" t="s">
        <v>142</v>
      </c>
      <c r="E20" s="14">
        <v>1</v>
      </c>
      <c r="F20" s="15">
        <v>184</v>
      </c>
      <c r="G20" s="15">
        <v>0</v>
      </c>
      <c r="H20" s="15">
        <f t="shared" si="0"/>
        <v>184</v>
      </c>
      <c r="I20" s="15">
        <v>184</v>
      </c>
      <c r="J20" s="15">
        <v>366.66666666666669</v>
      </c>
      <c r="K20" s="15">
        <f t="shared" si="1"/>
        <v>330.13333333333338</v>
      </c>
      <c r="L20" s="15">
        <v>64.666666666666671</v>
      </c>
      <c r="M20" s="15">
        <v>1012.3333333333334</v>
      </c>
      <c r="N20" s="15">
        <f t="shared" si="2"/>
        <v>822.80000000000007</v>
      </c>
      <c r="O20" s="15">
        <v>2</v>
      </c>
      <c r="P20" s="15">
        <v>34.333333333333336</v>
      </c>
      <c r="Q20" s="15">
        <v>0</v>
      </c>
      <c r="R20" s="15">
        <v>20728.333333333332</v>
      </c>
      <c r="S20" s="15">
        <f t="shared" si="3"/>
        <v>16582.666666666668</v>
      </c>
      <c r="T20" s="16">
        <f t="shared" si="4"/>
        <v>7.4353682626917522E-2</v>
      </c>
      <c r="U20" s="18">
        <v>150000</v>
      </c>
      <c r="V20" s="18">
        <f t="shared" si="5"/>
        <v>10706.841073856971</v>
      </c>
      <c r="W20" s="19">
        <f t="shared" si="6"/>
        <v>160706.84107385698</v>
      </c>
    </row>
    <row r="21" spans="1:23" ht="19.7" customHeight="1" x14ac:dyDescent="0.25">
      <c r="A21" s="3" t="s">
        <v>51</v>
      </c>
      <c r="B21" s="3" t="s">
        <v>52</v>
      </c>
      <c r="C21" s="3" t="s">
        <v>131</v>
      </c>
      <c r="D21" s="3" t="s">
        <v>142</v>
      </c>
      <c r="E21" s="14">
        <v>1</v>
      </c>
      <c r="F21" s="15">
        <v>126</v>
      </c>
      <c r="G21" s="15">
        <v>260</v>
      </c>
      <c r="H21" s="15">
        <f t="shared" si="0"/>
        <v>386</v>
      </c>
      <c r="I21" s="15">
        <v>26</v>
      </c>
      <c r="J21" s="15">
        <v>297</v>
      </c>
      <c r="K21" s="15">
        <f t="shared" si="1"/>
        <v>242.8</v>
      </c>
      <c r="L21" s="15">
        <v>424</v>
      </c>
      <c r="M21" s="15">
        <v>104</v>
      </c>
      <c r="N21" s="15">
        <f t="shared" si="2"/>
        <v>168</v>
      </c>
      <c r="O21" s="15">
        <v>88</v>
      </c>
      <c r="P21" s="15">
        <v>473.66666666666669</v>
      </c>
      <c r="Q21" s="15">
        <v>125.33333333333333</v>
      </c>
      <c r="R21" s="15">
        <v>69</v>
      </c>
      <c r="S21" s="15">
        <f t="shared" si="3"/>
        <v>80.266666666666666</v>
      </c>
      <c r="T21" s="16">
        <f t="shared" si="4"/>
        <v>6.8122169689131137E-2</v>
      </c>
      <c r="U21" s="18">
        <v>150000</v>
      </c>
      <c r="V21" s="18">
        <f t="shared" si="5"/>
        <v>9809.5106886312569</v>
      </c>
      <c r="W21" s="19">
        <f t="shared" si="6"/>
        <v>159809.51068863127</v>
      </c>
    </row>
    <row r="22" spans="1:23" ht="19.7" customHeight="1" x14ac:dyDescent="0.25">
      <c r="A22" s="3" t="s">
        <v>53</v>
      </c>
      <c r="B22" s="3" t="s">
        <v>54</v>
      </c>
      <c r="C22" s="3" t="s">
        <v>133</v>
      </c>
      <c r="D22" s="3" t="s">
        <v>142</v>
      </c>
      <c r="E22" s="14">
        <v>1</v>
      </c>
      <c r="F22" s="15">
        <v>1341.3333333333333</v>
      </c>
      <c r="G22" s="15">
        <v>421.33333333333331</v>
      </c>
      <c r="H22" s="15">
        <f t="shared" si="0"/>
        <v>1762.6666666666665</v>
      </c>
      <c r="I22" s="15">
        <v>3961.6666666666665</v>
      </c>
      <c r="J22" s="15">
        <v>1524.3333333333333</v>
      </c>
      <c r="K22" s="15">
        <f t="shared" si="1"/>
        <v>2011.8000000000002</v>
      </c>
      <c r="L22" s="15">
        <v>328</v>
      </c>
      <c r="M22" s="15">
        <v>19980</v>
      </c>
      <c r="N22" s="15">
        <f t="shared" si="2"/>
        <v>16049.6</v>
      </c>
      <c r="O22" s="15">
        <v>240</v>
      </c>
      <c r="P22" s="15">
        <v>11891</v>
      </c>
      <c r="Q22" s="15">
        <v>4269.333333333333</v>
      </c>
      <c r="R22" s="15">
        <v>472727</v>
      </c>
      <c r="S22" s="15">
        <f t="shared" si="3"/>
        <v>379035.46666666667</v>
      </c>
      <c r="T22" s="16">
        <f t="shared" si="4"/>
        <v>1.4070389957404266</v>
      </c>
      <c r="U22" s="18">
        <v>150000</v>
      </c>
      <c r="V22" s="18">
        <f t="shared" si="5"/>
        <v>202611.92693982655</v>
      </c>
      <c r="W22" s="19">
        <f t="shared" si="6"/>
        <v>352611.92693982658</v>
      </c>
    </row>
    <row r="23" spans="1:23" ht="19.7" customHeight="1" x14ac:dyDescent="0.25">
      <c r="A23" s="4" t="s">
        <v>61</v>
      </c>
      <c r="B23" s="3" t="s">
        <v>62</v>
      </c>
      <c r="C23" s="3" t="s">
        <v>131</v>
      </c>
      <c r="D23" s="3" t="s">
        <v>142</v>
      </c>
      <c r="E23" s="14">
        <v>1</v>
      </c>
      <c r="F23" s="15">
        <v>90</v>
      </c>
      <c r="G23" s="15">
        <v>0</v>
      </c>
      <c r="H23" s="15">
        <f t="shared" si="0"/>
        <v>90</v>
      </c>
      <c r="I23" s="15">
        <v>278</v>
      </c>
      <c r="J23" s="15">
        <v>220.33333333333334</v>
      </c>
      <c r="K23" s="15">
        <f t="shared" si="1"/>
        <v>231.86666666666667</v>
      </c>
      <c r="L23" s="15">
        <v>2575</v>
      </c>
      <c r="M23" s="15">
        <v>313.66666666666669</v>
      </c>
      <c r="N23" s="15">
        <f t="shared" si="2"/>
        <v>765.93333333333339</v>
      </c>
      <c r="O23" s="15">
        <v>3.3333333333333335</v>
      </c>
      <c r="P23" s="15">
        <v>415.33333333333331</v>
      </c>
      <c r="Q23" s="15">
        <v>19588</v>
      </c>
      <c r="R23" s="15">
        <v>14616.666666666666</v>
      </c>
      <c r="S23" s="15">
        <f t="shared" si="3"/>
        <v>15610.933333333334</v>
      </c>
      <c r="T23" s="16">
        <f t="shared" si="4"/>
        <v>6.7625882133359377E-2</v>
      </c>
      <c r="U23" s="18">
        <v>150000</v>
      </c>
      <c r="V23" s="18">
        <f t="shared" si="5"/>
        <v>9738.0458761451901</v>
      </c>
      <c r="W23" s="19">
        <f t="shared" si="6"/>
        <v>159738.04587614519</v>
      </c>
    </row>
    <row r="24" spans="1:23" ht="19.7" customHeight="1" x14ac:dyDescent="0.25">
      <c r="A24" s="3" t="s">
        <v>63</v>
      </c>
      <c r="B24" s="3" t="s">
        <v>64</v>
      </c>
      <c r="C24" s="3" t="s">
        <v>133</v>
      </c>
      <c r="D24" s="3" t="s">
        <v>142</v>
      </c>
      <c r="E24" s="14">
        <v>1</v>
      </c>
      <c r="F24" s="15">
        <v>1808</v>
      </c>
      <c r="G24" s="15">
        <v>293.66666666666669</v>
      </c>
      <c r="H24" s="15">
        <f t="shared" si="0"/>
        <v>2101.6666666666665</v>
      </c>
      <c r="I24" s="15">
        <v>1276</v>
      </c>
      <c r="J24" s="15">
        <v>2992.6666666666665</v>
      </c>
      <c r="K24" s="15">
        <f t="shared" si="1"/>
        <v>2649.333333333333</v>
      </c>
      <c r="L24" s="15">
        <v>1027.6666666666667</v>
      </c>
      <c r="M24" s="15">
        <v>3995.6666666666665</v>
      </c>
      <c r="N24" s="15">
        <f t="shared" si="2"/>
        <v>3402.0666666666666</v>
      </c>
      <c r="O24" s="15">
        <v>320.66666666666669</v>
      </c>
      <c r="P24" s="15">
        <v>2700</v>
      </c>
      <c r="Q24" s="15">
        <v>6596</v>
      </c>
      <c r="R24" s="15">
        <v>39145.333333333336</v>
      </c>
      <c r="S24" s="15">
        <f t="shared" si="3"/>
        <v>32635.466666666671</v>
      </c>
      <c r="T24" s="16">
        <f t="shared" si="4"/>
        <v>0.51699805138488497</v>
      </c>
      <c r="U24" s="18">
        <v>150000</v>
      </c>
      <c r="V24" s="18">
        <f t="shared" si="5"/>
        <v>74447.099001761773</v>
      </c>
      <c r="W24" s="19">
        <f t="shared" si="6"/>
        <v>224447.09900176176</v>
      </c>
    </row>
    <row r="25" spans="1:23" ht="19.7" customHeight="1" x14ac:dyDescent="0.25">
      <c r="A25" s="3" t="s">
        <v>97</v>
      </c>
      <c r="B25" s="3" t="s">
        <v>98</v>
      </c>
      <c r="C25" s="3" t="s">
        <v>133</v>
      </c>
      <c r="D25" s="3" t="s">
        <v>149</v>
      </c>
      <c r="E25" s="14">
        <v>1</v>
      </c>
      <c r="F25" s="15">
        <v>3435.6666666666665</v>
      </c>
      <c r="G25" s="15">
        <v>285</v>
      </c>
      <c r="H25" s="15">
        <f t="shared" si="0"/>
        <v>3720.6666666666665</v>
      </c>
      <c r="I25" s="15">
        <v>3315</v>
      </c>
      <c r="J25" s="15">
        <v>401.33333333333331</v>
      </c>
      <c r="K25" s="15">
        <f t="shared" si="1"/>
        <v>984.06666666666661</v>
      </c>
      <c r="L25" s="15">
        <v>48</v>
      </c>
      <c r="M25" s="15">
        <v>12596.333333333334</v>
      </c>
      <c r="N25" s="15">
        <f t="shared" si="2"/>
        <v>10086.666666666668</v>
      </c>
      <c r="O25" s="15">
        <v>22.666666666666668</v>
      </c>
      <c r="P25" s="15">
        <v>4548</v>
      </c>
      <c r="Q25" s="15">
        <v>38</v>
      </c>
      <c r="R25" s="15">
        <v>36382</v>
      </c>
      <c r="S25" s="15">
        <f t="shared" si="3"/>
        <v>29113.200000000001</v>
      </c>
      <c r="T25" s="16">
        <f t="shared" si="4"/>
        <v>0.49002485824729425</v>
      </c>
      <c r="U25" s="17">
        <v>150000</v>
      </c>
      <c r="V25" s="18">
        <f t="shared" si="5"/>
        <v>70562.991557780479</v>
      </c>
      <c r="W25" s="19">
        <f t="shared" si="6"/>
        <v>220562.99155778048</v>
      </c>
    </row>
    <row r="26" spans="1:23" ht="19.7" customHeight="1" x14ac:dyDescent="0.25">
      <c r="A26" s="3" t="s">
        <v>55</v>
      </c>
      <c r="B26" s="3" t="s">
        <v>56</v>
      </c>
      <c r="C26" s="3" t="s">
        <v>133</v>
      </c>
      <c r="D26" s="3" t="s">
        <v>143</v>
      </c>
      <c r="E26" s="14">
        <v>1</v>
      </c>
      <c r="F26" s="15">
        <v>6262</v>
      </c>
      <c r="G26" s="15">
        <v>9775.6666666666661</v>
      </c>
      <c r="H26" s="15">
        <f t="shared" si="0"/>
        <v>16037.666666666666</v>
      </c>
      <c r="I26" s="15">
        <v>6439.333333333333</v>
      </c>
      <c r="J26" s="15">
        <v>44341</v>
      </c>
      <c r="K26" s="15">
        <f t="shared" si="1"/>
        <v>36760.666666666672</v>
      </c>
      <c r="L26" s="15">
        <v>2649.3333333333335</v>
      </c>
      <c r="M26" s="15">
        <v>101360.33333333333</v>
      </c>
      <c r="N26" s="15">
        <f t="shared" si="2"/>
        <v>81618.133333333331</v>
      </c>
      <c r="O26" s="15">
        <v>341</v>
      </c>
      <c r="P26" s="15">
        <v>15341.333333333334</v>
      </c>
      <c r="Q26" s="15">
        <v>26363.333333333332</v>
      </c>
      <c r="R26" s="15">
        <v>1360267</v>
      </c>
      <c r="S26" s="15">
        <f t="shared" si="3"/>
        <v>1093486.2666666668</v>
      </c>
      <c r="T26" s="16">
        <f t="shared" si="4"/>
        <v>6.7573889369947899</v>
      </c>
      <c r="U26" s="17">
        <v>300000</v>
      </c>
      <c r="V26" s="18">
        <f t="shared" si="5"/>
        <v>973055.8980605253</v>
      </c>
      <c r="W26" s="19">
        <f t="shared" si="6"/>
        <v>1273055.8980605253</v>
      </c>
    </row>
    <row r="27" spans="1:23" ht="19.7" customHeight="1" x14ac:dyDescent="0.25">
      <c r="A27" s="3" t="s">
        <v>83</v>
      </c>
      <c r="B27" s="3" t="s">
        <v>84</v>
      </c>
      <c r="C27" s="3" t="s">
        <v>133</v>
      </c>
      <c r="D27" s="3" t="s">
        <v>143</v>
      </c>
      <c r="E27" s="14">
        <v>1</v>
      </c>
      <c r="F27" s="15">
        <v>5595.333333333333</v>
      </c>
      <c r="G27" s="15">
        <v>762.66666666666663</v>
      </c>
      <c r="H27" s="21">
        <f t="shared" si="0"/>
        <v>6358</v>
      </c>
      <c r="I27" s="15">
        <v>3666.6666666666665</v>
      </c>
      <c r="J27" s="15">
        <v>1252</v>
      </c>
      <c r="K27" s="15">
        <f t="shared" si="1"/>
        <v>1734.9333333333334</v>
      </c>
      <c r="L27" s="15">
        <v>380</v>
      </c>
      <c r="M27" s="15">
        <v>39428.333333333336</v>
      </c>
      <c r="N27" s="15">
        <f t="shared" si="2"/>
        <v>31618.666666666672</v>
      </c>
      <c r="O27" s="15">
        <v>249</v>
      </c>
      <c r="P27" s="15">
        <v>5429</v>
      </c>
      <c r="Q27" s="15">
        <v>103</v>
      </c>
      <c r="R27" s="15">
        <v>473864</v>
      </c>
      <c r="S27" s="15">
        <f t="shared" si="3"/>
        <v>379111.8</v>
      </c>
      <c r="T27" s="16">
        <f t="shared" si="4"/>
        <v>1.6605885754945038</v>
      </c>
      <c r="U27" s="17">
        <v>150000</v>
      </c>
      <c r="V27" s="18">
        <f t="shared" si="5"/>
        <v>239122.76216491795</v>
      </c>
      <c r="W27" s="19">
        <f t="shared" si="6"/>
        <v>389122.76216491795</v>
      </c>
    </row>
    <row r="28" spans="1:23" ht="19.7" customHeight="1" x14ac:dyDescent="0.25">
      <c r="A28" s="6" t="s">
        <v>75</v>
      </c>
      <c r="B28" s="3" t="s">
        <v>76</v>
      </c>
      <c r="C28" s="6" t="s">
        <v>133</v>
      </c>
      <c r="D28" s="6" t="s">
        <v>145</v>
      </c>
      <c r="E28" s="24">
        <v>1</v>
      </c>
      <c r="F28" s="15">
        <v>65336</v>
      </c>
      <c r="G28" s="15">
        <v>19912.333333333332</v>
      </c>
      <c r="H28" s="15">
        <f t="shared" si="0"/>
        <v>85248.333333333328</v>
      </c>
      <c r="I28" s="15">
        <v>69165.666666666672</v>
      </c>
      <c r="J28" s="15">
        <v>64703</v>
      </c>
      <c r="K28" s="15">
        <f t="shared" si="1"/>
        <v>65595.53333333334</v>
      </c>
      <c r="L28" s="15">
        <v>64389.333333333336</v>
      </c>
      <c r="M28" s="15">
        <v>327607</v>
      </c>
      <c r="N28" s="22">
        <f t="shared" si="2"/>
        <v>274963.46666666667</v>
      </c>
      <c r="O28" s="15">
        <v>8501.3333333333339</v>
      </c>
      <c r="P28" s="15">
        <v>102559.66666666667</v>
      </c>
      <c r="Q28" s="15">
        <v>132315.33333333334</v>
      </c>
      <c r="R28" s="15">
        <v>2629302.3333333335</v>
      </c>
      <c r="S28" s="15">
        <f t="shared" si="3"/>
        <v>2129904.9333333336</v>
      </c>
      <c r="T28" s="16">
        <f t="shared" si="4"/>
        <v>19.791344489816179</v>
      </c>
      <c r="U28" s="17">
        <v>1800000</v>
      </c>
      <c r="V28" s="18">
        <f t="shared" si="5"/>
        <v>2849929.8569201422</v>
      </c>
      <c r="W28" s="19">
        <f t="shared" si="6"/>
        <v>4649929.8569201417</v>
      </c>
    </row>
    <row r="29" spans="1:23" ht="19.7" customHeight="1" x14ac:dyDescent="0.25">
      <c r="A29" s="3" t="s">
        <v>89</v>
      </c>
      <c r="B29" s="3" t="s">
        <v>90</v>
      </c>
      <c r="C29" s="3" t="s">
        <v>144</v>
      </c>
      <c r="D29" s="3" t="s">
        <v>145</v>
      </c>
      <c r="E29" s="24">
        <v>1</v>
      </c>
      <c r="F29" s="15">
        <v>1082.3333333333333</v>
      </c>
      <c r="G29" s="15">
        <v>298.33333333333331</v>
      </c>
      <c r="H29" s="30">
        <f t="shared" si="0"/>
        <v>1380.6666666666665</v>
      </c>
      <c r="I29" s="15">
        <v>1885.3333333333333</v>
      </c>
      <c r="J29" s="15">
        <v>1259.6666666666667</v>
      </c>
      <c r="K29" s="25">
        <f t="shared" si="1"/>
        <v>1384.8000000000002</v>
      </c>
      <c r="L29" s="15">
        <v>416.33333333333331</v>
      </c>
      <c r="M29" s="15">
        <v>5115.666666666667</v>
      </c>
      <c r="N29" s="25">
        <f t="shared" si="2"/>
        <v>4175.8</v>
      </c>
      <c r="O29" s="15">
        <v>761</v>
      </c>
      <c r="P29" s="15">
        <v>3758.3333333333335</v>
      </c>
      <c r="Q29" s="15">
        <v>1239.6666666666667</v>
      </c>
      <c r="R29" s="15">
        <v>9231.3333333333339</v>
      </c>
      <c r="S29" s="25">
        <f t="shared" si="3"/>
        <v>7633.0000000000009</v>
      </c>
      <c r="T29" s="16">
        <f t="shared" si="4"/>
        <v>0.49405877337057752</v>
      </c>
      <c r="U29" s="17">
        <v>150000</v>
      </c>
      <c r="V29" s="18">
        <f t="shared" si="5"/>
        <v>71143.870494835122</v>
      </c>
      <c r="W29" s="19">
        <f t="shared" si="6"/>
        <v>221143.87049483514</v>
      </c>
    </row>
    <row r="30" spans="1:23" ht="19.7" customHeight="1" x14ac:dyDescent="0.25">
      <c r="A30" s="5" t="s">
        <v>69</v>
      </c>
      <c r="B30" s="3" t="s">
        <v>70</v>
      </c>
      <c r="C30" s="3" t="s">
        <v>144</v>
      </c>
      <c r="D30" s="3" t="s">
        <v>145</v>
      </c>
      <c r="E30" s="23">
        <v>1</v>
      </c>
      <c r="F30" s="15">
        <v>233</v>
      </c>
      <c r="G30" s="15">
        <v>55</v>
      </c>
      <c r="H30" s="15">
        <f t="shared" si="0"/>
        <v>288</v>
      </c>
      <c r="I30" s="15">
        <v>402.66666666666669</v>
      </c>
      <c r="J30" s="15">
        <v>552.66666666666663</v>
      </c>
      <c r="K30" s="15">
        <f t="shared" si="1"/>
        <v>522.66666666666663</v>
      </c>
      <c r="L30" s="15">
        <v>0</v>
      </c>
      <c r="M30" s="15">
        <v>2855</v>
      </c>
      <c r="N30" s="15">
        <f t="shared" si="2"/>
        <v>2284</v>
      </c>
      <c r="O30" s="15">
        <v>12.333333333333334</v>
      </c>
      <c r="P30" s="15">
        <v>893</v>
      </c>
      <c r="Q30" s="15">
        <v>0</v>
      </c>
      <c r="R30" s="15">
        <v>14327.333333333334</v>
      </c>
      <c r="S30" s="15">
        <f t="shared" si="3"/>
        <v>11461.866666666669</v>
      </c>
      <c r="T30" s="16">
        <f t="shared" si="4"/>
        <v>0.11783332424026215</v>
      </c>
      <c r="U30" s="17">
        <v>150000</v>
      </c>
      <c r="V30" s="18">
        <f t="shared" si="5"/>
        <v>16967.857290608663</v>
      </c>
      <c r="W30" s="19">
        <f t="shared" si="6"/>
        <v>166967.85729060866</v>
      </c>
    </row>
    <row r="31" spans="1:23" ht="19.7" customHeight="1" x14ac:dyDescent="0.25">
      <c r="A31" s="5" t="s">
        <v>152</v>
      </c>
      <c r="B31" s="3" t="s">
        <v>153</v>
      </c>
      <c r="C31" s="3" t="s">
        <v>148</v>
      </c>
      <c r="D31" s="3" t="s">
        <v>145</v>
      </c>
      <c r="E31" s="23">
        <v>1</v>
      </c>
      <c r="F31" s="15">
        <v>213.33333333333334</v>
      </c>
      <c r="G31" s="15">
        <v>355</v>
      </c>
      <c r="H31" s="15">
        <f t="shared" ref="H31" si="7">+F31+G31</f>
        <v>568.33333333333337</v>
      </c>
      <c r="I31" s="15">
        <v>1875.6666666666667</v>
      </c>
      <c r="J31" s="15">
        <v>336.66666666666669</v>
      </c>
      <c r="K31" s="15">
        <f t="shared" ref="K31" si="8">0.2*I31+0.8*J31</f>
        <v>644.4666666666667</v>
      </c>
      <c r="L31" s="15">
        <v>50.333333333333336</v>
      </c>
      <c r="M31" s="15">
        <v>7591.666666666667</v>
      </c>
      <c r="N31" s="15">
        <f t="shared" ref="N31" si="9">0.2*L31+0.8*M31</f>
        <v>6083.4000000000005</v>
      </c>
      <c r="O31" s="15">
        <v>21.333333333333332</v>
      </c>
      <c r="P31" s="15">
        <v>233.33333333333334</v>
      </c>
      <c r="Q31" s="15">
        <v>50.333333333333336</v>
      </c>
      <c r="R31" s="15">
        <v>69315</v>
      </c>
      <c r="S31" s="15">
        <f t="shared" ref="S31" si="10">0.2*Q31+0.8*R31</f>
        <v>55462.066666666666</v>
      </c>
      <c r="T31" s="16">
        <f t="shared" si="4"/>
        <v>0.25931173974988292</v>
      </c>
      <c r="U31" s="17">
        <v>150000</v>
      </c>
      <c r="V31" s="18">
        <f t="shared" si="5"/>
        <v>37340.579349895444</v>
      </c>
      <c r="W31" s="19">
        <f t="shared" ref="W31" si="11">+U31+V31</f>
        <v>187340.57934989544</v>
      </c>
    </row>
    <row r="32" spans="1:23" ht="19.7" customHeight="1" x14ac:dyDescent="0.25">
      <c r="A32" s="3" t="s">
        <v>71</v>
      </c>
      <c r="B32" s="3" t="s">
        <v>72</v>
      </c>
      <c r="C32" s="3" t="s">
        <v>144</v>
      </c>
      <c r="D32" s="3" t="s">
        <v>145</v>
      </c>
      <c r="E32" s="24">
        <v>1</v>
      </c>
      <c r="F32" s="15">
        <v>972</v>
      </c>
      <c r="G32" s="15">
        <v>335</v>
      </c>
      <c r="H32" s="15">
        <f t="shared" si="0"/>
        <v>1307</v>
      </c>
      <c r="I32" s="15">
        <v>0</v>
      </c>
      <c r="J32" s="15">
        <v>785</v>
      </c>
      <c r="K32" s="15">
        <f t="shared" si="1"/>
        <v>628</v>
      </c>
      <c r="L32" s="15">
        <v>755.66666666666663</v>
      </c>
      <c r="M32" s="15">
        <v>1799.3333333333333</v>
      </c>
      <c r="N32" s="15">
        <f t="shared" si="2"/>
        <v>1590.6</v>
      </c>
      <c r="O32" s="15">
        <v>255.33333333333334</v>
      </c>
      <c r="P32" s="15">
        <v>472.33333333333331</v>
      </c>
      <c r="Q32" s="15">
        <v>787</v>
      </c>
      <c r="R32" s="15">
        <v>10694.666666666666</v>
      </c>
      <c r="S32" s="15">
        <f t="shared" si="3"/>
        <v>8713.1333333333332</v>
      </c>
      <c r="T32" s="16">
        <f t="shared" si="4"/>
        <v>0.21404826565262164</v>
      </c>
      <c r="U32" s="17">
        <v>150000</v>
      </c>
      <c r="V32" s="18">
        <f t="shared" si="5"/>
        <v>30822.693396058734</v>
      </c>
      <c r="W32" s="19">
        <f t="shared" si="6"/>
        <v>180822.69339605875</v>
      </c>
    </row>
    <row r="33" spans="1:23" ht="19.7" customHeight="1" x14ac:dyDescent="0.25">
      <c r="A33" s="3" t="s">
        <v>73</v>
      </c>
      <c r="B33" s="3" t="s">
        <v>74</v>
      </c>
      <c r="C33" s="3" t="s">
        <v>131</v>
      </c>
      <c r="D33" s="3" t="s">
        <v>145</v>
      </c>
      <c r="E33" s="14">
        <v>1</v>
      </c>
      <c r="F33" s="15">
        <v>7422</v>
      </c>
      <c r="G33" s="15">
        <v>0</v>
      </c>
      <c r="H33" s="15">
        <f t="shared" si="0"/>
        <v>7422</v>
      </c>
      <c r="I33" s="15">
        <v>8461.3333333333339</v>
      </c>
      <c r="J33" s="15">
        <v>6925.333333333333</v>
      </c>
      <c r="K33" s="15">
        <f t="shared" si="1"/>
        <v>7232.5333333333328</v>
      </c>
      <c r="L33" s="15">
        <v>0</v>
      </c>
      <c r="M33" s="15">
        <v>22004.333333333332</v>
      </c>
      <c r="N33" s="15">
        <f t="shared" si="2"/>
        <v>17603.466666666667</v>
      </c>
      <c r="O33" s="15">
        <v>93.666666666666671</v>
      </c>
      <c r="P33" s="15">
        <v>3556.3333333333335</v>
      </c>
      <c r="Q33" s="15">
        <v>0</v>
      </c>
      <c r="R33" s="15">
        <v>368589</v>
      </c>
      <c r="S33" s="15">
        <f t="shared" si="3"/>
        <v>294871.2</v>
      </c>
      <c r="T33" s="16">
        <f t="shared" si="4"/>
        <v>1.6991827648511482</v>
      </c>
      <c r="U33" s="17">
        <v>150000</v>
      </c>
      <c r="V33" s="18">
        <f t="shared" si="5"/>
        <v>244680.27911924748</v>
      </c>
      <c r="W33" s="19">
        <f t="shared" si="6"/>
        <v>394680.27911924745</v>
      </c>
    </row>
    <row r="34" spans="1:23" ht="19.7" customHeight="1" x14ac:dyDescent="0.25">
      <c r="A34" s="3" t="s">
        <v>91</v>
      </c>
      <c r="B34" s="3" t="s">
        <v>92</v>
      </c>
      <c r="C34" s="3" t="s">
        <v>144</v>
      </c>
      <c r="D34" s="3" t="s">
        <v>145</v>
      </c>
      <c r="E34" s="24">
        <v>1</v>
      </c>
      <c r="F34" s="15">
        <v>336.66666666666669</v>
      </c>
      <c r="G34" s="15">
        <v>336.66666666666669</v>
      </c>
      <c r="H34" s="25">
        <f t="shared" si="0"/>
        <v>673.33333333333337</v>
      </c>
      <c r="I34" s="15">
        <v>0</v>
      </c>
      <c r="J34" s="15">
        <v>336.66666666666669</v>
      </c>
      <c r="K34" s="25">
        <f t="shared" si="1"/>
        <v>269.33333333333337</v>
      </c>
      <c r="L34" s="15">
        <v>0</v>
      </c>
      <c r="M34" s="15">
        <v>2913</v>
      </c>
      <c r="N34" s="25">
        <f t="shared" si="2"/>
        <v>2330.4</v>
      </c>
      <c r="O34" s="15">
        <v>91.333333333333329</v>
      </c>
      <c r="P34" s="15">
        <v>420</v>
      </c>
      <c r="Q34" s="15">
        <v>0</v>
      </c>
      <c r="R34" s="15">
        <v>19257.666666666668</v>
      </c>
      <c r="S34" s="25">
        <f t="shared" si="3"/>
        <v>15406.133333333335</v>
      </c>
      <c r="T34" s="16">
        <f t="shared" si="4"/>
        <v>0.13743898761070433</v>
      </c>
      <c r="U34" s="17">
        <v>150000</v>
      </c>
      <c r="V34" s="18">
        <f t="shared" si="5"/>
        <v>19791.04928915629</v>
      </c>
      <c r="W34" s="19">
        <f t="shared" si="6"/>
        <v>169791.04928915628</v>
      </c>
    </row>
    <row r="35" spans="1:23" ht="19.7" customHeight="1" x14ac:dyDescent="0.25">
      <c r="A35" s="3" t="s">
        <v>93</v>
      </c>
      <c r="B35" s="3" t="s">
        <v>94</v>
      </c>
      <c r="C35" s="3" t="s">
        <v>131</v>
      </c>
      <c r="D35" s="3" t="s">
        <v>145</v>
      </c>
      <c r="E35" s="14">
        <v>1</v>
      </c>
      <c r="F35" s="15">
        <v>19496.666666666668</v>
      </c>
      <c r="G35" s="15">
        <v>6.666666666666667</v>
      </c>
      <c r="H35" s="15">
        <f t="shared" si="0"/>
        <v>19503.333333333336</v>
      </c>
      <c r="I35" s="15">
        <v>15613.666666666666</v>
      </c>
      <c r="J35" s="15">
        <v>9415.3333333333339</v>
      </c>
      <c r="K35" s="15">
        <f t="shared" si="1"/>
        <v>10655</v>
      </c>
      <c r="L35" s="15">
        <v>6720</v>
      </c>
      <c r="M35" s="15">
        <v>84733</v>
      </c>
      <c r="N35" s="15">
        <f t="shared" si="2"/>
        <v>69130.400000000009</v>
      </c>
      <c r="O35" s="15">
        <v>5590.333333333333</v>
      </c>
      <c r="P35" s="15">
        <v>45240.333333333336</v>
      </c>
      <c r="Q35" s="15">
        <v>0</v>
      </c>
      <c r="R35" s="15">
        <v>490790.66666666669</v>
      </c>
      <c r="S35" s="15">
        <f t="shared" si="3"/>
        <v>392632.53333333338</v>
      </c>
      <c r="T35" s="16">
        <f t="shared" si="4"/>
        <v>5.469873924555416</v>
      </c>
      <c r="U35" s="17">
        <v>150000</v>
      </c>
      <c r="V35" s="18">
        <f t="shared" si="5"/>
        <v>787655.28128727048</v>
      </c>
      <c r="W35" s="19">
        <f t="shared" si="6"/>
        <v>937655.28128727048</v>
      </c>
    </row>
    <row r="36" spans="1:23" ht="19.7" customHeight="1" x14ac:dyDescent="0.25">
      <c r="A36" s="3" t="s">
        <v>95</v>
      </c>
      <c r="B36" s="3" t="s">
        <v>96</v>
      </c>
      <c r="C36" s="3" t="s">
        <v>148</v>
      </c>
      <c r="D36" s="3" t="s">
        <v>145</v>
      </c>
      <c r="E36" s="14">
        <v>1</v>
      </c>
      <c r="F36" s="15">
        <v>1054.6666666666667</v>
      </c>
      <c r="G36" s="15">
        <v>0</v>
      </c>
      <c r="H36" s="14">
        <f t="shared" si="0"/>
        <v>1054.6666666666667</v>
      </c>
      <c r="I36" s="15">
        <v>2548.3333333333335</v>
      </c>
      <c r="J36" s="15">
        <v>414</v>
      </c>
      <c r="K36" s="15">
        <f t="shared" si="1"/>
        <v>840.86666666666679</v>
      </c>
      <c r="L36" s="15">
        <v>1203.6666666666667</v>
      </c>
      <c r="M36" s="15">
        <v>15134.333333333334</v>
      </c>
      <c r="N36" s="15">
        <f t="shared" si="2"/>
        <v>12348.2</v>
      </c>
      <c r="O36" s="15">
        <v>459</v>
      </c>
      <c r="P36" s="15">
        <v>8959.3333333333339</v>
      </c>
      <c r="Q36" s="15">
        <v>0</v>
      </c>
      <c r="R36" s="15">
        <v>52875</v>
      </c>
      <c r="S36" s="15">
        <f t="shared" si="3"/>
        <v>42300</v>
      </c>
      <c r="T36" s="16">
        <f t="shared" si="4"/>
        <v>0.61227457249633721</v>
      </c>
      <c r="U36" s="17">
        <v>150000</v>
      </c>
      <c r="V36" s="18">
        <f t="shared" si="5"/>
        <v>88166.803709985557</v>
      </c>
      <c r="W36" s="19">
        <f t="shared" si="6"/>
        <v>238166.80370998557</v>
      </c>
    </row>
    <row r="37" spans="1:23" ht="19.7" customHeight="1" x14ac:dyDescent="0.25">
      <c r="A37" s="3" t="s">
        <v>99</v>
      </c>
      <c r="B37" s="3" t="s">
        <v>100</v>
      </c>
      <c r="C37" s="3" t="s">
        <v>133</v>
      </c>
      <c r="D37" s="3" t="s">
        <v>150</v>
      </c>
      <c r="E37" s="14">
        <v>1</v>
      </c>
      <c r="F37" s="15">
        <v>761</v>
      </c>
      <c r="G37" s="15">
        <v>11.333333333333334</v>
      </c>
      <c r="H37" s="15">
        <f t="shared" si="0"/>
        <v>772.33333333333337</v>
      </c>
      <c r="I37" s="15">
        <v>1325</v>
      </c>
      <c r="J37" s="15">
        <v>197</v>
      </c>
      <c r="K37" s="15">
        <f t="shared" si="1"/>
        <v>422.6</v>
      </c>
      <c r="L37" s="15">
        <v>107.66666666666667</v>
      </c>
      <c r="M37" s="15">
        <v>3512</v>
      </c>
      <c r="N37" s="15">
        <f t="shared" si="2"/>
        <v>2831.1333333333337</v>
      </c>
      <c r="O37" s="15">
        <v>8.6666666666666661</v>
      </c>
      <c r="P37" s="15">
        <v>467.66666666666669</v>
      </c>
      <c r="Q37" s="15">
        <v>1461</v>
      </c>
      <c r="R37" s="15">
        <v>43529</v>
      </c>
      <c r="S37" s="15">
        <f t="shared" si="3"/>
        <v>35115.4</v>
      </c>
      <c r="T37" s="16">
        <f t="shared" si="4"/>
        <v>0.1748355045443804</v>
      </c>
      <c r="U37" s="17">
        <v>150000</v>
      </c>
      <c r="V37" s="18">
        <f t="shared" si="5"/>
        <v>25176.102851785323</v>
      </c>
      <c r="W37" s="19">
        <f t="shared" si="6"/>
        <v>175176.10285178531</v>
      </c>
    </row>
    <row r="38" spans="1:23" ht="19.7" customHeight="1" x14ac:dyDescent="0.25">
      <c r="A38" s="3" t="s">
        <v>14</v>
      </c>
      <c r="B38" s="3" t="s">
        <v>15</v>
      </c>
      <c r="C38" s="3" t="s">
        <v>131</v>
      </c>
      <c r="D38" s="3" t="s">
        <v>134</v>
      </c>
      <c r="E38" s="14">
        <v>1</v>
      </c>
      <c r="F38" s="15">
        <v>163.33333333333334</v>
      </c>
      <c r="G38" s="15">
        <v>51.666666666666664</v>
      </c>
      <c r="H38" s="21">
        <f t="shared" si="0"/>
        <v>215</v>
      </c>
      <c r="I38" s="15">
        <v>323</v>
      </c>
      <c r="J38" s="15">
        <v>32.666666666666664</v>
      </c>
      <c r="K38" s="15">
        <f t="shared" si="1"/>
        <v>90.733333333333348</v>
      </c>
      <c r="L38" s="15">
        <v>437.66666666666669</v>
      </c>
      <c r="M38" s="15">
        <v>722.66666666666663</v>
      </c>
      <c r="N38" s="15">
        <f t="shared" si="2"/>
        <v>665.66666666666663</v>
      </c>
      <c r="O38" s="15">
        <v>27.666666666666668</v>
      </c>
      <c r="P38" s="15">
        <v>1066</v>
      </c>
      <c r="Q38" s="15">
        <v>2577</v>
      </c>
      <c r="R38" s="15">
        <v>10233.333333333334</v>
      </c>
      <c r="S38" s="15">
        <f t="shared" si="3"/>
        <v>8702.0666666666675</v>
      </c>
      <c r="T38" s="16">
        <f t="shared" si="4"/>
        <v>6.6131043970578174E-2</v>
      </c>
      <c r="U38" s="17">
        <v>150000</v>
      </c>
      <c r="V38" s="18">
        <f t="shared" si="5"/>
        <v>9522.7909745104917</v>
      </c>
      <c r="W38" s="19">
        <f t="shared" si="6"/>
        <v>159522.79097451048</v>
      </c>
    </row>
    <row r="39" spans="1:23" ht="19.7" customHeight="1" x14ac:dyDescent="0.25">
      <c r="A39" s="3" t="s">
        <v>79</v>
      </c>
      <c r="B39" s="3" t="s">
        <v>80</v>
      </c>
      <c r="C39" s="3" t="s">
        <v>131</v>
      </c>
      <c r="D39" s="3" t="s">
        <v>134</v>
      </c>
      <c r="E39" s="14">
        <v>1</v>
      </c>
      <c r="F39" s="15">
        <v>477.66666666666669</v>
      </c>
      <c r="G39" s="15">
        <v>1581.3333333333333</v>
      </c>
      <c r="H39" s="15">
        <f t="shared" si="0"/>
        <v>2059</v>
      </c>
      <c r="I39" s="15">
        <v>827.33333333333337</v>
      </c>
      <c r="J39" s="15">
        <v>7802</v>
      </c>
      <c r="K39" s="15">
        <f t="shared" si="1"/>
        <v>6407.0666666666675</v>
      </c>
      <c r="L39" s="15">
        <v>466.66666666666669</v>
      </c>
      <c r="M39" s="15">
        <v>9162</v>
      </c>
      <c r="N39" s="15">
        <f t="shared" si="2"/>
        <v>7422.9333333333334</v>
      </c>
      <c r="O39" s="15">
        <v>76</v>
      </c>
      <c r="P39" s="15">
        <v>746.33333333333337</v>
      </c>
      <c r="Q39" s="15">
        <v>1082.6666666666667</v>
      </c>
      <c r="R39" s="15">
        <v>78977.333333333328</v>
      </c>
      <c r="S39" s="15">
        <f t="shared" si="3"/>
        <v>63398.400000000001</v>
      </c>
      <c r="T39" s="16">
        <f t="shared" si="4"/>
        <v>0.79291798744283648</v>
      </c>
      <c r="U39" s="17">
        <v>150000</v>
      </c>
      <c r="V39" s="18">
        <f t="shared" si="5"/>
        <v>114179.23869018351</v>
      </c>
      <c r="W39" s="19">
        <f t="shared" si="6"/>
        <v>264179.2386901835</v>
      </c>
    </row>
    <row r="40" spans="1:23" ht="19.7" customHeight="1" x14ac:dyDescent="0.25">
      <c r="A40" s="3" t="s">
        <v>81</v>
      </c>
      <c r="B40" s="3" t="s">
        <v>82</v>
      </c>
      <c r="C40" s="3" t="s">
        <v>133</v>
      </c>
      <c r="D40" s="3" t="s">
        <v>134</v>
      </c>
      <c r="E40" s="14">
        <v>1</v>
      </c>
      <c r="F40" s="15">
        <v>3042</v>
      </c>
      <c r="G40" s="15">
        <v>571</v>
      </c>
      <c r="H40" s="15">
        <f t="shared" si="0"/>
        <v>3613</v>
      </c>
      <c r="I40" s="15">
        <v>1701.3333333333333</v>
      </c>
      <c r="J40" s="15">
        <v>1545</v>
      </c>
      <c r="K40" s="15">
        <f t="shared" si="1"/>
        <v>1576.2666666666667</v>
      </c>
      <c r="L40" s="15">
        <v>1723.6666666666667</v>
      </c>
      <c r="M40" s="15">
        <v>13124.666666666666</v>
      </c>
      <c r="N40" s="15">
        <f t="shared" si="2"/>
        <v>10844.466666666667</v>
      </c>
      <c r="O40" s="15">
        <v>367.33333333333331</v>
      </c>
      <c r="P40" s="15">
        <v>7183</v>
      </c>
      <c r="Q40" s="15">
        <v>6839.666666666667</v>
      </c>
      <c r="R40" s="15">
        <v>72738</v>
      </c>
      <c r="S40" s="15">
        <f t="shared" si="3"/>
        <v>59558.333333333336</v>
      </c>
      <c r="T40" s="16">
        <f t="shared" si="4"/>
        <v>0.73418412654957432</v>
      </c>
      <c r="U40" s="17">
        <v>150000</v>
      </c>
      <c r="V40" s="18">
        <f t="shared" si="5"/>
        <v>105721.63320218684</v>
      </c>
      <c r="W40" s="19">
        <f t="shared" si="6"/>
        <v>255721.63320218684</v>
      </c>
    </row>
    <row r="41" spans="1:23" ht="19.7" customHeight="1" x14ac:dyDescent="0.25">
      <c r="A41" s="3" t="s">
        <v>26</v>
      </c>
      <c r="B41" s="3" t="s">
        <v>27</v>
      </c>
      <c r="C41" s="3" t="s">
        <v>131</v>
      </c>
      <c r="D41" s="3" t="s">
        <v>138</v>
      </c>
      <c r="E41" s="14">
        <v>1</v>
      </c>
      <c r="F41" s="15">
        <v>4447.333333333333</v>
      </c>
      <c r="G41" s="15">
        <v>3141</v>
      </c>
      <c r="H41" s="15">
        <f t="shared" ref="H41:H57" si="12">+F41+G41</f>
        <v>7588.333333333333</v>
      </c>
      <c r="I41" s="15">
        <v>5743</v>
      </c>
      <c r="J41" s="15">
        <v>5944.333333333333</v>
      </c>
      <c r="K41" s="15">
        <f t="shared" ref="K41:K57" si="13">0.2*I41+0.8*J41</f>
        <v>5904.0666666666666</v>
      </c>
      <c r="L41" s="15">
        <v>7773.333333333333</v>
      </c>
      <c r="M41" s="15">
        <v>19315</v>
      </c>
      <c r="N41" s="15">
        <f t="shared" ref="N41:N57" si="14">0.2*L41+0.8*M41</f>
        <v>17006.666666666668</v>
      </c>
      <c r="O41" s="15">
        <v>676.33333333333337</v>
      </c>
      <c r="P41" s="15">
        <v>11583.333333333334</v>
      </c>
      <c r="Q41" s="15">
        <v>12904.666666666666</v>
      </c>
      <c r="R41" s="15">
        <v>84693.333333333328</v>
      </c>
      <c r="S41" s="15">
        <f t="shared" ref="S41:S57" si="15">0.2*Q41+0.8*R41</f>
        <v>70335.600000000006</v>
      </c>
      <c r="T41" s="16">
        <f t="shared" ref="T41:T57" si="16">0.2*(H41*100/H$58)+0.2*(K41*100/K$58)+0.2*(N41*100/N$58)+0.1*(O41*100/O$58)+0.1*(P41*100/P$58)+0.2*(S41*100/(S$58))</f>
        <v>1.4691511995123323</v>
      </c>
      <c r="U41" s="18">
        <v>150000</v>
      </c>
      <c r="V41" s="18">
        <f t="shared" ref="V41:V57" si="17">+T41*V$58/100</f>
        <v>211556.00974833645</v>
      </c>
      <c r="W41" s="19">
        <f t="shared" ref="W41:W57" si="18">+U41+V41</f>
        <v>361556.00974833645</v>
      </c>
    </row>
    <row r="42" spans="1:23" ht="19.7" customHeight="1" x14ac:dyDescent="0.25">
      <c r="A42" s="3" t="s">
        <v>28</v>
      </c>
      <c r="B42" s="3" t="s">
        <v>29</v>
      </c>
      <c r="C42" s="3" t="s">
        <v>133</v>
      </c>
      <c r="D42" s="3" t="s">
        <v>138</v>
      </c>
      <c r="E42" s="14">
        <v>1</v>
      </c>
      <c r="F42" s="15">
        <v>28552</v>
      </c>
      <c r="G42" s="15">
        <v>3237.6666666666665</v>
      </c>
      <c r="H42" s="15">
        <f t="shared" si="12"/>
        <v>31789.666666666668</v>
      </c>
      <c r="I42" s="15">
        <v>10015</v>
      </c>
      <c r="J42" s="15">
        <v>4909</v>
      </c>
      <c r="K42" s="15">
        <f t="shared" si="13"/>
        <v>5930.2000000000007</v>
      </c>
      <c r="L42" s="15">
        <v>4143.666666666667</v>
      </c>
      <c r="M42" s="15">
        <v>594797.66666666663</v>
      </c>
      <c r="N42" s="15">
        <f t="shared" si="14"/>
        <v>476666.86666666664</v>
      </c>
      <c r="O42" s="15">
        <v>685.66666666666663</v>
      </c>
      <c r="P42" s="15">
        <v>63804.333333333336</v>
      </c>
      <c r="Q42" s="15">
        <v>30651.666666666668</v>
      </c>
      <c r="R42" s="15">
        <v>1651366</v>
      </c>
      <c r="S42" s="15">
        <f t="shared" si="15"/>
        <v>1327223.1333333333</v>
      </c>
      <c r="T42" s="16">
        <f t="shared" si="16"/>
        <v>11.295365223510354</v>
      </c>
      <c r="U42" s="18">
        <v>150000</v>
      </c>
      <c r="V42" s="18">
        <f t="shared" si="17"/>
        <v>1626519.0377472227</v>
      </c>
      <c r="W42" s="19">
        <f t="shared" si="18"/>
        <v>1776519.0377472227</v>
      </c>
    </row>
    <row r="43" spans="1:23" ht="19.7" customHeight="1" x14ac:dyDescent="0.25">
      <c r="A43" s="3" t="s">
        <v>85</v>
      </c>
      <c r="B43" s="3" t="s">
        <v>86</v>
      </c>
      <c r="C43" s="3" t="s">
        <v>133</v>
      </c>
      <c r="D43" s="3" t="s">
        <v>138</v>
      </c>
      <c r="E43" s="24">
        <v>1</v>
      </c>
      <c r="F43" s="15">
        <v>920.33333333333337</v>
      </c>
      <c r="G43" s="15">
        <v>0</v>
      </c>
      <c r="H43" s="30">
        <f t="shared" si="12"/>
        <v>920.33333333333337</v>
      </c>
      <c r="I43" s="15">
        <v>3192.3333333333335</v>
      </c>
      <c r="J43" s="15">
        <v>254.66666666666666</v>
      </c>
      <c r="K43" s="25">
        <f t="shared" si="13"/>
        <v>842.2</v>
      </c>
      <c r="L43" s="15">
        <v>0</v>
      </c>
      <c r="M43" s="15">
        <v>7866</v>
      </c>
      <c r="N43" s="25">
        <f t="shared" si="14"/>
        <v>6292.8</v>
      </c>
      <c r="O43" s="15">
        <v>106</v>
      </c>
      <c r="P43" s="15">
        <v>5212.333333333333</v>
      </c>
      <c r="Q43" s="15">
        <v>0</v>
      </c>
      <c r="R43" s="15">
        <v>148425</v>
      </c>
      <c r="S43" s="25">
        <f t="shared" si="15"/>
        <v>118740</v>
      </c>
      <c r="T43" s="16">
        <f t="shared" si="16"/>
        <v>0.52074859908906757</v>
      </c>
      <c r="U43" s="17">
        <v>150000</v>
      </c>
      <c r="V43" s="18">
        <f t="shared" si="17"/>
        <v>74987.173370506818</v>
      </c>
      <c r="W43" s="19">
        <f t="shared" si="18"/>
        <v>224987.17337050682</v>
      </c>
    </row>
    <row r="44" spans="1:23" ht="19.7" customHeight="1" x14ac:dyDescent="0.25">
      <c r="A44" s="3" t="s">
        <v>87</v>
      </c>
      <c r="B44" s="3" t="s">
        <v>88</v>
      </c>
      <c r="C44" s="3" t="s">
        <v>133</v>
      </c>
      <c r="D44" s="3" t="s">
        <v>138</v>
      </c>
      <c r="E44" s="14">
        <v>1</v>
      </c>
      <c r="F44" s="15">
        <v>2606.6666666666665</v>
      </c>
      <c r="G44" s="15">
        <v>1397</v>
      </c>
      <c r="H44" s="22">
        <f t="shared" si="12"/>
        <v>4003.6666666666665</v>
      </c>
      <c r="I44" s="15">
        <v>925.33333333333337</v>
      </c>
      <c r="J44" s="15">
        <v>282.66666666666669</v>
      </c>
      <c r="K44" s="15">
        <f t="shared" si="13"/>
        <v>411.20000000000005</v>
      </c>
      <c r="L44" s="15">
        <v>374</v>
      </c>
      <c r="M44" s="15">
        <v>9296</v>
      </c>
      <c r="N44" s="15">
        <f t="shared" si="14"/>
        <v>7511.6</v>
      </c>
      <c r="O44" s="15">
        <v>293.66666666666669</v>
      </c>
      <c r="P44" s="15">
        <v>1404.6666666666667</v>
      </c>
      <c r="Q44" s="15">
        <v>31.666666666666668</v>
      </c>
      <c r="R44" s="15">
        <v>99715.666666666672</v>
      </c>
      <c r="S44" s="15">
        <f t="shared" si="15"/>
        <v>79778.866666666669</v>
      </c>
      <c r="T44" s="16">
        <f t="shared" si="16"/>
        <v>0.54669376770956191</v>
      </c>
      <c r="U44" s="17">
        <v>150000</v>
      </c>
      <c r="V44" s="18">
        <f t="shared" si="17"/>
        <v>78723.246517655658</v>
      </c>
      <c r="W44" s="19">
        <f t="shared" si="18"/>
        <v>228723.24651765567</v>
      </c>
    </row>
    <row r="45" spans="1:23" ht="19.7" customHeight="1" x14ac:dyDescent="0.25">
      <c r="A45" s="3" t="s">
        <v>22</v>
      </c>
      <c r="B45" s="3" t="s">
        <v>23</v>
      </c>
      <c r="C45" s="3" t="s">
        <v>133</v>
      </c>
      <c r="D45" s="3" t="s">
        <v>137</v>
      </c>
      <c r="E45" s="14">
        <v>1</v>
      </c>
      <c r="F45" s="15">
        <v>9101.3333333333339</v>
      </c>
      <c r="G45" s="15">
        <v>7438.333333333333</v>
      </c>
      <c r="H45" s="22">
        <f t="shared" si="12"/>
        <v>16539.666666666668</v>
      </c>
      <c r="I45" s="15">
        <v>10155</v>
      </c>
      <c r="J45" s="15">
        <v>3287.3333333333335</v>
      </c>
      <c r="K45" s="15">
        <f t="shared" si="13"/>
        <v>4660.8666666666668</v>
      </c>
      <c r="L45" s="15">
        <v>3089.3333333333335</v>
      </c>
      <c r="M45" s="15">
        <v>18881.333333333332</v>
      </c>
      <c r="N45" s="15">
        <f t="shared" si="14"/>
        <v>15722.933333333332</v>
      </c>
      <c r="O45" s="15">
        <v>1208.6666666666667</v>
      </c>
      <c r="P45" s="15">
        <v>11222.333333333334</v>
      </c>
      <c r="Q45" s="15">
        <v>197.66666666666666</v>
      </c>
      <c r="R45" s="15">
        <v>81338</v>
      </c>
      <c r="S45" s="15">
        <f t="shared" si="15"/>
        <v>65109.933333333334</v>
      </c>
      <c r="T45" s="16">
        <f t="shared" si="16"/>
        <v>1.8743993822741214</v>
      </c>
      <c r="U45" s="17">
        <v>150000</v>
      </c>
      <c r="V45" s="18">
        <f t="shared" si="17"/>
        <v>269911.26176821475</v>
      </c>
      <c r="W45" s="19">
        <f t="shared" si="18"/>
        <v>419911.26176821475</v>
      </c>
    </row>
    <row r="46" spans="1:23" ht="19.7" customHeight="1" x14ac:dyDescent="0.25">
      <c r="A46" s="3" t="s">
        <v>24</v>
      </c>
      <c r="B46" s="3" t="s">
        <v>25</v>
      </c>
      <c r="C46" s="3" t="s">
        <v>133</v>
      </c>
      <c r="D46" s="3" t="s">
        <v>137</v>
      </c>
      <c r="E46" s="14">
        <v>1</v>
      </c>
      <c r="F46" s="15">
        <v>43165</v>
      </c>
      <c r="G46" s="15">
        <v>35392.333333333336</v>
      </c>
      <c r="H46" s="22">
        <f t="shared" si="12"/>
        <v>78557.333333333343</v>
      </c>
      <c r="I46" s="15">
        <v>37023.666666666664</v>
      </c>
      <c r="J46" s="15">
        <v>3589</v>
      </c>
      <c r="K46" s="15">
        <f t="shared" si="13"/>
        <v>10275.933333333334</v>
      </c>
      <c r="L46" s="15">
        <v>14426.333333333334</v>
      </c>
      <c r="M46" s="15">
        <v>98209.333333333328</v>
      </c>
      <c r="N46" s="15">
        <f t="shared" si="14"/>
        <v>81452.733333333323</v>
      </c>
      <c r="O46" s="15">
        <v>247.66666666666666</v>
      </c>
      <c r="P46" s="15">
        <v>17721.666666666668</v>
      </c>
      <c r="Q46" s="15">
        <v>13886.666666666666</v>
      </c>
      <c r="R46" s="15">
        <v>353157</v>
      </c>
      <c r="S46" s="15">
        <f t="shared" si="15"/>
        <v>285302.93333333335</v>
      </c>
      <c r="T46" s="16">
        <f t="shared" si="16"/>
        <v>5.9823799831899453</v>
      </c>
      <c r="U46" s="17">
        <v>450000</v>
      </c>
      <c r="V46" s="18">
        <f t="shared" si="17"/>
        <v>861455.53872337239</v>
      </c>
      <c r="W46" s="19">
        <f t="shared" si="18"/>
        <v>1311455.5387233724</v>
      </c>
    </row>
    <row r="47" spans="1:23" ht="19.7" customHeight="1" x14ac:dyDescent="0.25">
      <c r="A47" s="3" t="s">
        <v>30</v>
      </c>
      <c r="B47" s="3" t="s">
        <v>31</v>
      </c>
      <c r="C47" s="3" t="s">
        <v>131</v>
      </c>
      <c r="D47" s="3" t="s">
        <v>137</v>
      </c>
      <c r="E47" s="14">
        <v>1</v>
      </c>
      <c r="F47" s="15">
        <v>3742</v>
      </c>
      <c r="G47" s="15">
        <v>1316.6666666666667</v>
      </c>
      <c r="H47" s="22">
        <f t="shared" si="12"/>
        <v>5058.666666666667</v>
      </c>
      <c r="I47" s="15">
        <v>5324</v>
      </c>
      <c r="J47" s="15">
        <v>1703.6666666666667</v>
      </c>
      <c r="K47" s="15">
        <f t="shared" si="13"/>
        <v>2427.7333333333336</v>
      </c>
      <c r="L47" s="15">
        <v>4656.333333333333</v>
      </c>
      <c r="M47" s="15">
        <v>20048.333333333332</v>
      </c>
      <c r="N47" s="15">
        <f t="shared" si="14"/>
        <v>16969.933333333334</v>
      </c>
      <c r="O47" s="15">
        <v>1070.6666666666667</v>
      </c>
      <c r="P47" s="15">
        <v>12439.666666666666</v>
      </c>
      <c r="Q47" s="15">
        <v>3683.6666666666665</v>
      </c>
      <c r="R47" s="15">
        <v>148076.33333333334</v>
      </c>
      <c r="S47" s="15">
        <f t="shared" si="15"/>
        <v>119197.80000000002</v>
      </c>
      <c r="T47" s="16">
        <f t="shared" si="16"/>
        <v>1.3255697043535162</v>
      </c>
      <c r="U47" s="17">
        <v>150000</v>
      </c>
      <c r="V47" s="18">
        <f t="shared" si="17"/>
        <v>190880.4467432611</v>
      </c>
      <c r="W47" s="19">
        <f t="shared" si="18"/>
        <v>340880.44674326107</v>
      </c>
    </row>
    <row r="48" spans="1:23" ht="19.7" customHeight="1" x14ac:dyDescent="0.25">
      <c r="A48" s="3" t="s">
        <v>32</v>
      </c>
      <c r="B48" s="3" t="s">
        <v>33</v>
      </c>
      <c r="C48" s="3" t="s">
        <v>133</v>
      </c>
      <c r="D48" s="3" t="s">
        <v>137</v>
      </c>
      <c r="E48" s="14">
        <v>1</v>
      </c>
      <c r="F48" s="15">
        <v>12314.666666666666</v>
      </c>
      <c r="G48" s="15">
        <v>2672.6666666666665</v>
      </c>
      <c r="H48" s="15">
        <f t="shared" si="12"/>
        <v>14987.333333333332</v>
      </c>
      <c r="I48" s="15">
        <v>16252.333333333334</v>
      </c>
      <c r="J48" s="15">
        <v>13028.666666666666</v>
      </c>
      <c r="K48" s="15">
        <f t="shared" si="13"/>
        <v>13673.400000000001</v>
      </c>
      <c r="L48" s="15">
        <v>4455</v>
      </c>
      <c r="M48" s="15">
        <v>66851.333333333328</v>
      </c>
      <c r="N48" s="15">
        <f t="shared" si="14"/>
        <v>54372.066666666666</v>
      </c>
      <c r="O48" s="15">
        <v>1293</v>
      </c>
      <c r="P48" s="15">
        <v>26470.333333333332</v>
      </c>
      <c r="Q48" s="15">
        <v>1321</v>
      </c>
      <c r="R48" s="15">
        <v>279037</v>
      </c>
      <c r="S48" s="15">
        <f t="shared" si="15"/>
        <v>223493.80000000002</v>
      </c>
      <c r="T48" s="16">
        <f t="shared" si="16"/>
        <v>3.5067332994708842</v>
      </c>
      <c r="U48" s="17">
        <v>150000</v>
      </c>
      <c r="V48" s="18">
        <f t="shared" si="17"/>
        <v>504965.38704384794</v>
      </c>
      <c r="W48" s="19">
        <f t="shared" si="18"/>
        <v>654965.38704384794</v>
      </c>
    </row>
    <row r="49" spans="1:23" ht="19.7" customHeight="1" x14ac:dyDescent="0.25">
      <c r="A49" s="3" t="s">
        <v>101</v>
      </c>
      <c r="B49" s="3" t="s">
        <v>102</v>
      </c>
      <c r="C49" s="3" t="s">
        <v>133</v>
      </c>
      <c r="D49" s="3" t="s">
        <v>151</v>
      </c>
      <c r="E49" s="14">
        <v>1</v>
      </c>
      <c r="F49" s="15">
        <v>405.33333333333331</v>
      </c>
      <c r="G49" s="15">
        <v>33</v>
      </c>
      <c r="H49" s="15">
        <f t="shared" si="12"/>
        <v>438.33333333333331</v>
      </c>
      <c r="I49" s="15">
        <v>650.33333333333337</v>
      </c>
      <c r="J49" s="15">
        <v>16.666666666666668</v>
      </c>
      <c r="K49" s="15">
        <f t="shared" si="13"/>
        <v>143.40000000000003</v>
      </c>
      <c r="L49" s="15">
        <v>47.333333333333336</v>
      </c>
      <c r="M49" s="15">
        <v>3435.3333333333335</v>
      </c>
      <c r="N49" s="15">
        <f t="shared" si="14"/>
        <v>2757.7333333333336</v>
      </c>
      <c r="O49" s="15">
        <v>2</v>
      </c>
      <c r="P49" s="15">
        <v>133.66666666666666</v>
      </c>
      <c r="Q49" s="15">
        <v>47.333333333333336</v>
      </c>
      <c r="R49" s="15">
        <v>5185.333333333333</v>
      </c>
      <c r="S49" s="15">
        <f t="shared" si="15"/>
        <v>4157.7333333333327</v>
      </c>
      <c r="T49" s="16">
        <f t="shared" si="16"/>
        <v>7.2743398281283525E-2</v>
      </c>
      <c r="U49" s="17">
        <v>150000</v>
      </c>
      <c r="V49" s="18">
        <f t="shared" si="17"/>
        <v>10474.962060426891</v>
      </c>
      <c r="W49" s="19">
        <f t="shared" si="18"/>
        <v>160474.96206042689</v>
      </c>
    </row>
    <row r="50" spans="1:23" ht="19.7" customHeight="1" x14ac:dyDescent="0.25">
      <c r="A50" s="3" t="s">
        <v>42</v>
      </c>
      <c r="B50" s="3" t="s">
        <v>43</v>
      </c>
      <c r="C50" s="3" t="s">
        <v>133</v>
      </c>
      <c r="D50" s="3" t="s">
        <v>141</v>
      </c>
      <c r="E50" s="14">
        <v>1</v>
      </c>
      <c r="F50" s="15">
        <v>19468.333333333332</v>
      </c>
      <c r="G50" s="15">
        <v>27.666666666666668</v>
      </c>
      <c r="H50" s="15">
        <f t="shared" si="12"/>
        <v>19496</v>
      </c>
      <c r="I50" s="15">
        <v>7806</v>
      </c>
      <c r="J50" s="15">
        <v>9007.6666666666661</v>
      </c>
      <c r="K50" s="15">
        <f t="shared" si="13"/>
        <v>8767.3333333333339</v>
      </c>
      <c r="L50" s="15">
        <v>17</v>
      </c>
      <c r="M50" s="15">
        <v>75859</v>
      </c>
      <c r="N50" s="15">
        <f t="shared" si="14"/>
        <v>60690.600000000006</v>
      </c>
      <c r="O50" s="15">
        <v>436</v>
      </c>
      <c r="P50" s="15">
        <v>15087.333333333334</v>
      </c>
      <c r="Q50" s="15">
        <v>0</v>
      </c>
      <c r="R50" s="15">
        <v>472342.33333333331</v>
      </c>
      <c r="S50" s="15">
        <f t="shared" si="15"/>
        <v>377873.8666666667</v>
      </c>
      <c r="T50" s="16">
        <f t="shared" si="16"/>
        <v>3.2889246945577533</v>
      </c>
      <c r="U50" s="17">
        <v>150000</v>
      </c>
      <c r="V50" s="18">
        <f t="shared" si="17"/>
        <v>473601.20930668304</v>
      </c>
      <c r="W50" s="19">
        <f t="shared" si="18"/>
        <v>623601.20930668304</v>
      </c>
    </row>
    <row r="51" spans="1:23" ht="19.7" customHeight="1" x14ac:dyDescent="0.25">
      <c r="A51" s="3" t="s">
        <v>44</v>
      </c>
      <c r="B51" s="3" t="s">
        <v>45</v>
      </c>
      <c r="C51" s="3" t="s">
        <v>133</v>
      </c>
      <c r="D51" s="3" t="s">
        <v>141</v>
      </c>
      <c r="E51" s="14">
        <v>1</v>
      </c>
      <c r="F51" s="15">
        <v>3725</v>
      </c>
      <c r="G51" s="15">
        <v>3484</v>
      </c>
      <c r="H51" s="15">
        <f t="shared" si="12"/>
        <v>7209</v>
      </c>
      <c r="I51" s="15">
        <v>5473.333333333333</v>
      </c>
      <c r="J51" s="15">
        <v>676</v>
      </c>
      <c r="K51" s="15">
        <f t="shared" si="13"/>
        <v>1635.4666666666667</v>
      </c>
      <c r="L51" s="15">
        <v>132.33333333333334</v>
      </c>
      <c r="M51" s="15">
        <v>40808.333333333336</v>
      </c>
      <c r="N51" s="15">
        <f t="shared" si="14"/>
        <v>32673.133333333339</v>
      </c>
      <c r="O51" s="15">
        <v>92</v>
      </c>
      <c r="P51" s="15">
        <v>7732.333333333333</v>
      </c>
      <c r="Q51" s="15">
        <v>309</v>
      </c>
      <c r="R51" s="15">
        <v>135589</v>
      </c>
      <c r="S51" s="15">
        <f t="shared" si="15"/>
        <v>108533.00000000001</v>
      </c>
      <c r="T51" s="16">
        <f t="shared" si="16"/>
        <v>1.1809321261153232</v>
      </c>
      <c r="U51" s="17">
        <v>150000</v>
      </c>
      <c r="V51" s="18">
        <f t="shared" si="17"/>
        <v>170052.80904205519</v>
      </c>
      <c r="W51" s="19">
        <f t="shared" si="18"/>
        <v>320052.80904205516</v>
      </c>
    </row>
    <row r="52" spans="1:23" ht="19.7" customHeight="1" x14ac:dyDescent="0.25">
      <c r="A52" s="3" t="s">
        <v>154</v>
      </c>
      <c r="B52" s="3" t="s">
        <v>46</v>
      </c>
      <c r="C52" s="3" t="s">
        <v>131</v>
      </c>
      <c r="D52" s="3" t="s">
        <v>141</v>
      </c>
      <c r="E52" s="14">
        <v>1</v>
      </c>
      <c r="F52" s="15">
        <v>4464</v>
      </c>
      <c r="G52" s="15">
        <v>8.3333333333333339</v>
      </c>
      <c r="H52" s="15">
        <f t="shared" si="12"/>
        <v>4472.333333333333</v>
      </c>
      <c r="I52" s="15">
        <v>5823</v>
      </c>
      <c r="J52" s="15">
        <v>2639</v>
      </c>
      <c r="K52" s="15">
        <f t="shared" si="13"/>
        <v>3275.8</v>
      </c>
      <c r="L52" s="15">
        <v>4248.666666666667</v>
      </c>
      <c r="M52" s="15">
        <v>17500.666666666668</v>
      </c>
      <c r="N52" s="15">
        <f t="shared" si="14"/>
        <v>14850.266666666668</v>
      </c>
      <c r="O52" s="15">
        <v>1628</v>
      </c>
      <c r="P52" s="15">
        <v>11367.666666666666</v>
      </c>
      <c r="Q52" s="15">
        <v>185.66666666666666</v>
      </c>
      <c r="R52" s="15">
        <v>109725.66666666667</v>
      </c>
      <c r="S52" s="15">
        <f t="shared" si="15"/>
        <v>87817.666666666672</v>
      </c>
      <c r="T52" s="16">
        <f t="shared" si="16"/>
        <v>1.4089967598642739</v>
      </c>
      <c r="U52" s="17">
        <v>150000</v>
      </c>
      <c r="V52" s="18">
        <f t="shared" si="17"/>
        <v>202893.84262434358</v>
      </c>
      <c r="W52" s="19">
        <f t="shared" si="18"/>
        <v>352893.84262434358</v>
      </c>
    </row>
    <row r="53" spans="1:23" ht="19.7" customHeight="1" x14ac:dyDescent="0.25">
      <c r="A53" s="3" t="s">
        <v>12</v>
      </c>
      <c r="B53" s="3" t="s">
        <v>13</v>
      </c>
      <c r="C53" s="3" t="s">
        <v>133</v>
      </c>
      <c r="D53" s="3" t="s">
        <v>132</v>
      </c>
      <c r="E53" s="14">
        <v>1</v>
      </c>
      <c r="F53" s="15">
        <v>4400.333333333333</v>
      </c>
      <c r="G53" s="15">
        <v>1366</v>
      </c>
      <c r="H53" s="15">
        <f t="shared" si="12"/>
        <v>5766.333333333333</v>
      </c>
      <c r="I53" s="15">
        <v>5533.333333333333</v>
      </c>
      <c r="J53" s="15">
        <v>10335.666666666666</v>
      </c>
      <c r="K53" s="15">
        <f t="shared" si="13"/>
        <v>9375.1999999999989</v>
      </c>
      <c r="L53" s="15">
        <v>2733.3333333333335</v>
      </c>
      <c r="M53" s="15">
        <v>20698</v>
      </c>
      <c r="N53" s="15">
        <f t="shared" si="14"/>
        <v>17105.066666666669</v>
      </c>
      <c r="O53" s="15">
        <v>404</v>
      </c>
      <c r="P53" s="15">
        <v>9112.3333333333339</v>
      </c>
      <c r="Q53" s="15">
        <v>7041.666666666667</v>
      </c>
      <c r="R53" s="15">
        <v>331894.33333333331</v>
      </c>
      <c r="S53" s="15">
        <f t="shared" si="15"/>
        <v>266923.8</v>
      </c>
      <c r="T53" s="16">
        <f t="shared" si="16"/>
        <v>1.902980733556551</v>
      </c>
      <c r="U53" s="17">
        <v>150000</v>
      </c>
      <c r="V53" s="18">
        <f t="shared" si="17"/>
        <v>274026.94205526309</v>
      </c>
      <c r="W53" s="19">
        <f t="shared" si="18"/>
        <v>424026.94205526309</v>
      </c>
    </row>
    <row r="54" spans="1:23" ht="19.7" customHeight="1" x14ac:dyDescent="0.25">
      <c r="A54" s="3" t="s">
        <v>6</v>
      </c>
      <c r="B54" s="3" t="s">
        <v>7</v>
      </c>
      <c r="C54" s="3" t="s">
        <v>131</v>
      </c>
      <c r="D54" s="3" t="s">
        <v>132</v>
      </c>
      <c r="E54" s="14">
        <v>1</v>
      </c>
      <c r="F54" s="15">
        <v>1774.6666666666667</v>
      </c>
      <c r="G54" s="15">
        <v>154.66666666666666</v>
      </c>
      <c r="H54" s="15">
        <f t="shared" si="12"/>
        <v>1929.3333333333335</v>
      </c>
      <c r="I54" s="15">
        <v>725</v>
      </c>
      <c r="J54" s="15">
        <v>45</v>
      </c>
      <c r="K54" s="15">
        <f t="shared" si="13"/>
        <v>181</v>
      </c>
      <c r="L54" s="15">
        <v>188.66666666666666</v>
      </c>
      <c r="M54" s="15">
        <v>2726</v>
      </c>
      <c r="N54" s="15">
        <f t="shared" si="14"/>
        <v>2218.5333333333333</v>
      </c>
      <c r="O54" s="15">
        <v>452</v>
      </c>
      <c r="P54" s="15">
        <v>2159</v>
      </c>
      <c r="Q54" s="15">
        <v>108</v>
      </c>
      <c r="R54" s="15">
        <v>15167.333333333334</v>
      </c>
      <c r="S54" s="15">
        <f t="shared" si="15"/>
        <v>12155.466666666669</v>
      </c>
      <c r="T54" s="16">
        <f t="shared" si="16"/>
        <v>0.30478485809493111</v>
      </c>
      <c r="U54" s="17">
        <v>150000</v>
      </c>
      <c r="V54" s="18">
        <f t="shared" si="17"/>
        <v>43888.653823840366</v>
      </c>
      <c r="W54" s="19">
        <f t="shared" si="18"/>
        <v>193888.65382384037</v>
      </c>
    </row>
    <row r="55" spans="1:23" ht="19.7" customHeight="1" x14ac:dyDescent="0.25">
      <c r="A55" s="3" t="s">
        <v>8</v>
      </c>
      <c r="B55" s="3" t="s">
        <v>9</v>
      </c>
      <c r="C55" s="3" t="s">
        <v>133</v>
      </c>
      <c r="D55" s="3" t="s">
        <v>132</v>
      </c>
      <c r="E55" s="14">
        <v>1</v>
      </c>
      <c r="F55" s="15">
        <v>1208</v>
      </c>
      <c r="G55" s="15">
        <v>0</v>
      </c>
      <c r="H55" s="15">
        <f t="shared" si="12"/>
        <v>1208</v>
      </c>
      <c r="I55" s="15">
        <v>2996</v>
      </c>
      <c r="J55" s="15">
        <v>2000</v>
      </c>
      <c r="K55" s="15">
        <f t="shared" si="13"/>
        <v>2199.1999999999998</v>
      </c>
      <c r="L55" s="15">
        <v>3099.6666666666665</v>
      </c>
      <c r="M55" s="15">
        <v>10223.666666666666</v>
      </c>
      <c r="N55" s="15">
        <f t="shared" si="14"/>
        <v>8798.8666666666668</v>
      </c>
      <c r="O55" s="15">
        <v>23.333333333333332</v>
      </c>
      <c r="P55" s="15">
        <v>1599</v>
      </c>
      <c r="Q55" s="15">
        <v>4695.666666666667</v>
      </c>
      <c r="R55" s="15">
        <v>80458.666666666672</v>
      </c>
      <c r="S55" s="15">
        <f t="shared" si="15"/>
        <v>65306.066666666673</v>
      </c>
      <c r="T55" s="16">
        <f t="shared" si="16"/>
        <v>0.47386979433389875</v>
      </c>
      <c r="U55" s="17">
        <v>150000</v>
      </c>
      <c r="V55" s="18">
        <f t="shared" si="17"/>
        <v>68236.681740328218</v>
      </c>
      <c r="W55" s="19">
        <f t="shared" si="18"/>
        <v>218236.6817403282</v>
      </c>
    </row>
    <row r="56" spans="1:23" ht="19.7" customHeight="1" x14ac:dyDescent="0.25">
      <c r="A56" s="3" t="s">
        <v>10</v>
      </c>
      <c r="B56" s="3" t="s">
        <v>11</v>
      </c>
      <c r="C56" s="3" t="s">
        <v>131</v>
      </c>
      <c r="D56" s="3" t="s">
        <v>132</v>
      </c>
      <c r="E56" s="14">
        <v>1</v>
      </c>
      <c r="F56" s="15">
        <v>5428</v>
      </c>
      <c r="G56" s="15">
        <v>1832</v>
      </c>
      <c r="H56" s="15">
        <f t="shared" si="12"/>
        <v>7260</v>
      </c>
      <c r="I56" s="15">
        <v>6107.666666666667</v>
      </c>
      <c r="J56" s="15">
        <v>5642.666666666667</v>
      </c>
      <c r="K56" s="15">
        <f t="shared" si="13"/>
        <v>5735.6666666666679</v>
      </c>
      <c r="L56" s="15">
        <v>12908.333333333334</v>
      </c>
      <c r="M56" s="15">
        <v>25908.333333333332</v>
      </c>
      <c r="N56" s="15">
        <f t="shared" si="14"/>
        <v>23308.333333333336</v>
      </c>
      <c r="O56" s="15">
        <v>1225.3333333333333</v>
      </c>
      <c r="P56" s="15">
        <v>16347.333333333334</v>
      </c>
      <c r="Q56" s="15">
        <v>1291</v>
      </c>
      <c r="R56" s="15">
        <v>285048</v>
      </c>
      <c r="S56" s="15">
        <f t="shared" si="15"/>
        <v>228296.60000000003</v>
      </c>
      <c r="T56" s="16">
        <f t="shared" si="16"/>
        <v>2.0515012853206152</v>
      </c>
      <c r="U56" s="17">
        <v>150000</v>
      </c>
      <c r="V56" s="18">
        <f t="shared" si="17"/>
        <v>295413.7232846262</v>
      </c>
      <c r="W56" s="19">
        <f t="shared" si="18"/>
        <v>445413.7232846262</v>
      </c>
    </row>
    <row r="57" spans="1:23" ht="19.7" customHeight="1" x14ac:dyDescent="0.25">
      <c r="A57" s="3" t="s">
        <v>77</v>
      </c>
      <c r="B57" s="3" t="s">
        <v>78</v>
      </c>
      <c r="C57" s="3" t="s">
        <v>146</v>
      </c>
      <c r="D57" s="3" t="s">
        <v>147</v>
      </c>
      <c r="E57" s="24">
        <v>1</v>
      </c>
      <c r="F57" s="15">
        <v>987.33333333333337</v>
      </c>
      <c r="G57" s="15">
        <v>369</v>
      </c>
      <c r="H57" s="20">
        <f t="shared" si="12"/>
        <v>1356.3333333333335</v>
      </c>
      <c r="I57" s="15">
        <v>3208.6666666666665</v>
      </c>
      <c r="J57" s="15">
        <v>1876.3333333333333</v>
      </c>
      <c r="K57" s="15">
        <f t="shared" si="13"/>
        <v>2142.8000000000002</v>
      </c>
      <c r="L57" s="15">
        <v>0</v>
      </c>
      <c r="M57" s="15">
        <v>3113.6666666666665</v>
      </c>
      <c r="N57" s="15">
        <f t="shared" si="14"/>
        <v>2490.9333333333334</v>
      </c>
      <c r="O57" s="15">
        <v>53.666666666666664</v>
      </c>
      <c r="P57" s="15">
        <v>21.666666666666668</v>
      </c>
      <c r="Q57" s="15">
        <v>0</v>
      </c>
      <c r="R57" s="15">
        <v>26120.666666666668</v>
      </c>
      <c r="S57" s="15">
        <f t="shared" si="15"/>
        <v>20896.533333333336</v>
      </c>
      <c r="T57" s="16">
        <f t="shared" si="16"/>
        <v>0.29693893309594654</v>
      </c>
      <c r="U57" s="17">
        <v>150000</v>
      </c>
      <c r="V57" s="18">
        <f t="shared" si="17"/>
        <v>42758.850039096586</v>
      </c>
      <c r="W57" s="19">
        <f t="shared" si="18"/>
        <v>192758.85003909658</v>
      </c>
    </row>
    <row r="58" spans="1:23" ht="19.7" customHeight="1" x14ac:dyDescent="0.25">
      <c r="A58" s="7" t="s">
        <v>103</v>
      </c>
      <c r="B58" s="7" t="s">
        <v>103</v>
      </c>
      <c r="C58" s="14"/>
      <c r="D58" s="14"/>
      <c r="E58" s="14"/>
      <c r="F58" s="26">
        <f t="shared" ref="F58:U58" si="19">SUM(F8:F57)</f>
        <v>339571.66666666663</v>
      </c>
      <c r="G58" s="26">
        <f t="shared" si="19"/>
        <v>129128.00000000001</v>
      </c>
      <c r="H58" s="26">
        <f t="shared" si="19"/>
        <v>468699.66666666657</v>
      </c>
      <c r="I58" s="26">
        <f t="shared" si="19"/>
        <v>349942.66666666669</v>
      </c>
      <c r="J58" s="26">
        <f t="shared" si="19"/>
        <v>259511.6666666666</v>
      </c>
      <c r="K58" s="26">
        <f t="shared" si="19"/>
        <v>277597.86666666676</v>
      </c>
      <c r="L58" s="26">
        <f t="shared" si="19"/>
        <v>173251.66666666672</v>
      </c>
      <c r="M58" s="26">
        <f t="shared" si="19"/>
        <v>2051895.333333333</v>
      </c>
      <c r="N58" s="26">
        <f t="shared" si="19"/>
        <v>1676166.6000000003</v>
      </c>
      <c r="O58" s="26">
        <f t="shared" si="19"/>
        <v>36870.666666666672</v>
      </c>
      <c r="P58" s="26">
        <f t="shared" si="19"/>
        <v>582430.66666666663</v>
      </c>
      <c r="Q58" s="26">
        <f t="shared" si="19"/>
        <v>371124.00000000023</v>
      </c>
      <c r="R58" s="26">
        <f t="shared" si="19"/>
        <v>12957199.66666667</v>
      </c>
      <c r="S58" s="26">
        <f t="shared" si="19"/>
        <v>10439984.533333335</v>
      </c>
      <c r="T58" s="26">
        <f t="shared" si="19"/>
        <v>99.999999999999986</v>
      </c>
      <c r="U58" s="32">
        <f t="shared" si="19"/>
        <v>10050000</v>
      </c>
      <c r="V58" s="19">
        <f>+V59-U58</f>
        <v>14399880</v>
      </c>
      <c r="W58" s="19">
        <f>SUM(W8:W57)</f>
        <v>24449879.999999996</v>
      </c>
    </row>
    <row r="59" spans="1:23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27"/>
      <c r="V59" s="28">
        <v>24449880</v>
      </c>
      <c r="W59" s="29"/>
    </row>
    <row r="60" spans="1:23" x14ac:dyDescent="0.25">
      <c r="V60" s="31"/>
      <c r="W60" s="31"/>
    </row>
  </sheetData>
  <autoFilter ref="A7:W59"/>
  <pageMargins left="0.7" right="0.7" top="0.75" bottom="0.75" header="0.3" footer="0.3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Dotations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2020-04-16T15:41:46Z</dcterms:created>
  <dcterms:modified xsi:type="dcterms:W3CDTF">2020-04-16T15:42:54Z</dcterms:modified>
</cp:coreProperties>
</file>