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homas.gharmoul\Desktop\Thomas G TS - art 80\Production\outil excel\"/>
    </mc:Choice>
  </mc:AlternateContent>
  <bookViews>
    <workbookView xWindow="0" yWindow="0" windowWidth="15750" windowHeight="7425" tabRatio="710" activeTab="2"/>
  </bookViews>
  <sheets>
    <sheet name="Demandes" sheetId="1" r:id="rId1"/>
    <sheet name="PMT" sheetId="4" r:id="rId2"/>
    <sheet name="Cerfa" sheetId="8" r:id="rId3"/>
    <sheet name="Entente Préalable" sheetId="11" r:id="rId4"/>
    <sheet name="Dashboard" sheetId="10" r:id="rId5"/>
    <sheet name="Medecin_Prescripteur" sheetId="6" r:id="rId6"/>
    <sheet name="Transporteur_Marche" sheetId="2" r:id="rId7"/>
    <sheet name="Transporteur_horsMarche" sheetId="7" r:id="rId8"/>
    <sheet name="Data_Etablissement" sheetId="3" r:id="rId9"/>
    <sheet name="Liste_Services" sheetId="9" r:id="rId10"/>
    <sheet name="Cas_Art80" sheetId="5" state="hidden" r:id="rId11"/>
  </sheets>
  <definedNames>
    <definedName name="Ambulance" localSheetId="3">Tableau1[Type de véhicule]</definedName>
    <definedName name="Ambulance">Tableau1[Type de véhicule]</definedName>
    <definedName name="Définitif">Cas_Art80!$A$2:$A$32</definedName>
    <definedName name="Famille" localSheetId="3">#REF!</definedName>
    <definedName name="Famille" localSheetId="7">#REF!</definedName>
    <definedName name="Famille">#REF!</definedName>
    <definedName name="Provisoire">Cas_Art80!$B$2:$B$32</definedName>
    <definedName name="T_Def" localSheetId="3">#REF!</definedName>
    <definedName name="T_Def" localSheetId="7">#REF!</definedName>
    <definedName name="T_Def">#REF!</definedName>
    <definedName name="T_Pro" localSheetId="3">#REF!</definedName>
    <definedName name="T_Pro" localSheetId="7">#REF!</definedName>
    <definedName name="T_Pro">#REF!</definedName>
    <definedName name="Tableau5" localSheetId="3">TableauMed[#All]</definedName>
    <definedName name="Tableau5" localSheetId="7">TableauMed[#All]</definedName>
    <definedName name="Tableau5">TableauMed[#All]</definedName>
    <definedName name="Transfert_définitif" localSheetId="3">#REF!</definedName>
    <definedName name="Transfert_définitif" localSheetId="7">#REF!</definedName>
    <definedName name="Transfert_définiti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 i="1" l="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BO74" i="8" l="1"/>
  <c r="BN71" i="8"/>
  <c r="BO71" i="8"/>
  <c r="BP71" i="8"/>
  <c r="BQ71" i="8"/>
  <c r="BR71" i="8"/>
  <c r="BS71" i="8"/>
  <c r="BT71" i="8"/>
  <c r="BU71" i="8"/>
  <c r="BV71" i="8"/>
  <c r="BW71" i="8"/>
  <c r="BX71" i="8"/>
  <c r="BY71" i="8"/>
  <c r="BZ71" i="8"/>
  <c r="CA71" i="8"/>
  <c r="CB71" i="8"/>
  <c r="CC71" i="8"/>
  <c r="BM71" i="8"/>
  <c r="BL70" i="8"/>
  <c r="W70" i="8"/>
  <c r="BN69" i="8"/>
  <c r="CA65" i="8"/>
  <c r="BT65" i="8"/>
  <c r="BQ64" i="8"/>
  <c r="BK64" i="8"/>
  <c r="BL61" i="8"/>
  <c r="BJ57" i="8"/>
  <c r="BD57" i="8"/>
  <c r="BJ54" i="8"/>
  <c r="BK54" i="8"/>
  <c r="BI54" i="8"/>
  <c r="AT50" i="8"/>
  <c r="CA43" i="8"/>
  <c r="BI42" i="8"/>
  <c r="BA42" i="8"/>
  <c r="CC41" i="8"/>
  <c r="BR41" i="8"/>
  <c r="BH37" i="8"/>
  <c r="BL29" i="8"/>
  <c r="BI29" i="8"/>
  <c r="AY26" i="8"/>
  <c r="AZ26" i="8"/>
  <c r="BA26" i="8"/>
  <c r="BB26" i="8"/>
  <c r="BC26" i="8"/>
  <c r="BD26" i="8"/>
  <c r="BE26" i="8"/>
  <c r="BF26" i="8"/>
  <c r="BG26" i="8"/>
  <c r="BH26" i="8"/>
  <c r="BI26" i="8"/>
  <c r="BJ26" i="8"/>
  <c r="BK26" i="8"/>
  <c r="BM26" i="8"/>
  <c r="BN26" i="8"/>
  <c r="AX26" i="8"/>
  <c r="AV22" i="8"/>
  <c r="AW22" i="8"/>
  <c r="AX22" i="8"/>
  <c r="AY22" i="8"/>
  <c r="AZ22" i="8"/>
  <c r="BA22" i="8"/>
  <c r="BB22" i="8"/>
  <c r="BC22" i="8"/>
  <c r="BD22" i="8"/>
  <c r="BE22" i="8"/>
  <c r="BF22" i="8"/>
  <c r="BG22" i="8"/>
  <c r="BH22" i="8"/>
  <c r="BI22" i="8"/>
  <c r="BJ22" i="8"/>
  <c r="BK22" i="8"/>
  <c r="BL22" i="8"/>
  <c r="BM22" i="8"/>
  <c r="BN22" i="8"/>
  <c r="BO22" i="8"/>
  <c r="BP22" i="8"/>
  <c r="BQ22" i="8"/>
  <c r="BR22" i="8"/>
  <c r="BS22" i="8"/>
  <c r="BT22" i="8"/>
  <c r="BU22" i="8"/>
  <c r="BV22" i="8"/>
  <c r="BW22" i="8"/>
  <c r="BX22" i="8"/>
  <c r="AU22" i="8"/>
  <c r="BE10" i="8"/>
  <c r="DB63" i="11"/>
  <c r="DA63" i="11"/>
  <c r="BK63" i="11"/>
  <c r="BL63" i="11"/>
  <c r="DC77" i="11"/>
  <c r="BM77" i="11"/>
  <c r="DE76" i="11"/>
  <c r="BO76" i="11"/>
  <c r="DE78" i="11"/>
  <c r="DF78" i="11"/>
  <c r="DG78" i="11"/>
  <c r="DH78" i="11"/>
  <c r="DI78" i="11"/>
  <c r="DJ78" i="11"/>
  <c r="DK78" i="11"/>
  <c r="DL78" i="11"/>
  <c r="DM78" i="11"/>
  <c r="DN78" i="11"/>
  <c r="DO78" i="11"/>
  <c r="DP78" i="11"/>
  <c r="DQ78" i="11"/>
  <c r="DR78" i="11"/>
  <c r="DS78" i="11"/>
  <c r="DT78" i="11"/>
  <c r="DD78" i="11"/>
  <c r="BN78" i="11"/>
  <c r="DF81" i="11"/>
  <c r="DH72" i="11"/>
  <c r="BR72" i="11"/>
  <c r="DB72" i="11"/>
  <c r="BL72" i="11"/>
  <c r="DA66" i="11"/>
  <c r="BK66" i="11"/>
  <c r="CU66" i="11"/>
  <c r="BE66" i="11"/>
  <c r="CK59" i="11"/>
  <c r="AU59" i="11"/>
  <c r="CU55" i="11"/>
  <c r="BE55" i="11"/>
  <c r="CQ55" i="11"/>
  <c r="BA55" i="11"/>
  <c r="DR49" i="11"/>
  <c r="CB49" i="11"/>
  <c r="DU47" i="11"/>
  <c r="CE47" i="11"/>
  <c r="DR47" i="11"/>
  <c r="CB47" i="11"/>
  <c r="DH47" i="11"/>
  <c r="BR47" i="11"/>
  <c r="DC47" i="11"/>
  <c r="BM47" i="11"/>
  <c r="DA43" i="11"/>
  <c r="BK43" i="11"/>
  <c r="CT36" i="11"/>
  <c r="BD36" i="11"/>
  <c r="BE34" i="11"/>
  <c r="DU34" i="11"/>
  <c r="CE34" i="11"/>
  <c r="DI34" i="11"/>
  <c r="BS34" i="11"/>
  <c r="CU34" i="11"/>
  <c r="CO34" i="11"/>
  <c r="AY34" i="11"/>
  <c r="DC28" i="11"/>
  <c r="BM28" i="11"/>
  <c r="DA28" i="11"/>
  <c r="BK28" i="11"/>
  <c r="CP25" i="11"/>
  <c r="CQ25" i="11"/>
  <c r="CR25" i="11"/>
  <c r="CS25" i="11"/>
  <c r="CT25" i="11"/>
  <c r="CU25" i="11"/>
  <c r="CV25" i="11"/>
  <c r="CW25" i="11"/>
  <c r="CX25" i="11"/>
  <c r="CY25" i="11"/>
  <c r="CZ25" i="11"/>
  <c r="DA25" i="11"/>
  <c r="DB25" i="11"/>
  <c r="DD25" i="11"/>
  <c r="DE25" i="11"/>
  <c r="DF25" i="11"/>
  <c r="CO25" i="11"/>
  <c r="AY25" i="11"/>
  <c r="BH25" i="11"/>
  <c r="BN25" i="11"/>
  <c r="BO25" i="11"/>
  <c r="AZ25" i="11"/>
  <c r="BA25" i="11"/>
  <c r="BB25" i="11"/>
  <c r="BC25" i="11"/>
  <c r="BD25" i="11"/>
  <c r="BE25" i="11"/>
  <c r="BF25" i="11"/>
  <c r="BG25" i="11"/>
  <c r="BI25" i="11"/>
  <c r="BJ25" i="11"/>
  <c r="BK25" i="11"/>
  <c r="BL25" i="11"/>
  <c r="AW21" i="11"/>
  <c r="AY21" i="11"/>
  <c r="AZ21" i="11"/>
  <c r="BA21" i="11"/>
  <c r="BB21" i="11"/>
  <c r="BC21" i="11"/>
  <c r="BD21" i="11"/>
  <c r="BE21" i="11"/>
  <c r="BF21" i="11"/>
  <c r="BG21" i="11"/>
  <c r="BH21" i="11"/>
  <c r="BI21" i="11"/>
  <c r="BJ21" i="11"/>
  <c r="BK21" i="11"/>
  <c r="BL21" i="11"/>
  <c r="BM21" i="11"/>
  <c r="BN21" i="11"/>
  <c r="AX21" i="11"/>
  <c r="CP13" i="11"/>
  <c r="CQ13" i="11"/>
  <c r="CR13" i="11"/>
  <c r="CS13" i="11"/>
  <c r="CT13" i="11"/>
  <c r="CU13" i="11"/>
  <c r="CV13" i="11"/>
  <c r="CW13" i="11"/>
  <c r="CO13" i="11"/>
  <c r="AY13" i="11"/>
  <c r="AZ13" i="11"/>
  <c r="BA13" i="11"/>
  <c r="BB13" i="11"/>
  <c r="BC13" i="11"/>
  <c r="BD13" i="11"/>
  <c r="BE13" i="11"/>
  <c r="BF13" i="11"/>
  <c r="BG13" i="11"/>
  <c r="BP81" i="11"/>
  <c r="BO78" i="11"/>
  <c r="BP78" i="11"/>
  <c r="BQ78" i="11"/>
  <c r="BR78" i="11"/>
  <c r="BS78" i="11"/>
  <c r="BT78" i="11"/>
  <c r="BU78" i="11"/>
  <c r="BV78" i="11"/>
  <c r="BW78" i="11"/>
  <c r="BX78" i="11"/>
  <c r="BY78" i="11"/>
  <c r="BZ78" i="11"/>
  <c r="CA78" i="11"/>
  <c r="CB78" i="11"/>
  <c r="CC78" i="11"/>
  <c r="CD78" i="11"/>
  <c r="BT43" i="11"/>
  <c r="BU43" i="11"/>
  <c r="BV43" i="11"/>
  <c r="BW43" i="11"/>
  <c r="BX43" i="11"/>
  <c r="BY43" i="11"/>
  <c r="BZ43" i="11"/>
  <c r="CA43" i="11"/>
  <c r="CB43" i="11"/>
  <c r="CC43" i="11"/>
  <c r="BS43" i="11"/>
  <c r="CV9" i="11"/>
  <c r="DF9" i="11"/>
  <c r="BF9" i="11"/>
  <c r="BP9" i="11"/>
  <c r="AU89" i="11"/>
  <c r="BM87" i="11"/>
  <c r="AT87" i="11"/>
  <c r="BN89" i="11"/>
  <c r="BN91" i="11"/>
  <c r="BO91" i="11"/>
  <c r="BP91" i="11"/>
  <c r="BQ91" i="11"/>
  <c r="BR91" i="11"/>
  <c r="BS91" i="11"/>
  <c r="BT91" i="11"/>
  <c r="BM91" i="11"/>
  <c r="BA91" i="11"/>
  <c r="AU91" i="11"/>
  <c r="AV91" i="11"/>
  <c r="AW91" i="11"/>
  <c r="AX91" i="11"/>
  <c r="AY91" i="11"/>
  <c r="AZ91" i="11"/>
  <c r="AT91" i="11"/>
  <c r="BT89" i="11"/>
  <c r="AZ89" i="11"/>
  <c r="BO10" i="8" l="1"/>
  <c r="CD71" i="8"/>
  <c r="W77" i="11" l="1"/>
  <c r="X78" i="11"/>
  <c r="Y76" i="11"/>
  <c r="CE78" i="11"/>
  <c r="CN82" i="11"/>
  <c r="DU78" i="1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AO78" i="11"/>
  <c r="AN78" i="11"/>
  <c r="AM78" i="11"/>
  <c r="AL78" i="11"/>
  <c r="AJ78" i="11"/>
  <c r="AI78" i="11"/>
  <c r="AG78" i="11"/>
  <c r="AE78" i="11"/>
  <c r="AD78" i="11"/>
  <c r="AC78" i="11"/>
  <c r="AB78" i="11"/>
  <c r="AA78" i="11"/>
  <c r="Y78" i="11"/>
  <c r="U2" i="1" l="1"/>
  <c r="K11" i="10"/>
  <c r="J11" i="10"/>
  <c r="I11" i="10"/>
  <c r="H11" i="10"/>
  <c r="G11" i="10"/>
  <c r="I15" i="10"/>
  <c r="I14" i="10"/>
  <c r="K17" i="10"/>
  <c r="J17" i="10"/>
  <c r="I17" i="10"/>
  <c r="H17" i="10"/>
  <c r="G17" i="10"/>
  <c r="K16" i="10"/>
  <c r="J16" i="10"/>
  <c r="I16" i="10"/>
  <c r="H16" i="10"/>
  <c r="H15" i="10"/>
  <c r="H14" i="10"/>
  <c r="G16" i="10"/>
  <c r="G15" i="10"/>
  <c r="G14" i="10"/>
  <c r="G13" i="10"/>
  <c r="I13" i="10"/>
  <c r="I12" i="10"/>
  <c r="H13" i="10"/>
  <c r="H12" i="10"/>
  <c r="U3" i="1"/>
  <c r="J15" i="10"/>
  <c r="J14" i="10"/>
  <c r="J13" i="10"/>
  <c r="J12" i="10"/>
  <c r="K15" i="10"/>
  <c r="K14" i="10"/>
  <c r="K12" i="10"/>
  <c r="K13" i="10"/>
  <c r="K32" i="10"/>
  <c r="K31" i="10"/>
  <c r="K30" i="10"/>
  <c r="K29" i="10"/>
  <c r="J32" i="10"/>
  <c r="J31" i="10"/>
  <c r="J30" i="10"/>
  <c r="J29" i="10"/>
  <c r="I32" i="10"/>
  <c r="I31" i="10"/>
  <c r="I30" i="10"/>
  <c r="I29" i="10"/>
  <c r="H32" i="10"/>
  <c r="H31" i="10"/>
  <c r="H30" i="10"/>
  <c r="H29" i="10"/>
  <c r="G32" i="10"/>
  <c r="G31" i="10"/>
  <c r="G30" i="10"/>
  <c r="G29" i="10"/>
  <c r="K28" i="10"/>
  <c r="J28" i="10"/>
  <c r="I28" i="10"/>
  <c r="G28" i="10"/>
  <c r="H28" i="10"/>
  <c r="G24" i="10"/>
  <c r="G25" i="10"/>
  <c r="K24" i="10"/>
  <c r="J24" i="10"/>
  <c r="I24" i="10"/>
  <c r="H24" i="10"/>
  <c r="K22" i="10"/>
  <c r="J22" i="10"/>
  <c r="I22" i="10"/>
  <c r="H22" i="10"/>
  <c r="G22" i="10"/>
  <c r="G23" i="10"/>
  <c r="K21" i="10"/>
  <c r="J21" i="10"/>
  <c r="I21" i="10"/>
  <c r="H21" i="10"/>
  <c r="G21" i="10"/>
  <c r="K20" i="10"/>
  <c r="J20" i="10"/>
  <c r="J23" i="10"/>
  <c r="J25" i="10"/>
  <c r="I20" i="10"/>
  <c r="H20" i="10"/>
  <c r="G20" i="10"/>
  <c r="K19" i="10"/>
  <c r="J19" i="10"/>
  <c r="I19" i="10"/>
  <c r="H19" i="10"/>
  <c r="G19" i="10"/>
  <c r="G18" i="10"/>
  <c r="I18" i="10"/>
  <c r="J18" i="10"/>
  <c r="K18" i="10"/>
  <c r="H18" i="10"/>
  <c r="H25" i="10"/>
  <c r="H63" i="11" l="1"/>
  <c r="AL35" i="8"/>
  <c r="G54" i="8"/>
  <c r="AV54" i="8" s="1"/>
  <c r="AN36" i="11"/>
  <c r="CD36" i="11" s="1"/>
  <c r="I9" i="11"/>
  <c r="AY9" i="11" s="1"/>
  <c r="CA35" i="8"/>
  <c r="AJ52" i="11"/>
  <c r="BZ52" i="11" s="1"/>
  <c r="AC40" i="11"/>
  <c r="BS40" i="11" s="1"/>
  <c r="AM38" i="11"/>
  <c r="DS38" i="11" s="1"/>
  <c r="Y36" i="8"/>
  <c r="BN36" i="8" s="1"/>
  <c r="AI36" i="8"/>
  <c r="BX36" i="8" s="1"/>
  <c r="AI45" i="8"/>
  <c r="BX45" i="8" s="1"/>
  <c r="AL40" i="11"/>
  <c r="DR40" i="11" s="1"/>
  <c r="DI40" i="11"/>
  <c r="X50" i="8"/>
  <c r="BM50" i="8" s="1"/>
  <c r="Y81" i="11"/>
  <c r="W81" i="11"/>
  <c r="CL89" i="11"/>
  <c r="D78" i="11"/>
  <c r="X59" i="11"/>
  <c r="J52" i="11"/>
  <c r="L47" i="11"/>
  <c r="V9" i="11"/>
  <c r="T9" i="11"/>
  <c r="R9" i="11"/>
  <c r="O9" i="11"/>
  <c r="Y9" i="11"/>
  <c r="X9" i="11"/>
  <c r="U9" i="11"/>
  <c r="S9" i="11"/>
  <c r="Q9" i="11"/>
  <c r="N9" i="11"/>
  <c r="M9" i="11"/>
  <c r="L9" i="11"/>
  <c r="K9" i="11"/>
  <c r="AE81" i="11"/>
  <c r="AD81" i="11"/>
  <c r="AC81" i="11"/>
  <c r="AB81" i="11"/>
  <c r="AA81" i="11"/>
  <c r="X81" i="11"/>
  <c r="Q49" i="11"/>
  <c r="D71" i="8"/>
  <c r="AS71" i="8" s="1"/>
  <c r="AW75" i="8" s="1"/>
  <c r="F81" i="8"/>
  <c r="AA60" i="11"/>
  <c r="G60" i="11"/>
  <c r="J50" i="11"/>
  <c r="J9" i="11"/>
  <c r="G5" i="11"/>
  <c r="Q43" i="8"/>
  <c r="BF43" i="8" s="1"/>
  <c r="J44" i="8"/>
  <c r="AY44" i="8" s="1"/>
  <c r="AA51" i="8"/>
  <c r="AE74" i="8"/>
  <c r="BT74" i="8" s="1"/>
  <c r="AC74" i="8"/>
  <c r="BR74" i="8" s="1"/>
  <c r="AA74" i="8"/>
  <c r="BP74" i="8" s="1"/>
  <c r="X74" i="8"/>
  <c r="BM74" i="8" s="1"/>
  <c r="S10" i="8"/>
  <c r="BH10" i="8" s="1"/>
  <c r="N41" i="8"/>
  <c r="BC41" i="8" s="1"/>
  <c r="G51" i="8"/>
  <c r="AV51" i="8" s="1"/>
  <c r="AB74" i="8"/>
  <c r="BQ74" i="8" s="1"/>
  <c r="W74" i="8"/>
  <c r="BL74" i="8" s="1"/>
  <c r="T10" i="8"/>
  <c r="BI10" i="8" s="1"/>
  <c r="V10" i="8"/>
  <c r="BK10" i="8" s="1"/>
  <c r="Y10" i="8"/>
  <c r="BN10" i="8" s="1"/>
  <c r="Q10" i="8"/>
  <c r="BF10" i="8" s="1"/>
  <c r="N10" i="8"/>
  <c r="BC10" i="8" s="1"/>
  <c r="L10" i="8"/>
  <c r="BA10" i="8" s="1"/>
  <c r="J10" i="8"/>
  <c r="AY10" i="8" s="1"/>
  <c r="G6" i="8"/>
  <c r="AV6" i="8" s="1"/>
  <c r="X18" i="1"/>
  <c r="J46" i="8"/>
  <c r="AY46" i="8" s="1"/>
  <c r="AD74" i="8"/>
  <c r="BS74" i="8" s="1"/>
  <c r="Y74" i="8"/>
  <c r="BN74" i="8" s="1"/>
  <c r="U10" i="8"/>
  <c r="BJ10" i="8" s="1"/>
  <c r="X10" i="8"/>
  <c r="BM10" i="8" s="1"/>
  <c r="R10" i="8"/>
  <c r="BG10" i="8" s="1"/>
  <c r="O10" i="8"/>
  <c r="BD10" i="8" s="1"/>
  <c r="M10" i="8"/>
  <c r="BB10" i="8" s="1"/>
  <c r="K10" i="8"/>
  <c r="AZ10" i="8" s="1"/>
  <c r="I10" i="8"/>
  <c r="AX10" i="8" s="1"/>
  <c r="L32" i="10"/>
  <c r="T27" i="10"/>
  <c r="U30" i="10"/>
  <c r="L29" i="10"/>
  <c r="L30" i="10"/>
  <c r="L28" i="10"/>
  <c r="L31" i="10"/>
  <c r="L24" i="10"/>
  <c r="L22" i="10"/>
  <c r="L18" i="10"/>
  <c r="L19" i="10"/>
  <c r="L20" i="10"/>
  <c r="L21" i="10"/>
  <c r="CN63" i="11" l="1"/>
  <c r="AX63" i="11"/>
  <c r="BP51" i="8"/>
  <c r="AA52" i="8"/>
  <c r="BP52" i="8" s="1"/>
  <c r="DT36" i="11"/>
  <c r="CO9" i="11"/>
  <c r="CC38" i="11"/>
  <c r="CB40" i="11"/>
  <c r="CP9" i="11"/>
  <c r="AZ9" i="11"/>
  <c r="AW60" i="11"/>
  <c r="CM60" i="11"/>
  <c r="CW49" i="11"/>
  <c r="BG49" i="11"/>
  <c r="BQ81" i="11"/>
  <c r="DG81" i="11"/>
  <c r="BS81" i="11"/>
  <c r="DI81" i="11"/>
  <c r="BU81" i="11"/>
  <c r="DK81" i="11"/>
  <c r="CR9" i="11"/>
  <c r="BB9" i="11"/>
  <c r="CT9" i="11"/>
  <c r="BD9" i="11"/>
  <c r="CY9" i="11"/>
  <c r="BI9" i="11"/>
  <c r="DD9" i="11"/>
  <c r="BN9" i="11"/>
  <c r="CU9" i="11"/>
  <c r="BE9" i="11"/>
  <c r="CZ9" i="11"/>
  <c r="BJ9" i="11"/>
  <c r="CR47" i="11"/>
  <c r="BB47" i="11"/>
  <c r="DD59" i="11"/>
  <c r="BN59" i="11"/>
  <c r="BO81" i="11"/>
  <c r="DE81" i="11"/>
  <c r="CM5" i="11"/>
  <c r="AW5" i="11"/>
  <c r="CP50" i="11"/>
  <c r="AZ50" i="11"/>
  <c r="DG60" i="11"/>
  <c r="BQ60" i="11"/>
  <c r="DD81" i="11"/>
  <c r="BN81" i="11"/>
  <c r="DH81" i="11"/>
  <c r="BR81" i="11"/>
  <c r="DJ81" i="11"/>
  <c r="BT81" i="11"/>
  <c r="CQ9" i="11"/>
  <c r="BA9" i="11"/>
  <c r="CS9" i="11"/>
  <c r="BC9" i="11"/>
  <c r="CW9" i="11"/>
  <c r="BG9" i="11"/>
  <c r="DA9" i="11"/>
  <c r="BK9" i="11"/>
  <c r="DE9" i="11"/>
  <c r="BO9" i="11"/>
  <c r="CX9" i="11"/>
  <c r="BH9" i="11"/>
  <c r="DB9" i="11"/>
  <c r="BL9" i="11"/>
  <c r="CP52" i="11"/>
  <c r="AZ52" i="11"/>
  <c r="CJ78" i="11"/>
  <c r="AT78" i="11"/>
  <c r="DC81" i="11"/>
  <c r="BM81" i="11"/>
  <c r="G52" i="8"/>
  <c r="AV52" i="8" s="1"/>
  <c r="AA61" i="11"/>
  <c r="G61" i="11"/>
  <c r="W82" i="8"/>
  <c r="F82" i="8"/>
  <c r="AX82" i="11"/>
  <c r="N74" i="8"/>
  <c r="BC74" i="8" s="1"/>
  <c r="L74" i="8"/>
  <c r="BA74" i="8" s="1"/>
  <c r="J74" i="8"/>
  <c r="AY74" i="8" s="1"/>
  <c r="H74" i="8"/>
  <c r="AW74" i="8" s="1"/>
  <c r="F74" i="8"/>
  <c r="AU74" i="8" s="1"/>
  <c r="M74" i="8"/>
  <c r="BB74" i="8" s="1"/>
  <c r="I74" i="8"/>
  <c r="AX74" i="8" s="1"/>
  <c r="E74" i="8"/>
  <c r="AT74" i="8" s="1"/>
  <c r="O74" i="8"/>
  <c r="BD74" i="8" s="1"/>
  <c r="K74" i="8"/>
  <c r="AZ74" i="8" s="1"/>
  <c r="G74" i="8"/>
  <c r="AV74" i="8" s="1"/>
  <c r="DS90" i="11"/>
  <c r="DP90" i="11"/>
  <c r="DM90" i="11"/>
  <c r="DJ90" i="11"/>
  <c r="DH90" i="11"/>
  <c r="DE90" i="11"/>
  <c r="DC90" i="11"/>
  <c r="DT90" i="11"/>
  <c r="DR90" i="11"/>
  <c r="DO90" i="11"/>
  <c r="DK90" i="11"/>
  <c r="DI90" i="11"/>
  <c r="DG90" i="11"/>
  <c r="DD90" i="11"/>
  <c r="CL90" i="11"/>
  <c r="H23" i="10"/>
  <c r="I23" i="10"/>
  <c r="BQ61" i="11" l="1"/>
  <c r="DG61" i="11"/>
  <c r="CM61" i="11"/>
  <c r="AW61" i="11"/>
  <c r="H82" i="11"/>
  <c r="M81" i="11"/>
  <c r="I81" i="11"/>
  <c r="E81" i="11"/>
  <c r="O81" i="11"/>
  <c r="K81" i="11"/>
  <c r="G81" i="11"/>
  <c r="H81" i="11"/>
  <c r="L81" i="11"/>
  <c r="F81" i="11"/>
  <c r="J81" i="11"/>
  <c r="N81" i="11"/>
  <c r="Y82" i="8"/>
  <c r="AJ82" i="8"/>
  <c r="AB82" i="8"/>
  <c r="AM82" i="8"/>
  <c r="AA82" i="8"/>
  <c r="AE82" i="8"/>
  <c r="AL82" i="8"/>
  <c r="AD82" i="8"/>
  <c r="AG82" i="8"/>
  <c r="X82" i="8"/>
  <c r="AC82" i="8"/>
  <c r="AI82" i="8"/>
  <c r="AN82" i="8"/>
  <c r="K23" i="10"/>
  <c r="L23" i="10" s="1"/>
  <c r="CT81" i="11" l="1"/>
  <c r="BD81" i="11"/>
  <c r="CL81" i="11"/>
  <c r="AV81" i="11"/>
  <c r="CN81" i="11"/>
  <c r="AX81" i="11"/>
  <c r="BA81" i="11"/>
  <c r="CQ81" i="11"/>
  <c r="CK81" i="11"/>
  <c r="AU81" i="11"/>
  <c r="BC81" i="11"/>
  <c r="CS81" i="11"/>
  <c r="CP81" i="11"/>
  <c r="AZ81" i="11"/>
  <c r="CR81" i="11"/>
  <c r="BB81" i="11"/>
  <c r="AW81" i="11"/>
  <c r="CM81" i="11"/>
  <c r="BE81" i="11"/>
  <c r="CU81" i="11"/>
  <c r="AY81" i="11"/>
  <c r="CO81" i="11"/>
  <c r="G12" i="10"/>
  <c r="AP3" i="1"/>
  <c r="AP4" i="1"/>
  <c r="AP5" i="1"/>
  <c r="AP6" i="1"/>
  <c r="AP7" i="1"/>
  <c r="AP8" i="1"/>
  <c r="AP9" i="1"/>
  <c r="AP10" i="1"/>
  <c r="AQ3" i="1"/>
  <c r="AQ4" i="1"/>
  <c r="AQ5" i="1"/>
  <c r="AQ6" i="1"/>
  <c r="AQ7" i="1"/>
  <c r="AQ8" i="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1" i="1"/>
  <c r="AQ112" i="1"/>
  <c r="AQ113" i="1"/>
  <c r="AQ114" i="1"/>
  <c r="AQ115" i="1"/>
  <c r="AQ116" i="1"/>
  <c r="AQ117" i="1"/>
  <c r="AQ118" i="1"/>
  <c r="AQ119" i="1"/>
  <c r="AQ120" i="1"/>
  <c r="AQ121" i="1"/>
  <c r="AQ122" i="1"/>
  <c r="AQ123" i="1"/>
  <c r="AQ124" i="1"/>
  <c r="AQ125" i="1"/>
  <c r="AQ126" i="1"/>
  <c r="AQ127" i="1"/>
  <c r="AQ128" i="1"/>
  <c r="AQ129" i="1"/>
  <c r="AQ130" i="1"/>
  <c r="AQ131" i="1"/>
  <c r="AQ132" i="1"/>
  <c r="AQ133" i="1"/>
  <c r="AQ134" i="1"/>
  <c r="AQ135" i="1"/>
  <c r="AQ136" i="1"/>
  <c r="AQ137" i="1"/>
  <c r="AQ138" i="1"/>
  <c r="AQ139" i="1"/>
  <c r="AQ140" i="1"/>
  <c r="AQ141" i="1"/>
  <c r="AQ142" i="1"/>
  <c r="AQ143" i="1"/>
  <c r="AQ144" i="1"/>
  <c r="AQ145" i="1"/>
  <c r="AQ146" i="1"/>
  <c r="AQ147" i="1"/>
  <c r="AQ148" i="1"/>
  <c r="AQ149" i="1"/>
  <c r="AQ150" i="1"/>
  <c r="AQ151" i="1"/>
  <c r="AQ152" i="1"/>
  <c r="AQ153" i="1"/>
  <c r="AQ154" i="1"/>
  <c r="AQ155" i="1"/>
  <c r="AQ156" i="1"/>
  <c r="AQ157" i="1"/>
  <c r="AQ158" i="1"/>
  <c r="AQ159" i="1"/>
  <c r="AQ160" i="1"/>
  <c r="AQ161" i="1"/>
  <c r="AQ162" i="1"/>
  <c r="AQ163" i="1"/>
  <c r="AQ164" i="1"/>
  <c r="AQ165" i="1"/>
  <c r="AQ166" i="1"/>
  <c r="AQ167" i="1"/>
  <c r="AQ168" i="1"/>
  <c r="AQ169" i="1"/>
  <c r="AQ170" i="1"/>
  <c r="AQ171" i="1"/>
  <c r="AQ172" i="1"/>
  <c r="AQ173" i="1"/>
  <c r="AQ174" i="1"/>
  <c r="AQ175" i="1"/>
  <c r="AQ176" i="1"/>
  <c r="AQ177" i="1"/>
  <c r="AQ178" i="1"/>
  <c r="AQ179" i="1"/>
  <c r="AQ180" i="1"/>
  <c r="AQ181" i="1"/>
  <c r="AQ182" i="1"/>
  <c r="AQ183" i="1"/>
  <c r="AQ184" i="1"/>
  <c r="AQ185" i="1"/>
  <c r="AQ186" i="1"/>
  <c r="AQ187" i="1"/>
  <c r="AQ188" i="1"/>
  <c r="AQ189" i="1"/>
  <c r="AQ190" i="1"/>
  <c r="AQ191" i="1"/>
  <c r="AQ192" i="1"/>
  <c r="AQ193" i="1"/>
  <c r="AQ194" i="1"/>
  <c r="AQ195" i="1"/>
  <c r="AQ196" i="1"/>
  <c r="AQ197" i="1"/>
  <c r="AQ198" i="1"/>
  <c r="AQ199" i="1"/>
  <c r="AQ200" i="1"/>
  <c r="AQ201" i="1"/>
  <c r="AQ202" i="1"/>
  <c r="AQ203" i="1"/>
  <c r="AQ204" i="1"/>
  <c r="AQ205" i="1"/>
  <c r="AQ206" i="1"/>
  <c r="AQ207" i="1"/>
  <c r="AQ208" i="1"/>
  <c r="AQ209" i="1"/>
  <c r="AQ210" i="1"/>
  <c r="AQ211" i="1"/>
  <c r="AQ212" i="1"/>
  <c r="AQ213" i="1"/>
  <c r="AQ214" i="1"/>
  <c r="AQ215" i="1"/>
  <c r="AQ216" i="1"/>
  <c r="AQ217" i="1"/>
  <c r="AQ218" i="1"/>
  <c r="AQ219" i="1"/>
  <c r="AQ220" i="1"/>
  <c r="AQ221" i="1"/>
  <c r="AQ222" i="1"/>
  <c r="AQ223" i="1"/>
  <c r="AQ224" i="1"/>
  <c r="AQ225" i="1"/>
  <c r="AQ226" i="1"/>
  <c r="AQ227" i="1"/>
  <c r="AQ228" i="1"/>
  <c r="AQ229" i="1"/>
  <c r="AQ230" i="1"/>
  <c r="AQ231" i="1"/>
  <c r="AQ232" i="1"/>
  <c r="AQ233" i="1"/>
  <c r="AQ234" i="1"/>
  <c r="AQ235" i="1"/>
  <c r="AQ236" i="1"/>
  <c r="AQ237" i="1"/>
  <c r="AQ238" i="1"/>
  <c r="AQ239" i="1"/>
  <c r="AQ240" i="1"/>
  <c r="AQ241" i="1"/>
  <c r="AQ242" i="1"/>
  <c r="AQ243" i="1"/>
  <c r="AQ244" i="1"/>
  <c r="AQ245" i="1"/>
  <c r="AQ246" i="1"/>
  <c r="AQ247" i="1"/>
  <c r="AQ248" i="1"/>
  <c r="AQ249" i="1"/>
  <c r="AQ250" i="1"/>
  <c r="AQ251" i="1"/>
  <c r="AQ252" i="1"/>
  <c r="AQ253" i="1"/>
  <c r="AQ254" i="1"/>
  <c r="AQ255" i="1"/>
  <c r="AQ256" i="1"/>
  <c r="AQ257" i="1"/>
  <c r="AQ258" i="1"/>
  <c r="AQ259" i="1"/>
  <c r="AQ260" i="1"/>
  <c r="AQ261" i="1"/>
  <c r="AQ262" i="1"/>
  <c r="AQ263" i="1"/>
  <c r="AQ264" i="1"/>
  <c r="AQ265" i="1"/>
  <c r="AQ266" i="1"/>
  <c r="AQ267" i="1"/>
  <c r="AQ268" i="1"/>
  <c r="AQ269" i="1"/>
  <c r="AQ270" i="1"/>
  <c r="AQ271" i="1"/>
  <c r="AQ272" i="1"/>
  <c r="AQ273" i="1"/>
  <c r="AQ274" i="1"/>
  <c r="AQ275" i="1"/>
  <c r="AQ276" i="1"/>
  <c r="AQ277" i="1"/>
  <c r="AQ278" i="1"/>
  <c r="AQ279" i="1"/>
  <c r="AQ280" i="1"/>
  <c r="AQ281" i="1"/>
  <c r="AQ282" i="1"/>
  <c r="AQ283" i="1"/>
  <c r="AQ284" i="1"/>
  <c r="AQ285" i="1"/>
  <c r="AQ286" i="1"/>
  <c r="AQ287" i="1"/>
  <c r="AQ288" i="1"/>
  <c r="AQ289" i="1"/>
  <c r="AQ290" i="1"/>
  <c r="AQ291" i="1"/>
  <c r="AQ292" i="1"/>
  <c r="AQ293" i="1"/>
  <c r="AQ294" i="1"/>
  <c r="AQ295" i="1"/>
  <c r="AQ296" i="1"/>
  <c r="AQ297" i="1"/>
  <c r="AQ298" i="1"/>
  <c r="AQ299" i="1"/>
  <c r="AQ300" i="1"/>
  <c r="AQ301" i="1"/>
  <c r="AQ302" i="1"/>
  <c r="AQ303" i="1"/>
  <c r="AQ304" i="1"/>
  <c r="AQ305" i="1"/>
  <c r="AQ306" i="1"/>
  <c r="AQ307" i="1"/>
  <c r="AQ308" i="1"/>
  <c r="AQ309" i="1"/>
  <c r="AQ310" i="1"/>
  <c r="AQ311" i="1"/>
  <c r="AQ312" i="1"/>
  <c r="AQ313" i="1"/>
  <c r="AQ314" i="1"/>
  <c r="AQ315" i="1"/>
  <c r="AQ316" i="1"/>
  <c r="AQ317" i="1"/>
  <c r="AQ318" i="1"/>
  <c r="AQ319" i="1"/>
  <c r="AQ320" i="1"/>
  <c r="AQ321" i="1"/>
  <c r="AQ322" i="1"/>
  <c r="AQ323" i="1"/>
  <c r="AQ324" i="1"/>
  <c r="AQ325" i="1"/>
  <c r="AQ326" i="1"/>
  <c r="AQ327" i="1"/>
  <c r="AQ328" i="1"/>
  <c r="AQ329" i="1"/>
  <c r="AQ330" i="1"/>
  <c r="AQ331" i="1"/>
  <c r="AQ332" i="1"/>
  <c r="AQ333" i="1"/>
  <c r="AQ334" i="1"/>
  <c r="AQ335" i="1"/>
  <c r="AQ336" i="1"/>
  <c r="AQ337" i="1"/>
  <c r="AQ338" i="1"/>
  <c r="AQ339" i="1"/>
  <c r="AQ340" i="1"/>
  <c r="AQ341" i="1"/>
  <c r="AQ342" i="1"/>
  <c r="AQ343" i="1"/>
  <c r="AQ344" i="1"/>
  <c r="AQ345" i="1"/>
  <c r="AQ346" i="1"/>
  <c r="AQ347" i="1"/>
  <c r="AQ348" i="1"/>
  <c r="AQ349" i="1"/>
  <c r="AQ350" i="1"/>
  <c r="AQ351" i="1"/>
  <c r="AQ352" i="1"/>
  <c r="AQ353" i="1"/>
  <c r="AQ354" i="1"/>
  <c r="AQ355" i="1"/>
  <c r="AQ356" i="1"/>
  <c r="AQ357" i="1"/>
  <c r="AQ358" i="1"/>
  <c r="AQ359" i="1"/>
  <c r="AQ360" i="1"/>
  <c r="AQ361" i="1"/>
  <c r="AQ362" i="1"/>
  <c r="AQ363" i="1"/>
  <c r="AQ364" i="1"/>
  <c r="AQ365" i="1"/>
  <c r="AQ366" i="1"/>
  <c r="AQ367" i="1"/>
  <c r="AQ368" i="1"/>
  <c r="AQ369" i="1"/>
  <c r="AQ370" i="1"/>
  <c r="AQ371" i="1"/>
  <c r="AQ372" i="1"/>
  <c r="AQ373" i="1"/>
  <c r="AQ374" i="1"/>
  <c r="AQ375" i="1"/>
  <c r="AQ376" i="1"/>
  <c r="AQ377" i="1"/>
  <c r="AQ378" i="1"/>
  <c r="AQ379" i="1"/>
  <c r="AQ380" i="1"/>
  <c r="AQ381" i="1"/>
  <c r="AQ382" i="1"/>
  <c r="AQ383" i="1"/>
  <c r="AQ384" i="1"/>
  <c r="AQ385" i="1"/>
  <c r="AQ386" i="1"/>
  <c r="AQ387" i="1"/>
  <c r="AQ388" i="1"/>
  <c r="AQ389" i="1"/>
  <c r="AQ390" i="1"/>
  <c r="AQ391" i="1"/>
  <c r="AQ392" i="1"/>
  <c r="AQ393" i="1"/>
  <c r="AQ394" i="1"/>
  <c r="AQ395" i="1"/>
  <c r="AQ396" i="1"/>
  <c r="AQ397" i="1"/>
  <c r="AQ398" i="1"/>
  <c r="AQ399" i="1"/>
  <c r="AQ400" i="1"/>
  <c r="AQ401" i="1"/>
  <c r="AQ402" i="1"/>
  <c r="AQ403" i="1"/>
  <c r="AQ404" i="1"/>
  <c r="AQ405" i="1"/>
  <c r="AQ406" i="1"/>
  <c r="AQ407" i="1"/>
  <c r="AQ408" i="1"/>
  <c r="AQ409" i="1"/>
  <c r="AQ410" i="1"/>
  <c r="AQ411" i="1"/>
  <c r="AQ412" i="1"/>
  <c r="AQ413" i="1"/>
  <c r="AQ414" i="1"/>
  <c r="AQ415" i="1"/>
  <c r="AQ416" i="1"/>
  <c r="AQ417" i="1"/>
  <c r="AQ418" i="1"/>
  <c r="AQ419" i="1"/>
  <c r="AQ420" i="1"/>
  <c r="AQ421" i="1"/>
  <c r="AQ422" i="1"/>
  <c r="AQ423" i="1"/>
  <c r="AQ424" i="1"/>
  <c r="AQ425" i="1"/>
  <c r="AQ426" i="1"/>
  <c r="AQ427" i="1"/>
  <c r="AQ428" i="1"/>
  <c r="AQ429" i="1"/>
  <c r="AQ430" i="1"/>
  <c r="AQ431" i="1"/>
  <c r="AQ432" i="1"/>
  <c r="AQ433" i="1"/>
  <c r="AQ434" i="1"/>
  <c r="AQ435" i="1"/>
  <c r="AQ436" i="1"/>
  <c r="AQ437" i="1"/>
  <c r="AQ438" i="1"/>
  <c r="AQ439" i="1"/>
  <c r="AQ440" i="1"/>
  <c r="AQ441" i="1"/>
  <c r="AQ442" i="1"/>
  <c r="AQ443" i="1"/>
  <c r="AQ444" i="1"/>
  <c r="AQ445" i="1"/>
  <c r="AQ446" i="1"/>
  <c r="AQ447" i="1"/>
  <c r="AQ448" i="1"/>
  <c r="AQ449" i="1"/>
  <c r="AQ450" i="1"/>
  <c r="AQ451" i="1"/>
  <c r="AQ452" i="1"/>
  <c r="AQ453" i="1"/>
  <c r="AQ454" i="1"/>
  <c r="AQ455" i="1"/>
  <c r="AQ456" i="1"/>
  <c r="AQ457" i="1"/>
  <c r="AQ458" i="1"/>
  <c r="AQ459" i="1"/>
  <c r="AQ460" i="1"/>
  <c r="AQ461" i="1"/>
  <c r="AQ462" i="1"/>
  <c r="AQ463" i="1"/>
  <c r="AQ464" i="1"/>
  <c r="AQ465" i="1"/>
  <c r="AQ466" i="1"/>
  <c r="AQ467" i="1"/>
  <c r="AQ468" i="1"/>
  <c r="AQ469" i="1"/>
  <c r="AQ470" i="1"/>
  <c r="AQ471" i="1"/>
  <c r="AQ472" i="1"/>
  <c r="AQ473" i="1"/>
  <c r="AQ474" i="1"/>
  <c r="AQ475" i="1"/>
  <c r="AQ476" i="1"/>
  <c r="AQ477" i="1"/>
  <c r="AQ478" i="1"/>
  <c r="AQ479" i="1"/>
  <c r="AQ480" i="1"/>
  <c r="AQ481" i="1"/>
  <c r="AQ482" i="1"/>
  <c r="AQ483" i="1"/>
  <c r="AQ484" i="1"/>
  <c r="AQ485" i="1"/>
  <c r="AQ486" i="1"/>
  <c r="AQ487" i="1"/>
  <c r="AQ488" i="1"/>
  <c r="AQ489" i="1"/>
  <c r="AQ490" i="1"/>
  <c r="AQ491" i="1"/>
  <c r="AQ492" i="1"/>
  <c r="AQ493" i="1"/>
  <c r="AQ494" i="1"/>
  <c r="AQ495" i="1"/>
  <c r="AQ496" i="1"/>
  <c r="AQ497" i="1"/>
  <c r="AQ498" i="1"/>
  <c r="AQ499" i="1"/>
  <c r="AQ500" i="1"/>
  <c r="AQ501" i="1"/>
  <c r="AQ502" i="1"/>
  <c r="AQ503" i="1"/>
  <c r="AQ504" i="1"/>
  <c r="AQ505" i="1"/>
  <c r="AQ506" i="1"/>
  <c r="AQ507" i="1"/>
  <c r="AQ508" i="1"/>
  <c r="AQ509" i="1"/>
  <c r="AQ510" i="1"/>
  <c r="AQ511" i="1"/>
  <c r="AQ512" i="1"/>
  <c r="AQ513" i="1"/>
  <c r="AQ514" i="1"/>
  <c r="AQ515" i="1"/>
  <c r="AQ516" i="1"/>
  <c r="AQ517" i="1"/>
  <c r="AQ518" i="1"/>
  <c r="AQ519" i="1"/>
  <c r="AQ520" i="1"/>
  <c r="AQ521" i="1"/>
  <c r="AQ522" i="1"/>
  <c r="AQ523" i="1"/>
  <c r="AQ524" i="1"/>
  <c r="AQ525" i="1"/>
  <c r="AQ526" i="1"/>
  <c r="AQ527" i="1"/>
  <c r="AQ528" i="1"/>
  <c r="AQ529" i="1"/>
  <c r="AQ530" i="1"/>
  <c r="AQ531" i="1"/>
  <c r="AQ532" i="1"/>
  <c r="AQ533" i="1"/>
  <c r="AQ534" i="1"/>
  <c r="AQ535" i="1"/>
  <c r="AQ536" i="1"/>
  <c r="AQ537" i="1"/>
  <c r="AQ538" i="1"/>
  <c r="AQ539" i="1"/>
  <c r="AQ540" i="1"/>
  <c r="AQ541" i="1"/>
  <c r="AQ542" i="1"/>
  <c r="AQ543" i="1"/>
  <c r="AQ544" i="1"/>
  <c r="AQ545" i="1"/>
  <c r="AQ546" i="1"/>
  <c r="AQ547" i="1"/>
  <c r="AQ548" i="1"/>
  <c r="AQ549" i="1"/>
  <c r="AQ550" i="1"/>
  <c r="AQ551" i="1"/>
  <c r="AQ552" i="1"/>
  <c r="AQ553" i="1"/>
  <c r="AQ554" i="1"/>
  <c r="AQ555" i="1"/>
  <c r="AQ556" i="1"/>
  <c r="AQ557" i="1"/>
  <c r="AQ558" i="1"/>
  <c r="AQ559" i="1"/>
  <c r="AQ560" i="1"/>
  <c r="AQ561" i="1"/>
  <c r="AQ562" i="1"/>
  <c r="AQ563" i="1"/>
  <c r="AQ564" i="1"/>
  <c r="AQ565" i="1"/>
  <c r="AQ566" i="1"/>
  <c r="AQ567" i="1"/>
  <c r="AQ568" i="1"/>
  <c r="AQ569" i="1"/>
  <c r="AQ570" i="1"/>
  <c r="AQ571" i="1"/>
  <c r="AQ572" i="1"/>
  <c r="AQ573" i="1"/>
  <c r="AQ574" i="1"/>
  <c r="AQ575" i="1"/>
  <c r="AQ576" i="1"/>
  <c r="AQ577" i="1"/>
  <c r="AQ578" i="1"/>
  <c r="AQ579" i="1"/>
  <c r="AQ580" i="1"/>
  <c r="AQ581" i="1"/>
  <c r="AQ582" i="1"/>
  <c r="AQ583" i="1"/>
  <c r="AQ584" i="1"/>
  <c r="AQ585" i="1"/>
  <c r="AQ586" i="1"/>
  <c r="AQ587" i="1"/>
  <c r="AQ588" i="1"/>
  <c r="AQ589" i="1"/>
  <c r="AQ590" i="1"/>
  <c r="AQ591" i="1"/>
  <c r="AQ592" i="1"/>
  <c r="AQ593" i="1"/>
  <c r="AQ594" i="1"/>
  <c r="AQ595" i="1"/>
  <c r="AQ596" i="1"/>
  <c r="AQ597" i="1"/>
  <c r="AQ598" i="1"/>
  <c r="AQ599" i="1"/>
  <c r="AQ600" i="1"/>
  <c r="AQ601" i="1"/>
  <c r="AQ602" i="1"/>
  <c r="AQ603" i="1"/>
  <c r="AQ604" i="1"/>
  <c r="AQ605" i="1"/>
  <c r="AQ606" i="1"/>
  <c r="AQ607" i="1"/>
  <c r="AQ608" i="1"/>
  <c r="AQ609" i="1"/>
  <c r="AQ610" i="1"/>
  <c r="AQ611" i="1"/>
  <c r="AQ612" i="1"/>
  <c r="AQ613" i="1"/>
  <c r="AQ614" i="1"/>
  <c r="AQ615" i="1"/>
  <c r="AQ616" i="1"/>
  <c r="AQ617" i="1"/>
  <c r="AQ618" i="1"/>
  <c r="AQ619" i="1"/>
  <c r="AQ620" i="1"/>
  <c r="AQ621" i="1"/>
  <c r="AQ622" i="1"/>
  <c r="AQ623" i="1"/>
  <c r="AQ624" i="1"/>
  <c r="AQ625" i="1"/>
  <c r="AQ626" i="1"/>
  <c r="AQ627" i="1"/>
  <c r="AQ628" i="1"/>
  <c r="AQ629" i="1"/>
  <c r="AQ630" i="1"/>
  <c r="AQ631" i="1"/>
  <c r="AQ632" i="1"/>
  <c r="AQ633" i="1"/>
  <c r="AQ634" i="1"/>
  <c r="AQ635" i="1"/>
  <c r="AQ636" i="1"/>
  <c r="AQ637" i="1"/>
  <c r="AQ638" i="1"/>
  <c r="AQ639" i="1"/>
  <c r="AQ640" i="1"/>
  <c r="AQ641" i="1"/>
  <c r="AQ642" i="1"/>
  <c r="AQ643" i="1"/>
  <c r="AQ644" i="1"/>
  <c r="AQ645" i="1"/>
  <c r="AQ646" i="1"/>
  <c r="AQ647" i="1"/>
  <c r="AQ648" i="1"/>
  <c r="AQ649" i="1"/>
  <c r="AQ650" i="1"/>
  <c r="AQ651" i="1"/>
  <c r="AQ652" i="1"/>
  <c r="AQ653" i="1"/>
  <c r="AQ654" i="1"/>
  <c r="AQ655" i="1"/>
  <c r="AQ656" i="1"/>
  <c r="AQ657" i="1"/>
  <c r="AQ658" i="1"/>
  <c r="AQ659" i="1"/>
  <c r="AQ660" i="1"/>
  <c r="AQ661" i="1"/>
  <c r="AQ662" i="1"/>
  <c r="AQ663" i="1"/>
  <c r="AQ664" i="1"/>
  <c r="AQ665" i="1"/>
  <c r="AQ666" i="1"/>
  <c r="AQ667" i="1"/>
  <c r="AQ668" i="1"/>
  <c r="AQ669" i="1"/>
  <c r="AQ670" i="1"/>
  <c r="AQ671" i="1"/>
  <c r="AQ672" i="1"/>
  <c r="AQ673" i="1"/>
  <c r="AQ674" i="1"/>
  <c r="AQ675" i="1"/>
  <c r="AQ676" i="1"/>
  <c r="AQ677" i="1"/>
  <c r="AQ678" i="1"/>
  <c r="AQ679" i="1"/>
  <c r="AQ680" i="1"/>
  <c r="AQ681" i="1"/>
  <c r="AQ682" i="1"/>
  <c r="AQ683" i="1"/>
  <c r="AQ684" i="1"/>
  <c r="AQ685" i="1"/>
  <c r="AQ686" i="1"/>
  <c r="AQ687" i="1"/>
  <c r="AQ688" i="1"/>
  <c r="AQ689" i="1"/>
  <c r="AQ690" i="1"/>
  <c r="AQ691" i="1"/>
  <c r="AQ692" i="1"/>
  <c r="AQ693" i="1"/>
  <c r="AQ694" i="1"/>
  <c r="AQ695" i="1"/>
  <c r="AQ696" i="1"/>
  <c r="AQ697" i="1"/>
  <c r="AQ698" i="1"/>
  <c r="AQ699" i="1"/>
  <c r="AQ700" i="1"/>
  <c r="AQ701" i="1"/>
  <c r="AQ702" i="1"/>
  <c r="AQ703" i="1"/>
  <c r="AQ704" i="1"/>
  <c r="AQ705" i="1"/>
  <c r="AQ706" i="1"/>
  <c r="AQ707" i="1"/>
  <c r="AQ708" i="1"/>
  <c r="AQ709" i="1"/>
  <c r="AQ710" i="1"/>
  <c r="AQ711" i="1"/>
  <c r="AQ712" i="1"/>
  <c r="AQ713" i="1"/>
  <c r="AQ714" i="1"/>
  <c r="AQ715" i="1"/>
  <c r="AQ716" i="1"/>
  <c r="AQ717" i="1"/>
  <c r="AQ718" i="1"/>
  <c r="AQ719" i="1"/>
  <c r="AQ720" i="1"/>
  <c r="AQ721" i="1"/>
  <c r="AQ722" i="1"/>
  <c r="AQ723" i="1"/>
  <c r="AQ724" i="1"/>
  <c r="AQ725" i="1"/>
  <c r="AQ726" i="1"/>
  <c r="AQ727" i="1"/>
  <c r="AQ728" i="1"/>
  <c r="AQ729" i="1"/>
  <c r="AQ730" i="1"/>
  <c r="AQ731" i="1"/>
  <c r="AQ732" i="1"/>
  <c r="AQ733" i="1"/>
  <c r="AQ734" i="1"/>
  <c r="AQ735" i="1"/>
  <c r="AQ736" i="1"/>
  <c r="AQ737" i="1"/>
  <c r="AQ738" i="1"/>
  <c r="AQ739" i="1"/>
  <c r="AQ740" i="1"/>
  <c r="AQ741" i="1"/>
  <c r="AQ742" i="1"/>
  <c r="AQ743" i="1"/>
  <c r="AQ744" i="1"/>
  <c r="AQ745" i="1"/>
  <c r="AQ746" i="1"/>
  <c r="AQ747" i="1"/>
  <c r="AQ748" i="1"/>
  <c r="AQ749" i="1"/>
  <c r="AQ750" i="1"/>
  <c r="AQ751" i="1"/>
  <c r="AQ752" i="1"/>
  <c r="AQ753" i="1"/>
  <c r="AQ754" i="1"/>
  <c r="AQ755" i="1"/>
  <c r="AQ756" i="1"/>
  <c r="AQ757" i="1"/>
  <c r="AQ758" i="1"/>
  <c r="AQ759" i="1"/>
  <c r="AQ760" i="1"/>
  <c r="AQ761" i="1"/>
  <c r="AQ762" i="1"/>
  <c r="AQ763" i="1"/>
  <c r="AQ764" i="1"/>
  <c r="AQ765" i="1"/>
  <c r="AQ766" i="1"/>
  <c r="AQ767" i="1"/>
  <c r="AQ768" i="1"/>
  <c r="AQ769" i="1"/>
  <c r="AQ770" i="1"/>
  <c r="AQ771" i="1"/>
  <c r="AQ772" i="1"/>
  <c r="AQ773" i="1"/>
  <c r="AQ774" i="1"/>
  <c r="AQ775" i="1"/>
  <c r="AQ776" i="1"/>
  <c r="AQ777" i="1"/>
  <c r="AQ778" i="1"/>
  <c r="AQ779" i="1"/>
  <c r="AQ780" i="1"/>
  <c r="AQ781" i="1"/>
  <c r="AQ782" i="1"/>
  <c r="AQ783" i="1"/>
  <c r="AQ784" i="1"/>
  <c r="AQ785" i="1"/>
  <c r="AQ786" i="1"/>
  <c r="AQ787" i="1"/>
  <c r="AQ788" i="1"/>
  <c r="AQ789" i="1"/>
  <c r="AQ790" i="1"/>
  <c r="AQ791" i="1"/>
  <c r="AQ792" i="1"/>
  <c r="AQ793" i="1"/>
  <c r="AQ794" i="1"/>
  <c r="AQ795" i="1"/>
  <c r="AQ796" i="1"/>
  <c r="AQ797" i="1"/>
  <c r="AQ798" i="1"/>
  <c r="AQ799" i="1"/>
  <c r="AQ800" i="1"/>
  <c r="AQ801" i="1"/>
  <c r="AQ802" i="1"/>
  <c r="AQ803" i="1"/>
  <c r="AQ804" i="1"/>
  <c r="AQ805" i="1"/>
  <c r="AQ806" i="1"/>
  <c r="AQ807" i="1"/>
  <c r="AQ808" i="1"/>
  <c r="AQ809" i="1"/>
  <c r="AQ810" i="1"/>
  <c r="AQ811" i="1"/>
  <c r="AQ812" i="1"/>
  <c r="AQ813" i="1"/>
  <c r="AQ814" i="1"/>
  <c r="AQ815" i="1"/>
  <c r="AQ816" i="1"/>
  <c r="AQ817" i="1"/>
  <c r="AQ818" i="1"/>
  <c r="AQ819" i="1"/>
  <c r="AQ820" i="1"/>
  <c r="AQ821" i="1"/>
  <c r="AQ822" i="1"/>
  <c r="AQ823" i="1"/>
  <c r="AQ824" i="1"/>
  <c r="AQ825" i="1"/>
  <c r="AQ826" i="1"/>
  <c r="AQ827" i="1"/>
  <c r="AQ828" i="1"/>
  <c r="AQ829" i="1"/>
  <c r="AQ830" i="1"/>
  <c r="AQ831" i="1"/>
  <c r="AQ832" i="1"/>
  <c r="AQ833" i="1"/>
  <c r="AQ834" i="1"/>
  <c r="AQ835" i="1"/>
  <c r="AQ836" i="1"/>
  <c r="AQ837" i="1"/>
  <c r="AQ838" i="1"/>
  <c r="AQ839" i="1"/>
  <c r="AQ840" i="1"/>
  <c r="AQ841" i="1"/>
  <c r="AQ842" i="1"/>
  <c r="AQ843" i="1"/>
  <c r="AQ844" i="1"/>
  <c r="AQ845" i="1"/>
  <c r="AQ846" i="1"/>
  <c r="AQ847" i="1"/>
  <c r="AQ848" i="1"/>
  <c r="AQ849" i="1"/>
  <c r="AQ850" i="1"/>
  <c r="AQ851" i="1"/>
  <c r="AQ852" i="1"/>
  <c r="AQ853" i="1"/>
  <c r="AQ854" i="1"/>
  <c r="AQ855" i="1"/>
  <c r="AQ856" i="1"/>
  <c r="AQ857" i="1"/>
  <c r="AQ858" i="1"/>
  <c r="AQ859" i="1"/>
  <c r="AQ860" i="1"/>
  <c r="AQ861" i="1"/>
  <c r="AQ862" i="1"/>
  <c r="AQ863" i="1"/>
  <c r="AQ864" i="1"/>
  <c r="AQ865" i="1"/>
  <c r="AQ866" i="1"/>
  <c r="AQ867" i="1"/>
  <c r="AQ868" i="1"/>
  <c r="AQ869" i="1"/>
  <c r="AQ870" i="1"/>
  <c r="AQ871" i="1"/>
  <c r="AQ872" i="1"/>
  <c r="AQ873" i="1"/>
  <c r="AQ874" i="1"/>
  <c r="AQ875" i="1"/>
  <c r="AQ876" i="1"/>
  <c r="AQ877" i="1"/>
  <c r="AQ878" i="1"/>
  <c r="AQ879" i="1"/>
  <c r="AQ880" i="1"/>
  <c r="AQ881" i="1"/>
  <c r="AQ882" i="1"/>
  <c r="AQ883" i="1"/>
  <c r="AQ884" i="1"/>
  <c r="AQ885" i="1"/>
  <c r="AQ886" i="1"/>
  <c r="AQ887" i="1"/>
  <c r="AQ888" i="1"/>
  <c r="AQ889" i="1"/>
  <c r="AQ890" i="1"/>
  <c r="AQ891" i="1"/>
  <c r="AQ892" i="1"/>
  <c r="AQ893" i="1"/>
  <c r="AQ894" i="1"/>
  <c r="AQ895" i="1"/>
  <c r="AQ896" i="1"/>
  <c r="AQ897" i="1"/>
  <c r="AQ898" i="1"/>
  <c r="AQ899" i="1"/>
  <c r="AQ900" i="1"/>
  <c r="AQ901" i="1"/>
  <c r="AQ902" i="1"/>
  <c r="AQ903" i="1"/>
  <c r="AQ904" i="1"/>
  <c r="AQ905" i="1"/>
  <c r="AQ906" i="1"/>
  <c r="AQ907" i="1"/>
  <c r="AQ908" i="1"/>
  <c r="AQ909" i="1"/>
  <c r="AQ910" i="1"/>
  <c r="AQ911" i="1"/>
  <c r="AQ912" i="1"/>
  <c r="AQ913" i="1"/>
  <c r="AQ914" i="1"/>
  <c r="AQ915" i="1"/>
  <c r="AQ916" i="1"/>
  <c r="AQ917" i="1"/>
  <c r="AQ918" i="1"/>
  <c r="AQ919" i="1"/>
  <c r="AQ920" i="1"/>
  <c r="AQ921" i="1"/>
  <c r="AQ922" i="1"/>
  <c r="AQ923" i="1"/>
  <c r="AQ924" i="1"/>
  <c r="AQ925" i="1"/>
  <c r="AQ926" i="1"/>
  <c r="AQ927" i="1"/>
  <c r="AQ928" i="1"/>
  <c r="AQ929" i="1"/>
  <c r="AQ930" i="1"/>
  <c r="AQ931" i="1"/>
  <c r="AQ932" i="1"/>
  <c r="AQ933" i="1"/>
  <c r="AQ934" i="1"/>
  <c r="AQ935" i="1"/>
  <c r="AQ936" i="1"/>
  <c r="AQ937" i="1"/>
  <c r="AQ938" i="1"/>
  <c r="AQ939" i="1"/>
  <c r="AQ940" i="1"/>
  <c r="AQ941" i="1"/>
  <c r="AQ942" i="1"/>
  <c r="AQ943" i="1"/>
  <c r="AQ944" i="1"/>
  <c r="AQ945" i="1"/>
  <c r="AQ946" i="1"/>
  <c r="AQ947" i="1"/>
  <c r="AQ948" i="1"/>
  <c r="AQ949" i="1"/>
  <c r="AQ950" i="1"/>
  <c r="AQ951" i="1"/>
  <c r="AQ952" i="1"/>
  <c r="AQ953" i="1"/>
  <c r="AQ954" i="1"/>
  <c r="AQ955" i="1"/>
  <c r="AQ956" i="1"/>
  <c r="AQ957" i="1"/>
  <c r="AQ958" i="1"/>
  <c r="AQ959" i="1"/>
  <c r="AQ960" i="1"/>
  <c r="AQ961" i="1"/>
  <c r="AQ962" i="1"/>
  <c r="AQ963" i="1"/>
  <c r="AQ964" i="1"/>
  <c r="AQ965" i="1"/>
  <c r="AQ966" i="1"/>
  <c r="AQ967" i="1"/>
  <c r="AQ968" i="1"/>
  <c r="AQ969" i="1"/>
  <c r="AQ970" i="1"/>
  <c r="AQ971" i="1"/>
  <c r="AQ972" i="1"/>
  <c r="AQ973" i="1"/>
  <c r="AQ974" i="1"/>
  <c r="AQ975" i="1"/>
  <c r="AQ976" i="1"/>
  <c r="AQ977" i="1"/>
  <c r="AQ978" i="1"/>
  <c r="AQ979" i="1"/>
  <c r="AQ980" i="1"/>
  <c r="AQ981" i="1"/>
  <c r="AQ982" i="1"/>
  <c r="AQ983" i="1"/>
  <c r="AQ984" i="1"/>
  <c r="AQ985" i="1"/>
  <c r="AQ986" i="1"/>
  <c r="AQ987" i="1"/>
  <c r="AQ988" i="1"/>
  <c r="AQ989" i="1"/>
  <c r="AQ990" i="1"/>
  <c r="AQ991" i="1"/>
  <c r="AQ992" i="1"/>
  <c r="AQ993" i="1"/>
  <c r="AQ994" i="1"/>
  <c r="AQ995" i="1"/>
  <c r="AQ996" i="1"/>
  <c r="AQ997" i="1"/>
  <c r="AQ998" i="1"/>
  <c r="AQ999" i="1"/>
  <c r="AQ1000" i="1"/>
  <c r="AQ1001" i="1"/>
  <c r="AQ1002" i="1"/>
  <c r="AQ1003" i="1"/>
  <c r="AQ1004" i="1"/>
  <c r="AQ1005" i="1"/>
  <c r="AQ1006" i="1"/>
  <c r="AQ1007" i="1"/>
  <c r="AQ1008" i="1"/>
  <c r="AQ1009" i="1"/>
  <c r="AQ1010" i="1"/>
  <c r="AQ1011" i="1"/>
  <c r="AQ1012" i="1"/>
  <c r="AQ1013" i="1"/>
  <c r="AQ1014" i="1"/>
  <c r="AQ1015" i="1"/>
  <c r="AQ1016" i="1"/>
  <c r="AQ1017" i="1"/>
  <c r="AQ1018" i="1"/>
  <c r="AQ1019" i="1"/>
  <c r="AQ1020" i="1"/>
  <c r="AQ1021" i="1"/>
  <c r="AQ1022" i="1"/>
  <c r="AQ1023" i="1"/>
  <c r="AQ1024" i="1"/>
  <c r="AQ1025" i="1"/>
  <c r="AQ1026" i="1"/>
  <c r="AQ1027" i="1"/>
  <c r="AQ1028" i="1"/>
  <c r="AQ1029" i="1"/>
  <c r="AQ1030" i="1"/>
  <c r="AQ1031" i="1"/>
  <c r="AQ1032" i="1"/>
  <c r="AQ1033" i="1"/>
  <c r="AQ1034" i="1"/>
  <c r="AQ1035" i="1"/>
  <c r="AQ1036" i="1"/>
  <c r="AQ1037" i="1"/>
  <c r="AQ1038" i="1"/>
  <c r="AQ1039" i="1"/>
  <c r="AQ1040" i="1"/>
  <c r="AQ1041" i="1"/>
  <c r="AQ1042" i="1"/>
  <c r="AQ1043" i="1"/>
  <c r="AQ1044" i="1"/>
  <c r="AQ1045" i="1"/>
  <c r="AQ1046" i="1"/>
  <c r="AQ1047" i="1"/>
  <c r="AQ1048" i="1"/>
  <c r="AQ1049" i="1"/>
  <c r="AQ1050" i="1"/>
  <c r="AQ1051" i="1"/>
  <c r="AQ1052" i="1"/>
  <c r="AQ1053" i="1"/>
  <c r="AQ1054" i="1"/>
  <c r="AQ1055" i="1"/>
  <c r="AQ1056" i="1"/>
  <c r="AQ1057" i="1"/>
  <c r="AQ1058" i="1"/>
  <c r="AQ1059" i="1"/>
  <c r="AQ1060" i="1"/>
  <c r="AQ1061" i="1"/>
  <c r="AQ1062" i="1"/>
  <c r="AQ1063" i="1"/>
  <c r="AQ1064" i="1"/>
  <c r="AQ1065" i="1"/>
  <c r="AQ1066" i="1"/>
  <c r="AQ1067" i="1"/>
  <c r="AQ1068" i="1"/>
  <c r="AQ1069" i="1"/>
  <c r="AQ1070" i="1"/>
  <c r="AQ1071" i="1"/>
  <c r="AQ1072" i="1"/>
  <c r="AQ1073" i="1"/>
  <c r="AQ1074" i="1"/>
  <c r="AQ1075" i="1"/>
  <c r="AQ1076" i="1"/>
  <c r="AQ1077" i="1"/>
  <c r="AQ1078" i="1"/>
  <c r="AQ1079" i="1"/>
  <c r="AQ1080" i="1"/>
  <c r="AQ1081" i="1"/>
  <c r="AQ1082" i="1"/>
  <c r="AQ1083" i="1"/>
  <c r="AQ1084" i="1"/>
  <c r="AQ1085" i="1"/>
  <c r="AQ1086" i="1"/>
  <c r="AQ1087" i="1"/>
  <c r="AQ1088" i="1"/>
  <c r="AQ1089" i="1"/>
  <c r="AQ1090" i="1"/>
  <c r="AQ1091" i="1"/>
  <c r="AQ1092" i="1"/>
  <c r="AQ1093" i="1"/>
  <c r="AQ1094" i="1"/>
  <c r="AQ1095" i="1"/>
  <c r="AQ1096" i="1"/>
  <c r="AQ1097" i="1"/>
  <c r="AQ1098" i="1"/>
  <c r="AQ1099" i="1"/>
  <c r="AQ1100" i="1"/>
  <c r="AQ1101" i="1"/>
  <c r="AQ1102" i="1"/>
  <c r="AQ1103" i="1"/>
  <c r="AQ1104" i="1"/>
  <c r="AQ1105" i="1"/>
  <c r="AQ1106" i="1"/>
  <c r="AQ1107" i="1"/>
  <c r="AQ1108" i="1"/>
  <c r="AQ1109" i="1"/>
  <c r="AQ1110" i="1"/>
  <c r="AQ1111" i="1"/>
  <c r="AQ1112" i="1"/>
  <c r="AQ1113" i="1"/>
  <c r="AQ1114" i="1"/>
  <c r="AQ1115" i="1"/>
  <c r="AQ1116" i="1"/>
  <c r="AQ1117" i="1"/>
  <c r="AQ1118" i="1"/>
  <c r="AQ1119" i="1"/>
  <c r="AQ1120" i="1"/>
  <c r="AQ1121" i="1"/>
  <c r="AQ1122" i="1"/>
  <c r="AQ1123" i="1"/>
  <c r="AQ1124" i="1"/>
  <c r="AQ1125" i="1"/>
  <c r="AQ1126" i="1"/>
  <c r="AQ1127" i="1"/>
  <c r="AQ1128" i="1"/>
  <c r="AQ1129" i="1"/>
  <c r="AQ1130" i="1"/>
  <c r="AQ1131" i="1"/>
  <c r="AQ1132" i="1"/>
  <c r="AQ1133" i="1"/>
  <c r="AQ1134" i="1"/>
  <c r="AQ1135" i="1"/>
  <c r="AQ1136" i="1"/>
  <c r="AQ1137" i="1"/>
  <c r="AQ1138" i="1"/>
  <c r="AQ1139" i="1"/>
  <c r="AQ1140" i="1"/>
  <c r="AQ1141" i="1"/>
  <c r="AQ1142" i="1"/>
  <c r="AQ1143" i="1"/>
  <c r="AQ1144" i="1"/>
  <c r="AQ1145" i="1"/>
  <c r="AQ1146" i="1"/>
  <c r="AQ1147" i="1"/>
  <c r="AQ1148" i="1"/>
  <c r="AQ1149" i="1"/>
  <c r="AQ1150" i="1"/>
  <c r="AQ1151" i="1"/>
  <c r="AQ1152" i="1"/>
  <c r="AQ1153" i="1"/>
  <c r="AQ1154" i="1"/>
  <c r="AQ1155" i="1"/>
  <c r="AQ1156" i="1"/>
  <c r="AQ1157" i="1"/>
  <c r="AQ1158" i="1"/>
  <c r="AQ1159" i="1"/>
  <c r="AQ1160" i="1"/>
  <c r="AQ1161" i="1"/>
  <c r="AQ1162" i="1"/>
  <c r="AQ1163" i="1"/>
  <c r="AQ1164" i="1"/>
  <c r="AQ1165" i="1"/>
  <c r="AQ1166" i="1"/>
  <c r="AQ1167" i="1"/>
  <c r="AQ1168" i="1"/>
  <c r="AQ1169" i="1"/>
  <c r="AQ1170" i="1"/>
  <c r="AQ1171" i="1"/>
  <c r="AQ1172" i="1"/>
  <c r="AQ1173" i="1"/>
  <c r="AQ1174" i="1"/>
  <c r="AQ1175" i="1"/>
  <c r="AQ1176" i="1"/>
  <c r="AQ1177" i="1"/>
  <c r="AQ1178" i="1"/>
  <c r="AQ1179" i="1"/>
  <c r="AQ1180" i="1"/>
  <c r="AQ1181" i="1"/>
  <c r="AQ1182" i="1"/>
  <c r="AQ1183" i="1"/>
  <c r="AQ1184" i="1"/>
  <c r="AQ1185" i="1"/>
  <c r="AQ1186" i="1"/>
  <c r="AQ1187" i="1"/>
  <c r="AQ1188" i="1"/>
  <c r="AQ1189" i="1"/>
  <c r="AQ1190" i="1"/>
  <c r="AQ1191" i="1"/>
  <c r="AQ1192" i="1"/>
  <c r="AQ1193" i="1"/>
  <c r="AQ1194" i="1"/>
  <c r="AQ1195" i="1"/>
  <c r="AQ1196" i="1"/>
  <c r="AQ1197" i="1"/>
  <c r="AQ1198" i="1"/>
  <c r="AQ2" i="1"/>
  <c r="AL2" i="1"/>
  <c r="AO3" i="1"/>
  <c r="AO4" i="1"/>
  <c r="AO5" i="1"/>
  <c r="AO6" i="1"/>
  <c r="AO7" i="1"/>
  <c r="AO8" i="1"/>
  <c r="AO9" i="1"/>
  <c r="AO10" i="1"/>
  <c r="AO11" i="1"/>
  <c r="AP11" i="1"/>
  <c r="AO12" i="1"/>
  <c r="AP12" i="1"/>
  <c r="AO13" i="1"/>
  <c r="AP13" i="1"/>
  <c r="AO14" i="1"/>
  <c r="AP14" i="1"/>
  <c r="AO15" i="1"/>
  <c r="AP15" i="1"/>
  <c r="AO16" i="1"/>
  <c r="AP16" i="1"/>
  <c r="AO17" i="1"/>
  <c r="AP17" i="1"/>
  <c r="AO18" i="1"/>
  <c r="AP18" i="1"/>
  <c r="AO19" i="1"/>
  <c r="AP19" i="1"/>
  <c r="AO20" i="1"/>
  <c r="AP20" i="1"/>
  <c r="AO21" i="1"/>
  <c r="AP21" i="1"/>
  <c r="AO22" i="1"/>
  <c r="AP22" i="1"/>
  <c r="AO23" i="1"/>
  <c r="AP23" i="1"/>
  <c r="AO24" i="1"/>
  <c r="AP24" i="1"/>
  <c r="AO25" i="1"/>
  <c r="AP25" i="1"/>
  <c r="AO26" i="1"/>
  <c r="AP26" i="1"/>
  <c r="AO27" i="1"/>
  <c r="AP27" i="1"/>
  <c r="AO28" i="1"/>
  <c r="AP28" i="1"/>
  <c r="AO29" i="1"/>
  <c r="AP29" i="1"/>
  <c r="AO30" i="1"/>
  <c r="AP30" i="1"/>
  <c r="AO31" i="1"/>
  <c r="AP31" i="1"/>
  <c r="AO32" i="1"/>
  <c r="AP32" i="1"/>
  <c r="AO33" i="1"/>
  <c r="AP33" i="1"/>
  <c r="AO34" i="1"/>
  <c r="AP34" i="1"/>
  <c r="AO35" i="1"/>
  <c r="AP35" i="1"/>
  <c r="AO36" i="1"/>
  <c r="AP36" i="1"/>
  <c r="AO37" i="1"/>
  <c r="AP37" i="1"/>
  <c r="AO38" i="1"/>
  <c r="AP38" i="1"/>
  <c r="AO39" i="1"/>
  <c r="AP39" i="1"/>
  <c r="AO40" i="1"/>
  <c r="AP40" i="1"/>
  <c r="AO41" i="1"/>
  <c r="AP41" i="1"/>
  <c r="AO42" i="1"/>
  <c r="AP42" i="1"/>
  <c r="AO43" i="1"/>
  <c r="AP43" i="1"/>
  <c r="AO44" i="1"/>
  <c r="AP44" i="1"/>
  <c r="AO45" i="1"/>
  <c r="AP45" i="1"/>
  <c r="AO46" i="1"/>
  <c r="AP46" i="1"/>
  <c r="AO47" i="1"/>
  <c r="AP47" i="1"/>
  <c r="AO48" i="1"/>
  <c r="AP48" i="1"/>
  <c r="AO49" i="1"/>
  <c r="AP49" i="1"/>
  <c r="AO50" i="1"/>
  <c r="AP50" i="1"/>
  <c r="AO51" i="1"/>
  <c r="AP51" i="1"/>
  <c r="AO52" i="1"/>
  <c r="AP52" i="1"/>
  <c r="AO53" i="1"/>
  <c r="AP53" i="1"/>
  <c r="AO54" i="1"/>
  <c r="AP54" i="1"/>
  <c r="AO55" i="1"/>
  <c r="AP55" i="1"/>
  <c r="AO56" i="1"/>
  <c r="AP56" i="1"/>
  <c r="AO57" i="1"/>
  <c r="AP57" i="1"/>
  <c r="AO58" i="1"/>
  <c r="AP58" i="1"/>
  <c r="AO59" i="1"/>
  <c r="AP59" i="1"/>
  <c r="AO60" i="1"/>
  <c r="AP60" i="1"/>
  <c r="AO61" i="1"/>
  <c r="AP61" i="1"/>
  <c r="AO62" i="1"/>
  <c r="AP62" i="1"/>
  <c r="AO63" i="1"/>
  <c r="AP63" i="1"/>
  <c r="AO64" i="1"/>
  <c r="AP64" i="1"/>
  <c r="AO65" i="1"/>
  <c r="AP65" i="1"/>
  <c r="AO66" i="1"/>
  <c r="AP66" i="1"/>
  <c r="AO67" i="1"/>
  <c r="AP67" i="1"/>
  <c r="AO68" i="1"/>
  <c r="AP68" i="1"/>
  <c r="AO69" i="1"/>
  <c r="AP69" i="1"/>
  <c r="AO70" i="1"/>
  <c r="AP70" i="1"/>
  <c r="AO71" i="1"/>
  <c r="AP71" i="1"/>
  <c r="AO72" i="1"/>
  <c r="AP72" i="1"/>
  <c r="AO73" i="1"/>
  <c r="AP73" i="1"/>
  <c r="AO74" i="1"/>
  <c r="AP74" i="1"/>
  <c r="AO75" i="1"/>
  <c r="AP75" i="1"/>
  <c r="AO76" i="1"/>
  <c r="AP76" i="1"/>
  <c r="AO77" i="1"/>
  <c r="AP77" i="1"/>
  <c r="AO78" i="1"/>
  <c r="AP78" i="1"/>
  <c r="AO79" i="1"/>
  <c r="AP79" i="1"/>
  <c r="AO80" i="1"/>
  <c r="AP80" i="1"/>
  <c r="AO81" i="1"/>
  <c r="AP81" i="1"/>
  <c r="AO82" i="1"/>
  <c r="AP82" i="1"/>
  <c r="AO83" i="1"/>
  <c r="AP83" i="1"/>
  <c r="AO84" i="1"/>
  <c r="AP84" i="1"/>
  <c r="AO85" i="1"/>
  <c r="AP85" i="1"/>
  <c r="AO86" i="1"/>
  <c r="AP86" i="1"/>
  <c r="AO87" i="1"/>
  <c r="AP87" i="1"/>
  <c r="AO88" i="1"/>
  <c r="AP88" i="1"/>
  <c r="AO89" i="1"/>
  <c r="AP89" i="1"/>
  <c r="AO90" i="1"/>
  <c r="AP90" i="1"/>
  <c r="AO91" i="1"/>
  <c r="AP91" i="1"/>
  <c r="AO92" i="1"/>
  <c r="AP92" i="1"/>
  <c r="AO93" i="1"/>
  <c r="AP93" i="1"/>
  <c r="AO94" i="1"/>
  <c r="AP94" i="1"/>
  <c r="AO95" i="1"/>
  <c r="AP95" i="1"/>
  <c r="AO96" i="1"/>
  <c r="AP96" i="1"/>
  <c r="AO97" i="1"/>
  <c r="AP97" i="1"/>
  <c r="AO98" i="1"/>
  <c r="AP98" i="1"/>
  <c r="AO99" i="1"/>
  <c r="AP99" i="1"/>
  <c r="AO100" i="1"/>
  <c r="AP100" i="1"/>
  <c r="AO101" i="1"/>
  <c r="AP101" i="1"/>
  <c r="AO102" i="1"/>
  <c r="AP102" i="1"/>
  <c r="AO103" i="1"/>
  <c r="AP103" i="1"/>
  <c r="AO104" i="1"/>
  <c r="AP104" i="1"/>
  <c r="AO105" i="1"/>
  <c r="AP105" i="1"/>
  <c r="AO106" i="1"/>
  <c r="AP106" i="1"/>
  <c r="AO107" i="1"/>
  <c r="AP107" i="1"/>
  <c r="AO108" i="1"/>
  <c r="AP108" i="1"/>
  <c r="AO109" i="1"/>
  <c r="AP109" i="1"/>
  <c r="AO110" i="1"/>
  <c r="AP110" i="1"/>
  <c r="AO111" i="1"/>
  <c r="AP111" i="1"/>
  <c r="AO112" i="1"/>
  <c r="AP112" i="1"/>
  <c r="AO113" i="1"/>
  <c r="AP113" i="1"/>
  <c r="AO114" i="1"/>
  <c r="AP114" i="1"/>
  <c r="AO115" i="1"/>
  <c r="AP115" i="1"/>
  <c r="AO116" i="1"/>
  <c r="AP116" i="1"/>
  <c r="AO117" i="1"/>
  <c r="AP117" i="1"/>
  <c r="AO118" i="1"/>
  <c r="AP118" i="1"/>
  <c r="AO119" i="1"/>
  <c r="AP119" i="1"/>
  <c r="AO120" i="1"/>
  <c r="AP120" i="1"/>
  <c r="AO121" i="1"/>
  <c r="AP121" i="1"/>
  <c r="AO122" i="1"/>
  <c r="AP122" i="1"/>
  <c r="AO123" i="1"/>
  <c r="AP123" i="1"/>
  <c r="AO124" i="1"/>
  <c r="AP124" i="1"/>
  <c r="AO125" i="1"/>
  <c r="AP125" i="1"/>
  <c r="AO126" i="1"/>
  <c r="AP126" i="1"/>
  <c r="AO127" i="1"/>
  <c r="AP127" i="1"/>
  <c r="AO128" i="1"/>
  <c r="AP128" i="1"/>
  <c r="AO129" i="1"/>
  <c r="AP129" i="1"/>
  <c r="AO130" i="1"/>
  <c r="AP130" i="1"/>
  <c r="AO131" i="1"/>
  <c r="AP131" i="1"/>
  <c r="AO132" i="1"/>
  <c r="AP132" i="1"/>
  <c r="AO133" i="1"/>
  <c r="AP133" i="1"/>
  <c r="AO134" i="1"/>
  <c r="AP134" i="1"/>
  <c r="AO135" i="1"/>
  <c r="AP135" i="1"/>
  <c r="AO136" i="1"/>
  <c r="AP136" i="1"/>
  <c r="AO137" i="1"/>
  <c r="AP137" i="1"/>
  <c r="AO138" i="1"/>
  <c r="AP138" i="1"/>
  <c r="AO139" i="1"/>
  <c r="AP139" i="1"/>
  <c r="AO140" i="1"/>
  <c r="AP140" i="1"/>
  <c r="AO141" i="1"/>
  <c r="AP141" i="1"/>
  <c r="AO142" i="1"/>
  <c r="AP142" i="1"/>
  <c r="AO143" i="1"/>
  <c r="AP143" i="1"/>
  <c r="AO144" i="1"/>
  <c r="AP144" i="1"/>
  <c r="AO145" i="1"/>
  <c r="AP145" i="1"/>
  <c r="AO146" i="1"/>
  <c r="AP146" i="1"/>
  <c r="AO147" i="1"/>
  <c r="AP147" i="1"/>
  <c r="AO148" i="1"/>
  <c r="AP148" i="1"/>
  <c r="AO149" i="1"/>
  <c r="AP149" i="1"/>
  <c r="AO150" i="1"/>
  <c r="AP150" i="1"/>
  <c r="AO151" i="1"/>
  <c r="AP151" i="1"/>
  <c r="AO152" i="1"/>
  <c r="AP152" i="1"/>
  <c r="AO153" i="1"/>
  <c r="AP153" i="1"/>
  <c r="AO154" i="1"/>
  <c r="AP154" i="1"/>
  <c r="AO155" i="1"/>
  <c r="AP155" i="1"/>
  <c r="AO156" i="1"/>
  <c r="AP156" i="1"/>
  <c r="AO157" i="1"/>
  <c r="AP157" i="1"/>
  <c r="AO158" i="1"/>
  <c r="AP158" i="1"/>
  <c r="AO159" i="1"/>
  <c r="AP159" i="1"/>
  <c r="AO160" i="1"/>
  <c r="AP160" i="1"/>
  <c r="AO161" i="1"/>
  <c r="AP161" i="1"/>
  <c r="AO162" i="1"/>
  <c r="AP162" i="1"/>
  <c r="AO163" i="1"/>
  <c r="AP163" i="1"/>
  <c r="AO164" i="1"/>
  <c r="AP164" i="1"/>
  <c r="AO165" i="1"/>
  <c r="AP165" i="1"/>
  <c r="AO166" i="1"/>
  <c r="AP166" i="1"/>
  <c r="AO167" i="1"/>
  <c r="AP167" i="1"/>
  <c r="AO168" i="1"/>
  <c r="AP168" i="1"/>
  <c r="AO169" i="1"/>
  <c r="AP169" i="1"/>
  <c r="AO170" i="1"/>
  <c r="AP170" i="1"/>
  <c r="AO171" i="1"/>
  <c r="AP171" i="1"/>
  <c r="AO172" i="1"/>
  <c r="AP172" i="1"/>
  <c r="AO173" i="1"/>
  <c r="AP173" i="1"/>
  <c r="AO174" i="1"/>
  <c r="AP174" i="1"/>
  <c r="AO175" i="1"/>
  <c r="AP175" i="1"/>
  <c r="AO176" i="1"/>
  <c r="AP176" i="1"/>
  <c r="AO177" i="1"/>
  <c r="AP177" i="1"/>
  <c r="AO178" i="1"/>
  <c r="AP178" i="1"/>
  <c r="AO179" i="1"/>
  <c r="AP179" i="1"/>
  <c r="AO180" i="1"/>
  <c r="AP180" i="1"/>
  <c r="AO181" i="1"/>
  <c r="AP181" i="1"/>
  <c r="AO182" i="1"/>
  <c r="AP182" i="1"/>
  <c r="AO183" i="1"/>
  <c r="AP183" i="1"/>
  <c r="AO184" i="1"/>
  <c r="AP184" i="1"/>
  <c r="AO185" i="1"/>
  <c r="AP185" i="1"/>
  <c r="AO186" i="1"/>
  <c r="AP186" i="1"/>
  <c r="AO187" i="1"/>
  <c r="AP187" i="1"/>
  <c r="AO188" i="1"/>
  <c r="AP188" i="1"/>
  <c r="AO189" i="1"/>
  <c r="AP189" i="1"/>
  <c r="AO190" i="1"/>
  <c r="AP190" i="1"/>
  <c r="AO191" i="1"/>
  <c r="AP191" i="1"/>
  <c r="AO192" i="1"/>
  <c r="AP192" i="1"/>
  <c r="AO193" i="1"/>
  <c r="AP193" i="1"/>
  <c r="AO194" i="1"/>
  <c r="AP194" i="1"/>
  <c r="AO195" i="1"/>
  <c r="AP195" i="1"/>
  <c r="AO196" i="1"/>
  <c r="AP196" i="1"/>
  <c r="AO197" i="1"/>
  <c r="AP197" i="1"/>
  <c r="AO198" i="1"/>
  <c r="AP198" i="1"/>
  <c r="AO199" i="1"/>
  <c r="AP199" i="1"/>
  <c r="AO200" i="1"/>
  <c r="AP200" i="1"/>
  <c r="AO201" i="1"/>
  <c r="AP201" i="1"/>
  <c r="AO202" i="1"/>
  <c r="AP202" i="1"/>
  <c r="AO203" i="1"/>
  <c r="AP203" i="1"/>
  <c r="AO204" i="1"/>
  <c r="AP204" i="1"/>
  <c r="AO205" i="1"/>
  <c r="AP205" i="1"/>
  <c r="AO206" i="1"/>
  <c r="AP206" i="1"/>
  <c r="AO207" i="1"/>
  <c r="AP207" i="1"/>
  <c r="AO208" i="1"/>
  <c r="AP208" i="1"/>
  <c r="AO209" i="1"/>
  <c r="AP209" i="1"/>
  <c r="AO210" i="1"/>
  <c r="AP210" i="1"/>
  <c r="AO211" i="1"/>
  <c r="AP211" i="1"/>
  <c r="AO212" i="1"/>
  <c r="AP212" i="1"/>
  <c r="AO213" i="1"/>
  <c r="AP213" i="1"/>
  <c r="AO214" i="1"/>
  <c r="AP214" i="1"/>
  <c r="AO215" i="1"/>
  <c r="AP215" i="1"/>
  <c r="AO216" i="1"/>
  <c r="AP216" i="1"/>
  <c r="AO217" i="1"/>
  <c r="AP217" i="1"/>
  <c r="AO218" i="1"/>
  <c r="AP218" i="1"/>
  <c r="AO219" i="1"/>
  <c r="AP219" i="1"/>
  <c r="AO220" i="1"/>
  <c r="AP220" i="1"/>
  <c r="AO221" i="1"/>
  <c r="AP221" i="1"/>
  <c r="AO222" i="1"/>
  <c r="AP222" i="1"/>
  <c r="AO223" i="1"/>
  <c r="AP223" i="1"/>
  <c r="AO224" i="1"/>
  <c r="AP224" i="1"/>
  <c r="AO225" i="1"/>
  <c r="AP225" i="1"/>
  <c r="AO226" i="1"/>
  <c r="AP226" i="1"/>
  <c r="AO227" i="1"/>
  <c r="AP227" i="1"/>
  <c r="AO228" i="1"/>
  <c r="AP228" i="1"/>
  <c r="AO229" i="1"/>
  <c r="AP229" i="1"/>
  <c r="AO230" i="1"/>
  <c r="AP230" i="1"/>
  <c r="AO231" i="1"/>
  <c r="AP231" i="1"/>
  <c r="AO232" i="1"/>
  <c r="AP232" i="1"/>
  <c r="AO233" i="1"/>
  <c r="AP233" i="1"/>
  <c r="AO234" i="1"/>
  <c r="AP234" i="1"/>
  <c r="AO235" i="1"/>
  <c r="AP235" i="1"/>
  <c r="AO236" i="1"/>
  <c r="AP236" i="1"/>
  <c r="AO237" i="1"/>
  <c r="AP237" i="1"/>
  <c r="AO238" i="1"/>
  <c r="AP238" i="1"/>
  <c r="AO239" i="1"/>
  <c r="AP239" i="1"/>
  <c r="AO240" i="1"/>
  <c r="AP240" i="1"/>
  <c r="AO241" i="1"/>
  <c r="AP241" i="1"/>
  <c r="AO242" i="1"/>
  <c r="AP242" i="1"/>
  <c r="AO243" i="1"/>
  <c r="AP243" i="1"/>
  <c r="AO244" i="1"/>
  <c r="AP244" i="1"/>
  <c r="AO245" i="1"/>
  <c r="AP245" i="1"/>
  <c r="AO246" i="1"/>
  <c r="AP246" i="1"/>
  <c r="AO247" i="1"/>
  <c r="AP247" i="1"/>
  <c r="AO248" i="1"/>
  <c r="AP248" i="1"/>
  <c r="AO249" i="1"/>
  <c r="AP249" i="1"/>
  <c r="AO250" i="1"/>
  <c r="AP250" i="1"/>
  <c r="AO251" i="1"/>
  <c r="AP251" i="1"/>
  <c r="AO252" i="1"/>
  <c r="AP252" i="1"/>
  <c r="AO253" i="1"/>
  <c r="AP253" i="1"/>
  <c r="AO254" i="1"/>
  <c r="AP254" i="1"/>
  <c r="AO255" i="1"/>
  <c r="AP255" i="1"/>
  <c r="AO256" i="1"/>
  <c r="AP256" i="1"/>
  <c r="AO257" i="1"/>
  <c r="AP257" i="1"/>
  <c r="AO258" i="1"/>
  <c r="AP258" i="1"/>
  <c r="AO259" i="1"/>
  <c r="AP259" i="1"/>
  <c r="AO260" i="1"/>
  <c r="AP260" i="1"/>
  <c r="AO261" i="1"/>
  <c r="AP261" i="1"/>
  <c r="AO262" i="1"/>
  <c r="AP262" i="1"/>
  <c r="AO263" i="1"/>
  <c r="AP263" i="1"/>
  <c r="AO264" i="1"/>
  <c r="AP264" i="1"/>
  <c r="AO265" i="1"/>
  <c r="AP265" i="1"/>
  <c r="AO266" i="1"/>
  <c r="AP266" i="1"/>
  <c r="AO267" i="1"/>
  <c r="AP267" i="1"/>
  <c r="AO268" i="1"/>
  <c r="AP268" i="1"/>
  <c r="AO269" i="1"/>
  <c r="AP269" i="1"/>
  <c r="AO270" i="1"/>
  <c r="AP270" i="1"/>
  <c r="AO271" i="1"/>
  <c r="AP271" i="1"/>
  <c r="AO272" i="1"/>
  <c r="AP272" i="1"/>
  <c r="AO273" i="1"/>
  <c r="AP273" i="1"/>
  <c r="AO274" i="1"/>
  <c r="AP274" i="1"/>
  <c r="AO275" i="1"/>
  <c r="AP275" i="1"/>
  <c r="AO276" i="1"/>
  <c r="AP276" i="1"/>
  <c r="AO277" i="1"/>
  <c r="AP277" i="1"/>
  <c r="AO278" i="1"/>
  <c r="AP278" i="1"/>
  <c r="AO279" i="1"/>
  <c r="AP279" i="1"/>
  <c r="AO280" i="1"/>
  <c r="AP280" i="1"/>
  <c r="AO281" i="1"/>
  <c r="AP281" i="1"/>
  <c r="AO282" i="1"/>
  <c r="AP282" i="1"/>
  <c r="AO283" i="1"/>
  <c r="AP283" i="1"/>
  <c r="AO284" i="1"/>
  <c r="AP284" i="1"/>
  <c r="AO285" i="1"/>
  <c r="AP285" i="1"/>
  <c r="AO286" i="1"/>
  <c r="AP286" i="1"/>
  <c r="AO287" i="1"/>
  <c r="AP287" i="1"/>
  <c r="AO288" i="1"/>
  <c r="AP288" i="1"/>
  <c r="AO289" i="1"/>
  <c r="AP289" i="1"/>
  <c r="AO290" i="1"/>
  <c r="AP290" i="1"/>
  <c r="AO291" i="1"/>
  <c r="AP291" i="1"/>
  <c r="AO292" i="1"/>
  <c r="AP292" i="1"/>
  <c r="AO293" i="1"/>
  <c r="AP293" i="1"/>
  <c r="AO294" i="1"/>
  <c r="AP294" i="1"/>
  <c r="AO295" i="1"/>
  <c r="AP295" i="1"/>
  <c r="AO296" i="1"/>
  <c r="AP296" i="1"/>
  <c r="AO297" i="1"/>
  <c r="AP297" i="1"/>
  <c r="AO298" i="1"/>
  <c r="AP298" i="1"/>
  <c r="AO299" i="1"/>
  <c r="AP299" i="1"/>
  <c r="AO300" i="1"/>
  <c r="AP300" i="1"/>
  <c r="AO301" i="1"/>
  <c r="AP301" i="1"/>
  <c r="AO302" i="1"/>
  <c r="AP302" i="1"/>
  <c r="AO303" i="1"/>
  <c r="AP303" i="1"/>
  <c r="AO304" i="1"/>
  <c r="AP304" i="1"/>
  <c r="AO305" i="1"/>
  <c r="AP305" i="1"/>
  <c r="AO306" i="1"/>
  <c r="AP306" i="1"/>
  <c r="AO307" i="1"/>
  <c r="AP307" i="1"/>
  <c r="AO308" i="1"/>
  <c r="AP308" i="1"/>
  <c r="AO309" i="1"/>
  <c r="AP309" i="1"/>
  <c r="AO310" i="1"/>
  <c r="AP310" i="1"/>
  <c r="AO311" i="1"/>
  <c r="AP311" i="1"/>
  <c r="AO312" i="1"/>
  <c r="AP312" i="1"/>
  <c r="AO313" i="1"/>
  <c r="AP313" i="1"/>
  <c r="AO314" i="1"/>
  <c r="AP314" i="1"/>
  <c r="AO315" i="1"/>
  <c r="AP315" i="1"/>
  <c r="AO316" i="1"/>
  <c r="AP316" i="1"/>
  <c r="AO317" i="1"/>
  <c r="AP317" i="1"/>
  <c r="AO318" i="1"/>
  <c r="AP318" i="1"/>
  <c r="AO319" i="1"/>
  <c r="AP319" i="1"/>
  <c r="AO320" i="1"/>
  <c r="AP320" i="1"/>
  <c r="AO321" i="1"/>
  <c r="AP321" i="1"/>
  <c r="AO322" i="1"/>
  <c r="AP322" i="1"/>
  <c r="AO323" i="1"/>
  <c r="AP323" i="1"/>
  <c r="AO324" i="1"/>
  <c r="AP324" i="1"/>
  <c r="AO325" i="1"/>
  <c r="AP325" i="1"/>
  <c r="AO326" i="1"/>
  <c r="AP326" i="1"/>
  <c r="AO327" i="1"/>
  <c r="AP327" i="1"/>
  <c r="AO328" i="1"/>
  <c r="AP328" i="1"/>
  <c r="AO329" i="1"/>
  <c r="AP329" i="1"/>
  <c r="AO330" i="1"/>
  <c r="AP330" i="1"/>
  <c r="AO331" i="1"/>
  <c r="AP331" i="1"/>
  <c r="AO332" i="1"/>
  <c r="AP332" i="1"/>
  <c r="AO333" i="1"/>
  <c r="AP333" i="1"/>
  <c r="AO334" i="1"/>
  <c r="AP334" i="1"/>
  <c r="AO335" i="1"/>
  <c r="AP335" i="1"/>
  <c r="AO336" i="1"/>
  <c r="AP336" i="1"/>
  <c r="AO337" i="1"/>
  <c r="AP337" i="1"/>
  <c r="AO338" i="1"/>
  <c r="AP338" i="1"/>
  <c r="AO339" i="1"/>
  <c r="AP339" i="1"/>
  <c r="AO340" i="1"/>
  <c r="AP340" i="1"/>
  <c r="AO341" i="1"/>
  <c r="AP341" i="1"/>
  <c r="AO342" i="1"/>
  <c r="AP342" i="1"/>
  <c r="AO343" i="1"/>
  <c r="AP343" i="1"/>
  <c r="AO344" i="1"/>
  <c r="AP344" i="1"/>
  <c r="AO345" i="1"/>
  <c r="AP345" i="1"/>
  <c r="AO346" i="1"/>
  <c r="AP346" i="1"/>
  <c r="AO347" i="1"/>
  <c r="AP347" i="1"/>
  <c r="AO348" i="1"/>
  <c r="AP348" i="1"/>
  <c r="AO349" i="1"/>
  <c r="AP349" i="1"/>
  <c r="AO350" i="1"/>
  <c r="AP350" i="1"/>
  <c r="AO351" i="1"/>
  <c r="AP351" i="1"/>
  <c r="AO352" i="1"/>
  <c r="AP352" i="1"/>
  <c r="AO353" i="1"/>
  <c r="AP353" i="1"/>
  <c r="AO354" i="1"/>
  <c r="AP354" i="1"/>
  <c r="AO355" i="1"/>
  <c r="AP355" i="1"/>
  <c r="AO356" i="1"/>
  <c r="AP356" i="1"/>
  <c r="AO357" i="1"/>
  <c r="AP357" i="1"/>
  <c r="AO358" i="1"/>
  <c r="AP358" i="1"/>
  <c r="AO359" i="1"/>
  <c r="AP359" i="1"/>
  <c r="AO360" i="1"/>
  <c r="AP360" i="1"/>
  <c r="AO361" i="1"/>
  <c r="AP361" i="1"/>
  <c r="AO362" i="1"/>
  <c r="AP362" i="1"/>
  <c r="AO363" i="1"/>
  <c r="AP363" i="1"/>
  <c r="AO364" i="1"/>
  <c r="AP364" i="1"/>
  <c r="AO365" i="1"/>
  <c r="AP365" i="1"/>
  <c r="AO366" i="1"/>
  <c r="AP366" i="1"/>
  <c r="AO367" i="1"/>
  <c r="AP367" i="1"/>
  <c r="AO368" i="1"/>
  <c r="AP368" i="1"/>
  <c r="AO369" i="1"/>
  <c r="AP369" i="1"/>
  <c r="AO370" i="1"/>
  <c r="AP370" i="1"/>
  <c r="AO371" i="1"/>
  <c r="AP371" i="1"/>
  <c r="AO372" i="1"/>
  <c r="AP372" i="1"/>
  <c r="AO373" i="1"/>
  <c r="AP373" i="1"/>
  <c r="AO374" i="1"/>
  <c r="AP374" i="1"/>
  <c r="AO375" i="1"/>
  <c r="AP375" i="1"/>
  <c r="AO376" i="1"/>
  <c r="AP376" i="1"/>
  <c r="AO377" i="1"/>
  <c r="AP377" i="1"/>
  <c r="AO378" i="1"/>
  <c r="AP378" i="1"/>
  <c r="AO379" i="1"/>
  <c r="AP379" i="1"/>
  <c r="AO380" i="1"/>
  <c r="AP380" i="1"/>
  <c r="AO381" i="1"/>
  <c r="AP381" i="1"/>
  <c r="AO382" i="1"/>
  <c r="AP382" i="1"/>
  <c r="AO383" i="1"/>
  <c r="AP383" i="1"/>
  <c r="AO384" i="1"/>
  <c r="AP384" i="1"/>
  <c r="AO385" i="1"/>
  <c r="AP385" i="1"/>
  <c r="AO386" i="1"/>
  <c r="AP386" i="1"/>
  <c r="AO387" i="1"/>
  <c r="AP387" i="1"/>
  <c r="AO388" i="1"/>
  <c r="AP388" i="1"/>
  <c r="AO389" i="1"/>
  <c r="AP389" i="1"/>
  <c r="AO390" i="1"/>
  <c r="AP390" i="1"/>
  <c r="AO391" i="1"/>
  <c r="AP391" i="1"/>
  <c r="AO392" i="1"/>
  <c r="AP392" i="1"/>
  <c r="AO393" i="1"/>
  <c r="AP393" i="1"/>
  <c r="AO394" i="1"/>
  <c r="AP394" i="1"/>
  <c r="AO395" i="1"/>
  <c r="AP395" i="1"/>
  <c r="AO396" i="1"/>
  <c r="AP396" i="1"/>
  <c r="AO397" i="1"/>
  <c r="AP397" i="1"/>
  <c r="AO398" i="1"/>
  <c r="AP398" i="1"/>
  <c r="AO399" i="1"/>
  <c r="AP399" i="1"/>
  <c r="AO400" i="1"/>
  <c r="AP400" i="1"/>
  <c r="AO401" i="1"/>
  <c r="AP401" i="1"/>
  <c r="AO402" i="1"/>
  <c r="AP402" i="1"/>
  <c r="AO403" i="1"/>
  <c r="AP403" i="1"/>
  <c r="AO404" i="1"/>
  <c r="AP404" i="1"/>
  <c r="AO405" i="1"/>
  <c r="AP405" i="1"/>
  <c r="AO406" i="1"/>
  <c r="AP406" i="1"/>
  <c r="AO407" i="1"/>
  <c r="AP407" i="1"/>
  <c r="AO408" i="1"/>
  <c r="AP408" i="1"/>
  <c r="AO409" i="1"/>
  <c r="AP409" i="1"/>
  <c r="AO410" i="1"/>
  <c r="AP410" i="1"/>
  <c r="AO411" i="1"/>
  <c r="AP411" i="1"/>
  <c r="AO412" i="1"/>
  <c r="AP412" i="1"/>
  <c r="AO413" i="1"/>
  <c r="AP413" i="1"/>
  <c r="AO414" i="1"/>
  <c r="AP414" i="1"/>
  <c r="AO415" i="1"/>
  <c r="AP415" i="1"/>
  <c r="AO416" i="1"/>
  <c r="AP416" i="1"/>
  <c r="AO417" i="1"/>
  <c r="AP417" i="1"/>
  <c r="AO418" i="1"/>
  <c r="AP418" i="1"/>
  <c r="AO419" i="1"/>
  <c r="AP419" i="1"/>
  <c r="AO420" i="1"/>
  <c r="AP420" i="1"/>
  <c r="AO421" i="1"/>
  <c r="AP421" i="1"/>
  <c r="AO422" i="1"/>
  <c r="AP422" i="1"/>
  <c r="AO423" i="1"/>
  <c r="AP423" i="1"/>
  <c r="AO424" i="1"/>
  <c r="AP424" i="1"/>
  <c r="AO425" i="1"/>
  <c r="AP425" i="1"/>
  <c r="AO426" i="1"/>
  <c r="AP426" i="1"/>
  <c r="AO427" i="1"/>
  <c r="AP427" i="1"/>
  <c r="AO428" i="1"/>
  <c r="AP428" i="1"/>
  <c r="AO429" i="1"/>
  <c r="AP429" i="1"/>
  <c r="AO430" i="1"/>
  <c r="AP430" i="1"/>
  <c r="AO431" i="1"/>
  <c r="AP431" i="1"/>
  <c r="AO432" i="1"/>
  <c r="AP432" i="1"/>
  <c r="AO433" i="1"/>
  <c r="AP433" i="1"/>
  <c r="AO434" i="1"/>
  <c r="AP434" i="1"/>
  <c r="AO435" i="1"/>
  <c r="AP435" i="1"/>
  <c r="AO436" i="1"/>
  <c r="AP436" i="1"/>
  <c r="AO437" i="1"/>
  <c r="AP437" i="1"/>
  <c r="AO438" i="1"/>
  <c r="AP438" i="1"/>
  <c r="AO439" i="1"/>
  <c r="AP439" i="1"/>
  <c r="AO440" i="1"/>
  <c r="AP440" i="1"/>
  <c r="AO441" i="1"/>
  <c r="AP441" i="1"/>
  <c r="AO442" i="1"/>
  <c r="AP442" i="1"/>
  <c r="AO443" i="1"/>
  <c r="AP443" i="1"/>
  <c r="AO444" i="1"/>
  <c r="AP444" i="1"/>
  <c r="AO445" i="1"/>
  <c r="AP445" i="1"/>
  <c r="AO446" i="1"/>
  <c r="AP446" i="1"/>
  <c r="AO447" i="1"/>
  <c r="AP447" i="1"/>
  <c r="AO448" i="1"/>
  <c r="AP448" i="1"/>
  <c r="AO449" i="1"/>
  <c r="AP449" i="1"/>
  <c r="AO450" i="1"/>
  <c r="AP450" i="1"/>
  <c r="AO451" i="1"/>
  <c r="AP451" i="1"/>
  <c r="AO452" i="1"/>
  <c r="AP452" i="1"/>
  <c r="AO453" i="1"/>
  <c r="AP453" i="1"/>
  <c r="AO454" i="1"/>
  <c r="AP454" i="1"/>
  <c r="AO455" i="1"/>
  <c r="AP455" i="1"/>
  <c r="AO456" i="1"/>
  <c r="AP456" i="1"/>
  <c r="AO457" i="1"/>
  <c r="AP457" i="1"/>
  <c r="AO458" i="1"/>
  <c r="AP458" i="1"/>
  <c r="AO459" i="1"/>
  <c r="AP459" i="1"/>
  <c r="AO460" i="1"/>
  <c r="AP460" i="1"/>
  <c r="AO461" i="1"/>
  <c r="AP461" i="1"/>
  <c r="AO462" i="1"/>
  <c r="AP462" i="1"/>
  <c r="AO463" i="1"/>
  <c r="AP463" i="1"/>
  <c r="AO464" i="1"/>
  <c r="AP464" i="1"/>
  <c r="AO465" i="1"/>
  <c r="AP465" i="1"/>
  <c r="AO466" i="1"/>
  <c r="AP466" i="1"/>
  <c r="AO467" i="1"/>
  <c r="AP467" i="1"/>
  <c r="AO468" i="1"/>
  <c r="AP468" i="1"/>
  <c r="AO469" i="1"/>
  <c r="AP469" i="1"/>
  <c r="AO470" i="1"/>
  <c r="AP470" i="1"/>
  <c r="AO471" i="1"/>
  <c r="AP471" i="1"/>
  <c r="AO472" i="1"/>
  <c r="AP472" i="1"/>
  <c r="AO473" i="1"/>
  <c r="AP473" i="1"/>
  <c r="AO474" i="1"/>
  <c r="AP474" i="1"/>
  <c r="AO475" i="1"/>
  <c r="AP475" i="1"/>
  <c r="AO476" i="1"/>
  <c r="AP476" i="1"/>
  <c r="AO477" i="1"/>
  <c r="AP477" i="1"/>
  <c r="AO478" i="1"/>
  <c r="AP478" i="1"/>
  <c r="AO479" i="1"/>
  <c r="AP479" i="1"/>
  <c r="AO480" i="1"/>
  <c r="AP480" i="1"/>
  <c r="AO481" i="1"/>
  <c r="AP481" i="1"/>
  <c r="AO482" i="1"/>
  <c r="AP482" i="1"/>
  <c r="AO483" i="1"/>
  <c r="AP483" i="1"/>
  <c r="AO484" i="1"/>
  <c r="AP484" i="1"/>
  <c r="AO485" i="1"/>
  <c r="AP485" i="1"/>
  <c r="AO486" i="1"/>
  <c r="AP486" i="1"/>
  <c r="AO487" i="1"/>
  <c r="AP487" i="1"/>
  <c r="AO488" i="1"/>
  <c r="AP488" i="1"/>
  <c r="AO489" i="1"/>
  <c r="AP489" i="1"/>
  <c r="AO490" i="1"/>
  <c r="AP490" i="1"/>
  <c r="AO491" i="1"/>
  <c r="AP491" i="1"/>
  <c r="AO492" i="1"/>
  <c r="AP492" i="1"/>
  <c r="AO493" i="1"/>
  <c r="AP493" i="1"/>
  <c r="AO494" i="1"/>
  <c r="AP494" i="1"/>
  <c r="AO495" i="1"/>
  <c r="AP495" i="1"/>
  <c r="AO496" i="1"/>
  <c r="AP496" i="1"/>
  <c r="AO497" i="1"/>
  <c r="AP497" i="1"/>
  <c r="AO498" i="1"/>
  <c r="AP498" i="1"/>
  <c r="AO499" i="1"/>
  <c r="AP499" i="1"/>
  <c r="AO500" i="1"/>
  <c r="AP500" i="1"/>
  <c r="AO501" i="1"/>
  <c r="AP501" i="1"/>
  <c r="AO502" i="1"/>
  <c r="AP502" i="1"/>
  <c r="AO503" i="1"/>
  <c r="AP503" i="1"/>
  <c r="AO504" i="1"/>
  <c r="AP504" i="1"/>
  <c r="AO505" i="1"/>
  <c r="AP505" i="1"/>
  <c r="AO506" i="1"/>
  <c r="AP506" i="1"/>
  <c r="AO507" i="1"/>
  <c r="AP507" i="1"/>
  <c r="AO508" i="1"/>
  <c r="AP508" i="1"/>
  <c r="AO509" i="1"/>
  <c r="AP509" i="1"/>
  <c r="AO510" i="1"/>
  <c r="AP510" i="1"/>
  <c r="AO511" i="1"/>
  <c r="AP511" i="1"/>
  <c r="AO512" i="1"/>
  <c r="AP512" i="1"/>
  <c r="AO513" i="1"/>
  <c r="AP513" i="1"/>
  <c r="AO514" i="1"/>
  <c r="AP514" i="1"/>
  <c r="AO515" i="1"/>
  <c r="AP515" i="1"/>
  <c r="AO516" i="1"/>
  <c r="AP516" i="1"/>
  <c r="AO517" i="1"/>
  <c r="AP517" i="1"/>
  <c r="AO518" i="1"/>
  <c r="AP518" i="1"/>
  <c r="AO519" i="1"/>
  <c r="AP519" i="1"/>
  <c r="AO520" i="1"/>
  <c r="AP520" i="1"/>
  <c r="AO521" i="1"/>
  <c r="AP521" i="1"/>
  <c r="AO522" i="1"/>
  <c r="AP522" i="1"/>
  <c r="AO523" i="1"/>
  <c r="AP523" i="1"/>
  <c r="AO524" i="1"/>
  <c r="AP524" i="1"/>
  <c r="AO525" i="1"/>
  <c r="AP525" i="1"/>
  <c r="AO526" i="1"/>
  <c r="AP526" i="1"/>
  <c r="AO527" i="1"/>
  <c r="AP527" i="1"/>
  <c r="AO528" i="1"/>
  <c r="AP528" i="1"/>
  <c r="AO529" i="1"/>
  <c r="AP529" i="1"/>
  <c r="AO530" i="1"/>
  <c r="AP530" i="1"/>
  <c r="AO531" i="1"/>
  <c r="AP531" i="1"/>
  <c r="AO532" i="1"/>
  <c r="AP532" i="1"/>
  <c r="AO533" i="1"/>
  <c r="AP533" i="1"/>
  <c r="AO534" i="1"/>
  <c r="AP534" i="1"/>
  <c r="AO535" i="1"/>
  <c r="AP535" i="1"/>
  <c r="AO536" i="1"/>
  <c r="AP536" i="1"/>
  <c r="AO537" i="1"/>
  <c r="AP537" i="1"/>
  <c r="AO538" i="1"/>
  <c r="AP538" i="1"/>
  <c r="AO539" i="1"/>
  <c r="AP539" i="1"/>
  <c r="AO540" i="1"/>
  <c r="AP540" i="1"/>
  <c r="AO541" i="1"/>
  <c r="AP541" i="1"/>
  <c r="AO542" i="1"/>
  <c r="AP542" i="1"/>
  <c r="AO543" i="1"/>
  <c r="AP543" i="1"/>
  <c r="AO544" i="1"/>
  <c r="AP544" i="1"/>
  <c r="AO545" i="1"/>
  <c r="AP545" i="1"/>
  <c r="AO546" i="1"/>
  <c r="AP546" i="1"/>
  <c r="AO547" i="1"/>
  <c r="AP547" i="1"/>
  <c r="AO548" i="1"/>
  <c r="AP548" i="1"/>
  <c r="AO549" i="1"/>
  <c r="AP549" i="1"/>
  <c r="AO550" i="1"/>
  <c r="AP550" i="1"/>
  <c r="AO551" i="1"/>
  <c r="AP551" i="1"/>
  <c r="AO552" i="1"/>
  <c r="AP552" i="1"/>
  <c r="AO553" i="1"/>
  <c r="AP553" i="1"/>
  <c r="AO554" i="1"/>
  <c r="AP554" i="1"/>
  <c r="AO555" i="1"/>
  <c r="AP555" i="1"/>
  <c r="AO556" i="1"/>
  <c r="AP556" i="1"/>
  <c r="AO557" i="1"/>
  <c r="AP557" i="1"/>
  <c r="AO558" i="1"/>
  <c r="AP558" i="1"/>
  <c r="AO559" i="1"/>
  <c r="AP559" i="1"/>
  <c r="AO560" i="1"/>
  <c r="AP560" i="1"/>
  <c r="AO561" i="1"/>
  <c r="AP561" i="1"/>
  <c r="AO562" i="1"/>
  <c r="AP562" i="1"/>
  <c r="AO563" i="1"/>
  <c r="AP563" i="1"/>
  <c r="AO564" i="1"/>
  <c r="AP564" i="1"/>
  <c r="AO565" i="1"/>
  <c r="AP565" i="1"/>
  <c r="AO566" i="1"/>
  <c r="AP566" i="1"/>
  <c r="AO567" i="1"/>
  <c r="AP567" i="1"/>
  <c r="AO568" i="1"/>
  <c r="AP568" i="1"/>
  <c r="AO569" i="1"/>
  <c r="AP569" i="1"/>
  <c r="AO570" i="1"/>
  <c r="AP570" i="1"/>
  <c r="AO571" i="1"/>
  <c r="AP571" i="1"/>
  <c r="AO572" i="1"/>
  <c r="AP572" i="1"/>
  <c r="AO573" i="1"/>
  <c r="AP573" i="1"/>
  <c r="AO574" i="1"/>
  <c r="AP574" i="1"/>
  <c r="AO575" i="1"/>
  <c r="AP575" i="1"/>
  <c r="AO576" i="1"/>
  <c r="AP576" i="1"/>
  <c r="AO577" i="1"/>
  <c r="AP577" i="1"/>
  <c r="AO578" i="1"/>
  <c r="AP578" i="1"/>
  <c r="AO579" i="1"/>
  <c r="AP579" i="1"/>
  <c r="AO580" i="1"/>
  <c r="AP580" i="1"/>
  <c r="AO581" i="1"/>
  <c r="AP581" i="1"/>
  <c r="AO582" i="1"/>
  <c r="AP582" i="1"/>
  <c r="AO583" i="1"/>
  <c r="AP583" i="1"/>
  <c r="AO584" i="1"/>
  <c r="AP584" i="1"/>
  <c r="AO585" i="1"/>
  <c r="AP585" i="1"/>
  <c r="AO586" i="1"/>
  <c r="AP586" i="1"/>
  <c r="AO587" i="1"/>
  <c r="AP587" i="1"/>
  <c r="AO588" i="1"/>
  <c r="AP588" i="1"/>
  <c r="AO589" i="1"/>
  <c r="AP589" i="1"/>
  <c r="AO590" i="1"/>
  <c r="AP590" i="1"/>
  <c r="AO591" i="1"/>
  <c r="AP591" i="1"/>
  <c r="AO592" i="1"/>
  <c r="AP592" i="1"/>
  <c r="AO593" i="1"/>
  <c r="AP593" i="1"/>
  <c r="AO594" i="1"/>
  <c r="AP594" i="1"/>
  <c r="AO595" i="1"/>
  <c r="AP595" i="1"/>
  <c r="AO596" i="1"/>
  <c r="AP596" i="1"/>
  <c r="AO597" i="1"/>
  <c r="AP597" i="1"/>
  <c r="AO598" i="1"/>
  <c r="AP598" i="1"/>
  <c r="AO599" i="1"/>
  <c r="AP599" i="1"/>
  <c r="AO600" i="1"/>
  <c r="AP600" i="1"/>
  <c r="AO601" i="1"/>
  <c r="AP601" i="1"/>
  <c r="AO602" i="1"/>
  <c r="AP602" i="1"/>
  <c r="AO603" i="1"/>
  <c r="AP603" i="1"/>
  <c r="AO604" i="1"/>
  <c r="AP604" i="1"/>
  <c r="AO605" i="1"/>
  <c r="AP605" i="1"/>
  <c r="AO606" i="1"/>
  <c r="AP606" i="1"/>
  <c r="AO607" i="1"/>
  <c r="AP607" i="1"/>
  <c r="AO608" i="1"/>
  <c r="AP608" i="1"/>
  <c r="AO609" i="1"/>
  <c r="AP609" i="1"/>
  <c r="AO610" i="1"/>
  <c r="AP610" i="1"/>
  <c r="AO611" i="1"/>
  <c r="AP611" i="1"/>
  <c r="AO612" i="1"/>
  <c r="AP612" i="1"/>
  <c r="AO613" i="1"/>
  <c r="AP613" i="1"/>
  <c r="AO614" i="1"/>
  <c r="AP614" i="1"/>
  <c r="AO615" i="1"/>
  <c r="AP615" i="1"/>
  <c r="AO616" i="1"/>
  <c r="AP616" i="1"/>
  <c r="AO617" i="1"/>
  <c r="AP617" i="1"/>
  <c r="AO618" i="1"/>
  <c r="AP618" i="1"/>
  <c r="AO619" i="1"/>
  <c r="AP619" i="1"/>
  <c r="AO620" i="1"/>
  <c r="AP620" i="1"/>
  <c r="AO621" i="1"/>
  <c r="AP621" i="1"/>
  <c r="AO622" i="1"/>
  <c r="AP622" i="1"/>
  <c r="AO623" i="1"/>
  <c r="AP623" i="1"/>
  <c r="AO624" i="1"/>
  <c r="AP624" i="1"/>
  <c r="AO625" i="1"/>
  <c r="AP625" i="1"/>
  <c r="AO626" i="1"/>
  <c r="AP626" i="1"/>
  <c r="AO627" i="1"/>
  <c r="AP627" i="1"/>
  <c r="AO628" i="1"/>
  <c r="AP628" i="1"/>
  <c r="AO629" i="1"/>
  <c r="AP629" i="1"/>
  <c r="AO630" i="1"/>
  <c r="AP630" i="1"/>
  <c r="AO631" i="1"/>
  <c r="AP631" i="1"/>
  <c r="AO632" i="1"/>
  <c r="AP632" i="1"/>
  <c r="AO633" i="1"/>
  <c r="AP633" i="1"/>
  <c r="AO634" i="1"/>
  <c r="AP634" i="1"/>
  <c r="AO635" i="1"/>
  <c r="AP635" i="1"/>
  <c r="AO636" i="1"/>
  <c r="AP636" i="1"/>
  <c r="AO637" i="1"/>
  <c r="AP637" i="1"/>
  <c r="AO638" i="1"/>
  <c r="AP638" i="1"/>
  <c r="AO639" i="1"/>
  <c r="AP639" i="1"/>
  <c r="AO640" i="1"/>
  <c r="AP640" i="1"/>
  <c r="AO641" i="1"/>
  <c r="AP641" i="1"/>
  <c r="AO642" i="1"/>
  <c r="AP642" i="1"/>
  <c r="AO643" i="1"/>
  <c r="AP643" i="1"/>
  <c r="AO644" i="1"/>
  <c r="AP644" i="1"/>
  <c r="AO645" i="1"/>
  <c r="AP645" i="1"/>
  <c r="AO646" i="1"/>
  <c r="AP646" i="1"/>
  <c r="AO647" i="1"/>
  <c r="AP647" i="1"/>
  <c r="AO648" i="1"/>
  <c r="AP648" i="1"/>
  <c r="AO649" i="1"/>
  <c r="AP649" i="1"/>
  <c r="AO650" i="1"/>
  <c r="AP650" i="1"/>
  <c r="AO651" i="1"/>
  <c r="AP651" i="1"/>
  <c r="AO652" i="1"/>
  <c r="AP652" i="1"/>
  <c r="AO653" i="1"/>
  <c r="AP653" i="1"/>
  <c r="AO654" i="1"/>
  <c r="AP654" i="1"/>
  <c r="AO655" i="1"/>
  <c r="AP655" i="1"/>
  <c r="AO656" i="1"/>
  <c r="AP656" i="1"/>
  <c r="AO657" i="1"/>
  <c r="AP657" i="1"/>
  <c r="AO658" i="1"/>
  <c r="AP658" i="1"/>
  <c r="AO659" i="1"/>
  <c r="AP659" i="1"/>
  <c r="AO660" i="1"/>
  <c r="AP660" i="1"/>
  <c r="AO661" i="1"/>
  <c r="AP661" i="1"/>
  <c r="AO662" i="1"/>
  <c r="AP662" i="1"/>
  <c r="AO663" i="1"/>
  <c r="AP663" i="1"/>
  <c r="AO664" i="1"/>
  <c r="AP664" i="1"/>
  <c r="AO665" i="1"/>
  <c r="AP665" i="1"/>
  <c r="AO666" i="1"/>
  <c r="AP666" i="1"/>
  <c r="AO667" i="1"/>
  <c r="AP667" i="1"/>
  <c r="AO668" i="1"/>
  <c r="AP668" i="1"/>
  <c r="AO669" i="1"/>
  <c r="AP669" i="1"/>
  <c r="AO670" i="1"/>
  <c r="AP670" i="1"/>
  <c r="AO671" i="1"/>
  <c r="AP671" i="1"/>
  <c r="AO672" i="1"/>
  <c r="AP672" i="1"/>
  <c r="AO673" i="1"/>
  <c r="AP673" i="1"/>
  <c r="AO674" i="1"/>
  <c r="AP674" i="1"/>
  <c r="AO675" i="1"/>
  <c r="AP675" i="1"/>
  <c r="AO676" i="1"/>
  <c r="AP676" i="1"/>
  <c r="AO677" i="1"/>
  <c r="AP677" i="1"/>
  <c r="AO678" i="1"/>
  <c r="AP678" i="1"/>
  <c r="AO679" i="1"/>
  <c r="AP679" i="1"/>
  <c r="AO680" i="1"/>
  <c r="AP680" i="1"/>
  <c r="AO681" i="1"/>
  <c r="AP681" i="1"/>
  <c r="AO682" i="1"/>
  <c r="AP682" i="1"/>
  <c r="AO683" i="1"/>
  <c r="AP683" i="1"/>
  <c r="AO684" i="1"/>
  <c r="AP684" i="1"/>
  <c r="AO685" i="1"/>
  <c r="AP685" i="1"/>
  <c r="AO686" i="1"/>
  <c r="AP686" i="1"/>
  <c r="AO687" i="1"/>
  <c r="AP687" i="1"/>
  <c r="AO688" i="1"/>
  <c r="AP688" i="1"/>
  <c r="AO689" i="1"/>
  <c r="AP689" i="1"/>
  <c r="AO690" i="1"/>
  <c r="AP690" i="1"/>
  <c r="AO691" i="1"/>
  <c r="AP691" i="1"/>
  <c r="AO692" i="1"/>
  <c r="AP692" i="1"/>
  <c r="AO693" i="1"/>
  <c r="AP693" i="1"/>
  <c r="AO694" i="1"/>
  <c r="AP694" i="1"/>
  <c r="AO695" i="1"/>
  <c r="AP695" i="1"/>
  <c r="AO696" i="1"/>
  <c r="AP696" i="1"/>
  <c r="AO697" i="1"/>
  <c r="AP697" i="1"/>
  <c r="AO698" i="1"/>
  <c r="AP698" i="1"/>
  <c r="AO699" i="1"/>
  <c r="AP699" i="1"/>
  <c r="AO700" i="1"/>
  <c r="AP700" i="1"/>
  <c r="AO701" i="1"/>
  <c r="AP701" i="1"/>
  <c r="AO702" i="1"/>
  <c r="AP702" i="1"/>
  <c r="AO703" i="1"/>
  <c r="AP703" i="1"/>
  <c r="AO704" i="1"/>
  <c r="AP704" i="1"/>
  <c r="AO705" i="1"/>
  <c r="AP705" i="1"/>
  <c r="AO706" i="1"/>
  <c r="AP706" i="1"/>
  <c r="AO707" i="1"/>
  <c r="AP707" i="1"/>
  <c r="AO708" i="1"/>
  <c r="AP708" i="1"/>
  <c r="AO709" i="1"/>
  <c r="AP709" i="1"/>
  <c r="AO710" i="1"/>
  <c r="AP710" i="1"/>
  <c r="AO711" i="1"/>
  <c r="AP711" i="1"/>
  <c r="AO712" i="1"/>
  <c r="AP712" i="1"/>
  <c r="AO713" i="1"/>
  <c r="AP713" i="1"/>
  <c r="AO714" i="1"/>
  <c r="AP714" i="1"/>
  <c r="AO715" i="1"/>
  <c r="AP715" i="1"/>
  <c r="AO716" i="1"/>
  <c r="AP716" i="1"/>
  <c r="AO717" i="1"/>
  <c r="AP717" i="1"/>
  <c r="AO718" i="1"/>
  <c r="AP718" i="1"/>
  <c r="AO719" i="1"/>
  <c r="AP719" i="1"/>
  <c r="AO720" i="1"/>
  <c r="AP720" i="1"/>
  <c r="AO721" i="1"/>
  <c r="AP721" i="1"/>
  <c r="AO722" i="1"/>
  <c r="AP722" i="1"/>
  <c r="AO723" i="1"/>
  <c r="AP723" i="1"/>
  <c r="AO724" i="1"/>
  <c r="AP724" i="1"/>
  <c r="AO725" i="1"/>
  <c r="AP725" i="1"/>
  <c r="AO726" i="1"/>
  <c r="AP726" i="1"/>
  <c r="AO727" i="1"/>
  <c r="AP727" i="1"/>
  <c r="AO728" i="1"/>
  <c r="AP728" i="1"/>
  <c r="AO729" i="1"/>
  <c r="AP729" i="1"/>
  <c r="AO730" i="1"/>
  <c r="AP730" i="1"/>
  <c r="AO731" i="1"/>
  <c r="AP731" i="1"/>
  <c r="AO732" i="1"/>
  <c r="AP732" i="1"/>
  <c r="AO733" i="1"/>
  <c r="AP733" i="1"/>
  <c r="AO734" i="1"/>
  <c r="AP734" i="1"/>
  <c r="AO735" i="1"/>
  <c r="AP735" i="1"/>
  <c r="AO736" i="1"/>
  <c r="AP736" i="1"/>
  <c r="AO737" i="1"/>
  <c r="AP737" i="1"/>
  <c r="AO738" i="1"/>
  <c r="AP738" i="1"/>
  <c r="AO739" i="1"/>
  <c r="AP739" i="1"/>
  <c r="AO740" i="1"/>
  <c r="AP740" i="1"/>
  <c r="AO741" i="1"/>
  <c r="AP741" i="1"/>
  <c r="AO742" i="1"/>
  <c r="AP742" i="1"/>
  <c r="AO743" i="1"/>
  <c r="AP743" i="1"/>
  <c r="AO744" i="1"/>
  <c r="AP744" i="1"/>
  <c r="AO745" i="1"/>
  <c r="AP745" i="1"/>
  <c r="AO746" i="1"/>
  <c r="AP746" i="1"/>
  <c r="AO747" i="1"/>
  <c r="AP747" i="1"/>
  <c r="AO748" i="1"/>
  <c r="AP748" i="1"/>
  <c r="AO749" i="1"/>
  <c r="AP749" i="1"/>
  <c r="AO750" i="1"/>
  <c r="AP750" i="1"/>
  <c r="AO751" i="1"/>
  <c r="AP751" i="1"/>
  <c r="AO752" i="1"/>
  <c r="AP752" i="1"/>
  <c r="AO753" i="1"/>
  <c r="AP753" i="1"/>
  <c r="AO754" i="1"/>
  <c r="AP754" i="1"/>
  <c r="AO755" i="1"/>
  <c r="AP755" i="1"/>
  <c r="AO756" i="1"/>
  <c r="AP756" i="1"/>
  <c r="AO757" i="1"/>
  <c r="AP757" i="1"/>
  <c r="AO758" i="1"/>
  <c r="AP758" i="1"/>
  <c r="AO759" i="1"/>
  <c r="AP759" i="1"/>
  <c r="AO760" i="1"/>
  <c r="AP760" i="1"/>
  <c r="AO761" i="1"/>
  <c r="AP761" i="1"/>
  <c r="AO762" i="1"/>
  <c r="AP762" i="1"/>
  <c r="AO763" i="1"/>
  <c r="AP763" i="1"/>
  <c r="AO764" i="1"/>
  <c r="AP764" i="1"/>
  <c r="AO765" i="1"/>
  <c r="AP765" i="1"/>
  <c r="AO766" i="1"/>
  <c r="AP766" i="1"/>
  <c r="AO767" i="1"/>
  <c r="AP767" i="1"/>
  <c r="AO768" i="1"/>
  <c r="AP768" i="1"/>
  <c r="AO769" i="1"/>
  <c r="AP769" i="1"/>
  <c r="AO770" i="1"/>
  <c r="AP770" i="1"/>
  <c r="AO771" i="1"/>
  <c r="AP771" i="1"/>
  <c r="AO772" i="1"/>
  <c r="AP772" i="1"/>
  <c r="AO773" i="1"/>
  <c r="AP773" i="1"/>
  <c r="AO774" i="1"/>
  <c r="AP774" i="1"/>
  <c r="AO775" i="1"/>
  <c r="AP775" i="1"/>
  <c r="AO776" i="1"/>
  <c r="AP776" i="1"/>
  <c r="AO777" i="1"/>
  <c r="AP777" i="1"/>
  <c r="AO778" i="1"/>
  <c r="AP778" i="1"/>
  <c r="AO779" i="1"/>
  <c r="AP779" i="1"/>
  <c r="AO780" i="1"/>
  <c r="AP780" i="1"/>
  <c r="AO781" i="1"/>
  <c r="AP781" i="1"/>
  <c r="AO782" i="1"/>
  <c r="AP782" i="1"/>
  <c r="AO783" i="1"/>
  <c r="AP783" i="1"/>
  <c r="AO784" i="1"/>
  <c r="AP784" i="1"/>
  <c r="AO785" i="1"/>
  <c r="AP785" i="1"/>
  <c r="AO786" i="1"/>
  <c r="AP786" i="1"/>
  <c r="AO787" i="1"/>
  <c r="AP787" i="1"/>
  <c r="AO788" i="1"/>
  <c r="AP788" i="1"/>
  <c r="AO789" i="1"/>
  <c r="AP789" i="1"/>
  <c r="AO790" i="1"/>
  <c r="AP790" i="1"/>
  <c r="AO791" i="1"/>
  <c r="AP791" i="1"/>
  <c r="AO792" i="1"/>
  <c r="AP792" i="1"/>
  <c r="AO793" i="1"/>
  <c r="AP793" i="1"/>
  <c r="AO794" i="1"/>
  <c r="AP794" i="1"/>
  <c r="AO795" i="1"/>
  <c r="AP795" i="1"/>
  <c r="AO796" i="1"/>
  <c r="AP796" i="1"/>
  <c r="AO797" i="1"/>
  <c r="AP797" i="1"/>
  <c r="AO798" i="1"/>
  <c r="AP798" i="1"/>
  <c r="AO799" i="1"/>
  <c r="AP799" i="1"/>
  <c r="AO800" i="1"/>
  <c r="AP800" i="1"/>
  <c r="AO801" i="1"/>
  <c r="AP801" i="1"/>
  <c r="AO802" i="1"/>
  <c r="AP802" i="1"/>
  <c r="AO803" i="1"/>
  <c r="AP803" i="1"/>
  <c r="AO804" i="1"/>
  <c r="AP804" i="1"/>
  <c r="AO805" i="1"/>
  <c r="AP805" i="1"/>
  <c r="AO806" i="1"/>
  <c r="AP806" i="1"/>
  <c r="AO807" i="1"/>
  <c r="AP807" i="1"/>
  <c r="AO808" i="1"/>
  <c r="AP808" i="1"/>
  <c r="AO809" i="1"/>
  <c r="AP809" i="1"/>
  <c r="AO810" i="1"/>
  <c r="AP810" i="1"/>
  <c r="AO811" i="1"/>
  <c r="AP811" i="1"/>
  <c r="AO812" i="1"/>
  <c r="AP812" i="1"/>
  <c r="AO813" i="1"/>
  <c r="AP813" i="1"/>
  <c r="AO814" i="1"/>
  <c r="AP814" i="1"/>
  <c r="AO815" i="1"/>
  <c r="AP815" i="1"/>
  <c r="AO816" i="1"/>
  <c r="AP816" i="1"/>
  <c r="AO817" i="1"/>
  <c r="AP817" i="1"/>
  <c r="AO818" i="1"/>
  <c r="AP818" i="1"/>
  <c r="AO819" i="1"/>
  <c r="AP819" i="1"/>
  <c r="AO820" i="1"/>
  <c r="AP820" i="1"/>
  <c r="AO821" i="1"/>
  <c r="AP821" i="1"/>
  <c r="AO822" i="1"/>
  <c r="AP822" i="1"/>
  <c r="AO823" i="1"/>
  <c r="AP823" i="1"/>
  <c r="AO824" i="1"/>
  <c r="AP824" i="1"/>
  <c r="AO825" i="1"/>
  <c r="AP825" i="1"/>
  <c r="AO826" i="1"/>
  <c r="AP826" i="1"/>
  <c r="AO827" i="1"/>
  <c r="AP827" i="1"/>
  <c r="AO828" i="1"/>
  <c r="AP828" i="1"/>
  <c r="AO829" i="1"/>
  <c r="AP829" i="1"/>
  <c r="AO830" i="1"/>
  <c r="AP830" i="1"/>
  <c r="AO831" i="1"/>
  <c r="AP831" i="1"/>
  <c r="AO832" i="1"/>
  <c r="AP832" i="1"/>
  <c r="AO833" i="1"/>
  <c r="AP833" i="1"/>
  <c r="AO834" i="1"/>
  <c r="AP834" i="1"/>
  <c r="AO835" i="1"/>
  <c r="AP835" i="1"/>
  <c r="AO836" i="1"/>
  <c r="AP836" i="1"/>
  <c r="AO837" i="1"/>
  <c r="AP837" i="1"/>
  <c r="AO838" i="1"/>
  <c r="AP838" i="1"/>
  <c r="AO839" i="1"/>
  <c r="AP839" i="1"/>
  <c r="AO840" i="1"/>
  <c r="AP840" i="1"/>
  <c r="AO841" i="1"/>
  <c r="AP841" i="1"/>
  <c r="AO842" i="1"/>
  <c r="AP842" i="1"/>
  <c r="AO843" i="1"/>
  <c r="AP843" i="1"/>
  <c r="AO844" i="1"/>
  <c r="AP844" i="1"/>
  <c r="AO845" i="1"/>
  <c r="AP845" i="1"/>
  <c r="AO846" i="1"/>
  <c r="AP846" i="1"/>
  <c r="AO847" i="1"/>
  <c r="AP847" i="1"/>
  <c r="AO848" i="1"/>
  <c r="AP848" i="1"/>
  <c r="AO849" i="1"/>
  <c r="AP849" i="1"/>
  <c r="AO850" i="1"/>
  <c r="AP850" i="1"/>
  <c r="AO851" i="1"/>
  <c r="AP851" i="1"/>
  <c r="AO852" i="1"/>
  <c r="AP852" i="1"/>
  <c r="AO853" i="1"/>
  <c r="AP853" i="1"/>
  <c r="AO854" i="1"/>
  <c r="AP854" i="1"/>
  <c r="AO855" i="1"/>
  <c r="AP855" i="1"/>
  <c r="AO856" i="1"/>
  <c r="AP856" i="1"/>
  <c r="AO857" i="1"/>
  <c r="AP857" i="1"/>
  <c r="AO858" i="1"/>
  <c r="AP858" i="1"/>
  <c r="AO859" i="1"/>
  <c r="AP859" i="1"/>
  <c r="AO860" i="1"/>
  <c r="AP860" i="1"/>
  <c r="AO861" i="1"/>
  <c r="AP861" i="1"/>
  <c r="AO862" i="1"/>
  <c r="AP862" i="1"/>
  <c r="AO863" i="1"/>
  <c r="AP863" i="1"/>
  <c r="AO864" i="1"/>
  <c r="AP864" i="1"/>
  <c r="AO865" i="1"/>
  <c r="AP865" i="1"/>
  <c r="AO866" i="1"/>
  <c r="AP866" i="1"/>
  <c r="AO867" i="1"/>
  <c r="AP867" i="1"/>
  <c r="AO868" i="1"/>
  <c r="AP868" i="1"/>
  <c r="AO869" i="1"/>
  <c r="AP869" i="1"/>
  <c r="AO870" i="1"/>
  <c r="AP870" i="1"/>
  <c r="AO871" i="1"/>
  <c r="AP871" i="1"/>
  <c r="AO872" i="1"/>
  <c r="AP872" i="1"/>
  <c r="AO873" i="1"/>
  <c r="AP873" i="1"/>
  <c r="AO874" i="1"/>
  <c r="AP874" i="1"/>
  <c r="AO875" i="1"/>
  <c r="AP875" i="1"/>
  <c r="AO876" i="1"/>
  <c r="AP876" i="1"/>
  <c r="AO877" i="1"/>
  <c r="AP877" i="1"/>
  <c r="AO878" i="1"/>
  <c r="AP878" i="1"/>
  <c r="AO879" i="1"/>
  <c r="AP879" i="1"/>
  <c r="AO880" i="1"/>
  <c r="AP880" i="1"/>
  <c r="AO881" i="1"/>
  <c r="AP881" i="1"/>
  <c r="AO882" i="1"/>
  <c r="AP882" i="1"/>
  <c r="AO883" i="1"/>
  <c r="AP883" i="1"/>
  <c r="AO884" i="1"/>
  <c r="AP884" i="1"/>
  <c r="AO885" i="1"/>
  <c r="AP885" i="1"/>
  <c r="AO886" i="1"/>
  <c r="AP886" i="1"/>
  <c r="AO887" i="1"/>
  <c r="AP887" i="1"/>
  <c r="AO888" i="1"/>
  <c r="AP888" i="1"/>
  <c r="AO889" i="1"/>
  <c r="AP889" i="1"/>
  <c r="AO890" i="1"/>
  <c r="AP890" i="1"/>
  <c r="AO891" i="1"/>
  <c r="AP891" i="1"/>
  <c r="AO892" i="1"/>
  <c r="AP892" i="1"/>
  <c r="AO893" i="1"/>
  <c r="AP893" i="1"/>
  <c r="AO894" i="1"/>
  <c r="AP894" i="1"/>
  <c r="AO895" i="1"/>
  <c r="AP895" i="1"/>
  <c r="AO896" i="1"/>
  <c r="AP896" i="1"/>
  <c r="AO897" i="1"/>
  <c r="AP897" i="1"/>
  <c r="AO898" i="1"/>
  <c r="AP898" i="1"/>
  <c r="AO899" i="1"/>
  <c r="AP899" i="1"/>
  <c r="AO900" i="1"/>
  <c r="AP900" i="1"/>
  <c r="AO901" i="1"/>
  <c r="AP901" i="1"/>
  <c r="AO902" i="1"/>
  <c r="AP902" i="1"/>
  <c r="AO903" i="1"/>
  <c r="AP903" i="1"/>
  <c r="AO904" i="1"/>
  <c r="AP904" i="1"/>
  <c r="AO905" i="1"/>
  <c r="AP905" i="1"/>
  <c r="AO906" i="1"/>
  <c r="AP906" i="1"/>
  <c r="AO907" i="1"/>
  <c r="AP907" i="1"/>
  <c r="AO908" i="1"/>
  <c r="AP908" i="1"/>
  <c r="AO909" i="1"/>
  <c r="AP909" i="1"/>
  <c r="AO910" i="1"/>
  <c r="AP910" i="1"/>
  <c r="AO911" i="1"/>
  <c r="AP911" i="1"/>
  <c r="AO912" i="1"/>
  <c r="AP912" i="1"/>
  <c r="AO913" i="1"/>
  <c r="AP913" i="1"/>
  <c r="AO914" i="1"/>
  <c r="AP914" i="1"/>
  <c r="AO915" i="1"/>
  <c r="AP915" i="1"/>
  <c r="AO916" i="1"/>
  <c r="AP916" i="1"/>
  <c r="AO917" i="1"/>
  <c r="AP917" i="1"/>
  <c r="AO918" i="1"/>
  <c r="AP918" i="1"/>
  <c r="AO919" i="1"/>
  <c r="AP919" i="1"/>
  <c r="AO920" i="1"/>
  <c r="AP920" i="1"/>
  <c r="AO921" i="1"/>
  <c r="AP921" i="1"/>
  <c r="AO922" i="1"/>
  <c r="AP922" i="1"/>
  <c r="AO923" i="1"/>
  <c r="AP923" i="1"/>
  <c r="AO924" i="1"/>
  <c r="AP924" i="1"/>
  <c r="AO925" i="1"/>
  <c r="AP925" i="1"/>
  <c r="AO926" i="1"/>
  <c r="AP926" i="1"/>
  <c r="AO927" i="1"/>
  <c r="AP927" i="1"/>
  <c r="AO928" i="1"/>
  <c r="AP928" i="1"/>
  <c r="AO929" i="1"/>
  <c r="AP929" i="1"/>
  <c r="AO930" i="1"/>
  <c r="AP930" i="1"/>
  <c r="AO931" i="1"/>
  <c r="AP931" i="1"/>
  <c r="AO932" i="1"/>
  <c r="AP932" i="1"/>
  <c r="AO933" i="1"/>
  <c r="AP933" i="1"/>
  <c r="AO934" i="1"/>
  <c r="AP934" i="1"/>
  <c r="AO935" i="1"/>
  <c r="AP935" i="1"/>
  <c r="AO936" i="1"/>
  <c r="AP936" i="1"/>
  <c r="AO937" i="1"/>
  <c r="AP937" i="1"/>
  <c r="AO938" i="1"/>
  <c r="AP938" i="1"/>
  <c r="AO939" i="1"/>
  <c r="AP939" i="1"/>
  <c r="AO940" i="1"/>
  <c r="AP940" i="1"/>
  <c r="AO941" i="1"/>
  <c r="AP941" i="1"/>
  <c r="AO942" i="1"/>
  <c r="AP942" i="1"/>
  <c r="AO943" i="1"/>
  <c r="AP943" i="1"/>
  <c r="AO944" i="1"/>
  <c r="AP944" i="1"/>
  <c r="AO945" i="1"/>
  <c r="AP945" i="1"/>
  <c r="AO946" i="1"/>
  <c r="AP946" i="1"/>
  <c r="AO947" i="1"/>
  <c r="AP947" i="1"/>
  <c r="AO948" i="1"/>
  <c r="AP948" i="1"/>
  <c r="AO949" i="1"/>
  <c r="AP949" i="1"/>
  <c r="AO950" i="1"/>
  <c r="AP950" i="1"/>
  <c r="AO951" i="1"/>
  <c r="AP951" i="1"/>
  <c r="AO952" i="1"/>
  <c r="AP952" i="1"/>
  <c r="AO953" i="1"/>
  <c r="AP953" i="1"/>
  <c r="AO954" i="1"/>
  <c r="AP954" i="1"/>
  <c r="AO955" i="1"/>
  <c r="AP955" i="1"/>
  <c r="AO956" i="1"/>
  <c r="AP956" i="1"/>
  <c r="AO957" i="1"/>
  <c r="AP957" i="1"/>
  <c r="AO958" i="1"/>
  <c r="AP958" i="1"/>
  <c r="AO959" i="1"/>
  <c r="AP959" i="1"/>
  <c r="AO960" i="1"/>
  <c r="AP960" i="1"/>
  <c r="AO961" i="1"/>
  <c r="AP961" i="1"/>
  <c r="AO962" i="1"/>
  <c r="AP962" i="1"/>
  <c r="AO963" i="1"/>
  <c r="AP963" i="1"/>
  <c r="AO964" i="1"/>
  <c r="AP964" i="1"/>
  <c r="AO965" i="1"/>
  <c r="AP965" i="1"/>
  <c r="AO966" i="1"/>
  <c r="AP966" i="1"/>
  <c r="AO967" i="1"/>
  <c r="AP967" i="1"/>
  <c r="AO968" i="1"/>
  <c r="AP968" i="1"/>
  <c r="AO969" i="1"/>
  <c r="AP969" i="1"/>
  <c r="AO970" i="1"/>
  <c r="AP970" i="1"/>
  <c r="AO971" i="1"/>
  <c r="AP971" i="1"/>
  <c r="AO972" i="1"/>
  <c r="AP972" i="1"/>
  <c r="AO973" i="1"/>
  <c r="AP973" i="1"/>
  <c r="AO974" i="1"/>
  <c r="AP974" i="1"/>
  <c r="AO975" i="1"/>
  <c r="AP975" i="1"/>
  <c r="AO976" i="1"/>
  <c r="AP976" i="1"/>
  <c r="AO977" i="1"/>
  <c r="AP977" i="1"/>
  <c r="AO978" i="1"/>
  <c r="AP978" i="1"/>
  <c r="AO979" i="1"/>
  <c r="AP979" i="1"/>
  <c r="AO980" i="1"/>
  <c r="AP980" i="1"/>
  <c r="AO981" i="1"/>
  <c r="AP981" i="1"/>
  <c r="AO982" i="1"/>
  <c r="AP982" i="1"/>
  <c r="AO983" i="1"/>
  <c r="AP983" i="1"/>
  <c r="AO984" i="1"/>
  <c r="AP984" i="1"/>
  <c r="AO985" i="1"/>
  <c r="AP985" i="1"/>
  <c r="AO986" i="1"/>
  <c r="AP986" i="1"/>
  <c r="AO987" i="1"/>
  <c r="AP987" i="1"/>
  <c r="AO988" i="1"/>
  <c r="AP988" i="1"/>
  <c r="AO989" i="1"/>
  <c r="AP989" i="1"/>
  <c r="AO990" i="1"/>
  <c r="AP990" i="1"/>
  <c r="AO991" i="1"/>
  <c r="AP991" i="1"/>
  <c r="AO992" i="1"/>
  <c r="AP992" i="1"/>
  <c r="AO993" i="1"/>
  <c r="AP993" i="1"/>
  <c r="AO994" i="1"/>
  <c r="AP994" i="1"/>
  <c r="AO995" i="1"/>
  <c r="AP995" i="1"/>
  <c r="AO996" i="1"/>
  <c r="AP996" i="1"/>
  <c r="AO997" i="1"/>
  <c r="AP997" i="1"/>
  <c r="AO998" i="1"/>
  <c r="AP998" i="1"/>
  <c r="AO999" i="1"/>
  <c r="AP999" i="1"/>
  <c r="AO1000" i="1"/>
  <c r="AP1000" i="1"/>
  <c r="AO1001" i="1"/>
  <c r="AP1001" i="1"/>
  <c r="AO1002" i="1"/>
  <c r="AP1002" i="1"/>
  <c r="AO1003" i="1"/>
  <c r="AP1003" i="1"/>
  <c r="AO1004" i="1"/>
  <c r="AP1004" i="1"/>
  <c r="AO1005" i="1"/>
  <c r="AP1005" i="1"/>
  <c r="AO1006" i="1"/>
  <c r="AP1006" i="1"/>
  <c r="AO1007" i="1"/>
  <c r="AP1007" i="1"/>
  <c r="AO1008" i="1"/>
  <c r="AP1008" i="1"/>
  <c r="AO1009" i="1"/>
  <c r="AP1009" i="1"/>
  <c r="AO1010" i="1"/>
  <c r="AP1010" i="1"/>
  <c r="AO1011" i="1"/>
  <c r="AP1011" i="1"/>
  <c r="AO1012" i="1"/>
  <c r="AP1012" i="1"/>
  <c r="AO1013" i="1"/>
  <c r="AP1013" i="1"/>
  <c r="AO1014" i="1"/>
  <c r="AP1014" i="1"/>
  <c r="AO1015" i="1"/>
  <c r="AP1015" i="1"/>
  <c r="AO1016" i="1"/>
  <c r="AP1016" i="1"/>
  <c r="AO1017" i="1"/>
  <c r="AP1017" i="1"/>
  <c r="AO1018" i="1"/>
  <c r="AP1018" i="1"/>
  <c r="AO1019" i="1"/>
  <c r="AP1019" i="1"/>
  <c r="AO1020" i="1"/>
  <c r="AP1020" i="1"/>
  <c r="AO1021" i="1"/>
  <c r="AP1021" i="1"/>
  <c r="AO1022" i="1"/>
  <c r="AP1022" i="1"/>
  <c r="AO1023" i="1"/>
  <c r="AP1023" i="1"/>
  <c r="AO1024" i="1"/>
  <c r="AP1024" i="1"/>
  <c r="AO1025" i="1"/>
  <c r="AP1025" i="1"/>
  <c r="AO1026" i="1"/>
  <c r="AP1026" i="1"/>
  <c r="AO1027" i="1"/>
  <c r="AP1027" i="1"/>
  <c r="AO1028" i="1"/>
  <c r="AP1028" i="1"/>
  <c r="AO1029" i="1"/>
  <c r="AP1029" i="1"/>
  <c r="AO1030" i="1"/>
  <c r="AP1030" i="1"/>
  <c r="AO1031" i="1"/>
  <c r="AP1031" i="1"/>
  <c r="AO1032" i="1"/>
  <c r="AP1032" i="1"/>
  <c r="AO1033" i="1"/>
  <c r="AP1033" i="1"/>
  <c r="AO1034" i="1"/>
  <c r="AP1034" i="1"/>
  <c r="AO1035" i="1"/>
  <c r="AP1035" i="1"/>
  <c r="AO1036" i="1"/>
  <c r="AP1036" i="1"/>
  <c r="AO1037" i="1"/>
  <c r="AP1037" i="1"/>
  <c r="AO1038" i="1"/>
  <c r="AP1038" i="1"/>
  <c r="AO1039" i="1"/>
  <c r="AP1039" i="1"/>
  <c r="AO1040" i="1"/>
  <c r="AP1040" i="1"/>
  <c r="AO1041" i="1"/>
  <c r="AP1041" i="1"/>
  <c r="AO1042" i="1"/>
  <c r="AP1042" i="1"/>
  <c r="AO1043" i="1"/>
  <c r="AP1043" i="1"/>
  <c r="AO1044" i="1"/>
  <c r="AP1044" i="1"/>
  <c r="AO1045" i="1"/>
  <c r="AP1045" i="1"/>
  <c r="AO1046" i="1"/>
  <c r="AP1046" i="1"/>
  <c r="AO1047" i="1"/>
  <c r="AP1047" i="1"/>
  <c r="AO1048" i="1"/>
  <c r="AP1048" i="1"/>
  <c r="AO1049" i="1"/>
  <c r="AP1049" i="1"/>
  <c r="AO1050" i="1"/>
  <c r="AP1050" i="1"/>
  <c r="AO1051" i="1"/>
  <c r="AP1051" i="1"/>
  <c r="AO1052" i="1"/>
  <c r="AP1052" i="1"/>
  <c r="AO1053" i="1"/>
  <c r="AP1053" i="1"/>
  <c r="AO1054" i="1"/>
  <c r="AP1054" i="1"/>
  <c r="AO1055" i="1"/>
  <c r="AP1055" i="1"/>
  <c r="AO1056" i="1"/>
  <c r="AP1056" i="1"/>
  <c r="AO1057" i="1"/>
  <c r="AP1057" i="1"/>
  <c r="AO1058" i="1"/>
  <c r="AP1058" i="1"/>
  <c r="AO1059" i="1"/>
  <c r="AP1059" i="1"/>
  <c r="AO1060" i="1"/>
  <c r="AP1060" i="1"/>
  <c r="AO1061" i="1"/>
  <c r="AP1061" i="1"/>
  <c r="AO1062" i="1"/>
  <c r="AP1062" i="1"/>
  <c r="AO1063" i="1"/>
  <c r="AP1063" i="1"/>
  <c r="AO1064" i="1"/>
  <c r="AP1064" i="1"/>
  <c r="AO1065" i="1"/>
  <c r="AP1065" i="1"/>
  <c r="AO1066" i="1"/>
  <c r="AP1066" i="1"/>
  <c r="AO1067" i="1"/>
  <c r="AP1067" i="1"/>
  <c r="AO1068" i="1"/>
  <c r="AP1068" i="1"/>
  <c r="AO1069" i="1"/>
  <c r="AP1069" i="1"/>
  <c r="AO1070" i="1"/>
  <c r="AP1070" i="1"/>
  <c r="AO1071" i="1"/>
  <c r="AP1071" i="1"/>
  <c r="AO1072" i="1"/>
  <c r="AP1072" i="1"/>
  <c r="AO1073" i="1"/>
  <c r="AP1073" i="1"/>
  <c r="AO1074" i="1"/>
  <c r="AP1074" i="1"/>
  <c r="AO1075" i="1"/>
  <c r="AP1075" i="1"/>
  <c r="AO1076" i="1"/>
  <c r="AP1076" i="1"/>
  <c r="AO1077" i="1"/>
  <c r="AP1077" i="1"/>
  <c r="AO1078" i="1"/>
  <c r="AP1078" i="1"/>
  <c r="AO1079" i="1"/>
  <c r="AP1079" i="1"/>
  <c r="AO1080" i="1"/>
  <c r="AP1080" i="1"/>
  <c r="AO1081" i="1"/>
  <c r="AP1081" i="1"/>
  <c r="AO1082" i="1"/>
  <c r="AP1082" i="1"/>
  <c r="AO1083" i="1"/>
  <c r="AP1083" i="1"/>
  <c r="AO1084" i="1"/>
  <c r="AP1084" i="1"/>
  <c r="AO1085" i="1"/>
  <c r="AP1085" i="1"/>
  <c r="AO1086" i="1"/>
  <c r="AP1086" i="1"/>
  <c r="AO1087" i="1"/>
  <c r="AP1087" i="1"/>
  <c r="AO1088" i="1"/>
  <c r="AP1088" i="1"/>
  <c r="AO1089" i="1"/>
  <c r="AP1089" i="1"/>
  <c r="AO1090" i="1"/>
  <c r="AP1090" i="1"/>
  <c r="AO1091" i="1"/>
  <c r="AP1091" i="1"/>
  <c r="AO1092" i="1"/>
  <c r="AP1092" i="1"/>
  <c r="AO1093" i="1"/>
  <c r="AP1093" i="1"/>
  <c r="AO1094" i="1"/>
  <c r="AP1094" i="1"/>
  <c r="AO1095" i="1"/>
  <c r="AP1095" i="1"/>
  <c r="AO1096" i="1"/>
  <c r="AP1096" i="1"/>
  <c r="AO1097" i="1"/>
  <c r="AP1097" i="1"/>
  <c r="AO1098" i="1"/>
  <c r="AP1098" i="1"/>
  <c r="AO1099" i="1"/>
  <c r="AP1099" i="1"/>
  <c r="AO1100" i="1"/>
  <c r="AP1100" i="1"/>
  <c r="AO1101" i="1"/>
  <c r="AP1101" i="1"/>
  <c r="AO1102" i="1"/>
  <c r="AP1102" i="1"/>
  <c r="AO1103" i="1"/>
  <c r="AP1103" i="1"/>
  <c r="AO1104" i="1"/>
  <c r="AP1104" i="1"/>
  <c r="AO1105" i="1"/>
  <c r="AP1105" i="1"/>
  <c r="AO1106" i="1"/>
  <c r="AP1106" i="1"/>
  <c r="AO1107" i="1"/>
  <c r="AP1107" i="1"/>
  <c r="AO1108" i="1"/>
  <c r="AP1108" i="1"/>
  <c r="AO1109" i="1"/>
  <c r="AP1109" i="1"/>
  <c r="AO1110" i="1"/>
  <c r="AP1110" i="1"/>
  <c r="AO1111" i="1"/>
  <c r="AP1111" i="1"/>
  <c r="AO1112" i="1"/>
  <c r="AP1112" i="1"/>
  <c r="AO1113" i="1"/>
  <c r="AP1113" i="1"/>
  <c r="AO1114" i="1"/>
  <c r="AP1114" i="1"/>
  <c r="AO1115" i="1"/>
  <c r="AP1115" i="1"/>
  <c r="AO1116" i="1"/>
  <c r="AP1116" i="1"/>
  <c r="AO1117" i="1"/>
  <c r="AP1117" i="1"/>
  <c r="AO1118" i="1"/>
  <c r="AP1118" i="1"/>
  <c r="AO1119" i="1"/>
  <c r="AP1119" i="1"/>
  <c r="AO1120" i="1"/>
  <c r="AP1120" i="1"/>
  <c r="AO1121" i="1"/>
  <c r="AP1121" i="1"/>
  <c r="AO1122" i="1"/>
  <c r="AP1122" i="1"/>
  <c r="AO1123" i="1"/>
  <c r="AP1123" i="1"/>
  <c r="AO1124" i="1"/>
  <c r="AP1124" i="1"/>
  <c r="AO1125" i="1"/>
  <c r="AP1125" i="1"/>
  <c r="AO1126" i="1"/>
  <c r="AP1126" i="1"/>
  <c r="AO1127" i="1"/>
  <c r="AP1127" i="1"/>
  <c r="AO1128" i="1"/>
  <c r="AP1128" i="1"/>
  <c r="AO1129" i="1"/>
  <c r="AP1129" i="1"/>
  <c r="AO1130" i="1"/>
  <c r="AP1130" i="1"/>
  <c r="AO1131" i="1"/>
  <c r="AP1131" i="1"/>
  <c r="AO1132" i="1"/>
  <c r="AP1132" i="1"/>
  <c r="AO1133" i="1"/>
  <c r="AP1133" i="1"/>
  <c r="AO1134" i="1"/>
  <c r="AP1134" i="1"/>
  <c r="AO1135" i="1"/>
  <c r="AP1135" i="1"/>
  <c r="AO1136" i="1"/>
  <c r="AP1136" i="1"/>
  <c r="AO1137" i="1"/>
  <c r="AP1137" i="1"/>
  <c r="AO1138" i="1"/>
  <c r="AP1138" i="1"/>
  <c r="AO1139" i="1"/>
  <c r="AP1139" i="1"/>
  <c r="AO1140" i="1"/>
  <c r="AP1140" i="1"/>
  <c r="AO1141" i="1"/>
  <c r="AP1141" i="1"/>
  <c r="AO1142" i="1"/>
  <c r="AP1142" i="1"/>
  <c r="AO1143" i="1"/>
  <c r="AP1143" i="1"/>
  <c r="AO1144" i="1"/>
  <c r="AP1144" i="1"/>
  <c r="AO1145" i="1"/>
  <c r="AP1145" i="1"/>
  <c r="AO1146" i="1"/>
  <c r="AP1146" i="1"/>
  <c r="AO1147" i="1"/>
  <c r="AP1147" i="1"/>
  <c r="AO1148" i="1"/>
  <c r="AP1148" i="1"/>
  <c r="AO1149" i="1"/>
  <c r="AP1149" i="1"/>
  <c r="AO1150" i="1"/>
  <c r="AP1150" i="1"/>
  <c r="AO1151" i="1"/>
  <c r="AP1151" i="1"/>
  <c r="AO1152" i="1"/>
  <c r="AP1152" i="1"/>
  <c r="AO1153" i="1"/>
  <c r="AP1153" i="1"/>
  <c r="AO1154" i="1"/>
  <c r="AP1154" i="1"/>
  <c r="AO1155" i="1"/>
  <c r="AP1155" i="1"/>
  <c r="AO1156" i="1"/>
  <c r="AP1156" i="1"/>
  <c r="AO1157" i="1"/>
  <c r="AP1157" i="1"/>
  <c r="AO1158" i="1"/>
  <c r="AP1158" i="1"/>
  <c r="AO1159" i="1"/>
  <c r="AP1159" i="1"/>
  <c r="AO1160" i="1"/>
  <c r="AP1160" i="1"/>
  <c r="AO1161" i="1"/>
  <c r="AP1161" i="1"/>
  <c r="AO1162" i="1"/>
  <c r="AP1162" i="1"/>
  <c r="AO1163" i="1"/>
  <c r="AP1163" i="1"/>
  <c r="AO1164" i="1"/>
  <c r="AP1164" i="1"/>
  <c r="AO1165" i="1"/>
  <c r="AP1165" i="1"/>
  <c r="AO1166" i="1"/>
  <c r="AP1166" i="1"/>
  <c r="AO1167" i="1"/>
  <c r="AP1167" i="1"/>
  <c r="AO1168" i="1"/>
  <c r="AP1168" i="1"/>
  <c r="AO1169" i="1"/>
  <c r="AP1169" i="1"/>
  <c r="AO1170" i="1"/>
  <c r="AP1170" i="1"/>
  <c r="AO1171" i="1"/>
  <c r="AP1171" i="1"/>
  <c r="AO1172" i="1"/>
  <c r="AP1172" i="1"/>
  <c r="AO1173" i="1"/>
  <c r="AP1173" i="1"/>
  <c r="AO1174" i="1"/>
  <c r="AP1174" i="1"/>
  <c r="AO1175" i="1"/>
  <c r="AP1175" i="1"/>
  <c r="AO1176" i="1"/>
  <c r="AP1176" i="1"/>
  <c r="AO1177" i="1"/>
  <c r="AP1177" i="1"/>
  <c r="AO1178" i="1"/>
  <c r="AP1178" i="1"/>
  <c r="AO1179" i="1"/>
  <c r="AP1179" i="1"/>
  <c r="AO1180" i="1"/>
  <c r="AP1180" i="1"/>
  <c r="AO1181" i="1"/>
  <c r="AP1181" i="1"/>
  <c r="AO1182" i="1"/>
  <c r="AP1182" i="1"/>
  <c r="AO1183" i="1"/>
  <c r="AP1183" i="1"/>
  <c r="AO1184" i="1"/>
  <c r="AP1184" i="1"/>
  <c r="AO1185" i="1"/>
  <c r="AP1185" i="1"/>
  <c r="AO1186" i="1"/>
  <c r="AP1186" i="1"/>
  <c r="AO1187" i="1"/>
  <c r="AP1187" i="1"/>
  <c r="AO1188" i="1"/>
  <c r="AP1188" i="1"/>
  <c r="AO1189" i="1"/>
  <c r="AP1189" i="1"/>
  <c r="AO1190" i="1"/>
  <c r="AP1190" i="1"/>
  <c r="AO1191" i="1"/>
  <c r="AP1191" i="1"/>
  <c r="AO1192" i="1"/>
  <c r="AP1192" i="1"/>
  <c r="AO1193" i="1"/>
  <c r="AP1193" i="1"/>
  <c r="AO1194" i="1"/>
  <c r="AP1194" i="1"/>
  <c r="AO1195" i="1"/>
  <c r="AP1195" i="1"/>
  <c r="AO1196" i="1"/>
  <c r="AP1196" i="1"/>
  <c r="AP2" i="1"/>
  <c r="AO2" i="1"/>
  <c r="AM3" i="1"/>
  <c r="AN3" i="1"/>
  <c r="AM4" i="1"/>
  <c r="AN4" i="1"/>
  <c r="AM5" i="1"/>
  <c r="AN5" i="1"/>
  <c r="AM6" i="1"/>
  <c r="AN6" i="1"/>
  <c r="AM7" i="1"/>
  <c r="AN7" i="1"/>
  <c r="AM8" i="1"/>
  <c r="AN8" i="1"/>
  <c r="AM9" i="1"/>
  <c r="AN9" i="1"/>
  <c r="AM10" i="1"/>
  <c r="AN10" i="1"/>
  <c r="AM11" i="1"/>
  <c r="AN11" i="1"/>
  <c r="AM12" i="1"/>
  <c r="AN12" i="1"/>
  <c r="AM13" i="1"/>
  <c r="AN13" i="1"/>
  <c r="AM14" i="1"/>
  <c r="AN14" i="1"/>
  <c r="AM15" i="1"/>
  <c r="AN15" i="1"/>
  <c r="AM16" i="1"/>
  <c r="AN16" i="1"/>
  <c r="AM17" i="1"/>
  <c r="AN17" i="1"/>
  <c r="AM18" i="1"/>
  <c r="AN18" i="1"/>
  <c r="AM19" i="1"/>
  <c r="AN19" i="1"/>
  <c r="AM20" i="1"/>
  <c r="AN20" i="1"/>
  <c r="AM21" i="1"/>
  <c r="AN21" i="1"/>
  <c r="AM22" i="1"/>
  <c r="AN22" i="1"/>
  <c r="AM23" i="1"/>
  <c r="AN23" i="1"/>
  <c r="AM24" i="1"/>
  <c r="AN24" i="1"/>
  <c r="AM25" i="1"/>
  <c r="AN25" i="1"/>
  <c r="AM26" i="1"/>
  <c r="AN26" i="1"/>
  <c r="AM27" i="1"/>
  <c r="AN27" i="1"/>
  <c r="AM28" i="1"/>
  <c r="AN28" i="1"/>
  <c r="AM29" i="1"/>
  <c r="AN29" i="1"/>
  <c r="AM30" i="1"/>
  <c r="AN30" i="1"/>
  <c r="AM31" i="1"/>
  <c r="AN31" i="1"/>
  <c r="AM32" i="1"/>
  <c r="AN32" i="1"/>
  <c r="AM33" i="1"/>
  <c r="AN33" i="1"/>
  <c r="AM34" i="1"/>
  <c r="AN34" i="1"/>
  <c r="AM35" i="1"/>
  <c r="AN35" i="1"/>
  <c r="AM36" i="1"/>
  <c r="AN36" i="1"/>
  <c r="AM37" i="1"/>
  <c r="AN37" i="1"/>
  <c r="AM38" i="1"/>
  <c r="AN38" i="1"/>
  <c r="AM39" i="1"/>
  <c r="AN39" i="1"/>
  <c r="AM40" i="1"/>
  <c r="AN40" i="1"/>
  <c r="AM41" i="1"/>
  <c r="AN41" i="1"/>
  <c r="AM42" i="1"/>
  <c r="AN42" i="1"/>
  <c r="AM43" i="1"/>
  <c r="AN43" i="1"/>
  <c r="AM44" i="1"/>
  <c r="AN44" i="1"/>
  <c r="AM45" i="1"/>
  <c r="AN45" i="1"/>
  <c r="AM46" i="1"/>
  <c r="AN46" i="1"/>
  <c r="AM47" i="1"/>
  <c r="AN47" i="1"/>
  <c r="AM48" i="1"/>
  <c r="AN48" i="1"/>
  <c r="AM49" i="1"/>
  <c r="AN49" i="1"/>
  <c r="AM50" i="1"/>
  <c r="AN50" i="1"/>
  <c r="AM51" i="1"/>
  <c r="AN51" i="1"/>
  <c r="AM52" i="1"/>
  <c r="AN52" i="1"/>
  <c r="AM53" i="1"/>
  <c r="AN53" i="1"/>
  <c r="AM54" i="1"/>
  <c r="AN54" i="1"/>
  <c r="AM55" i="1"/>
  <c r="AN55" i="1"/>
  <c r="AM56" i="1"/>
  <c r="AN56" i="1"/>
  <c r="AM57" i="1"/>
  <c r="AN57" i="1"/>
  <c r="AM58" i="1"/>
  <c r="AN58" i="1"/>
  <c r="AM59" i="1"/>
  <c r="AN59" i="1"/>
  <c r="AM60" i="1"/>
  <c r="AN60" i="1"/>
  <c r="AM61" i="1"/>
  <c r="AN61" i="1"/>
  <c r="AM62" i="1"/>
  <c r="AN62" i="1"/>
  <c r="AM63" i="1"/>
  <c r="AN63" i="1"/>
  <c r="AM64" i="1"/>
  <c r="AN64" i="1"/>
  <c r="AM65" i="1"/>
  <c r="AN65" i="1"/>
  <c r="AM66" i="1"/>
  <c r="AN66" i="1"/>
  <c r="AM67" i="1"/>
  <c r="AN67" i="1"/>
  <c r="AM68" i="1"/>
  <c r="AN68" i="1"/>
  <c r="AM69" i="1"/>
  <c r="AN69" i="1"/>
  <c r="AM70" i="1"/>
  <c r="AN70" i="1"/>
  <c r="AM71" i="1"/>
  <c r="AN71" i="1"/>
  <c r="AM72" i="1"/>
  <c r="AN72" i="1"/>
  <c r="AM73" i="1"/>
  <c r="AN73" i="1"/>
  <c r="AM74" i="1"/>
  <c r="AN74" i="1"/>
  <c r="AM75" i="1"/>
  <c r="AN75" i="1"/>
  <c r="AM76" i="1"/>
  <c r="AN76" i="1"/>
  <c r="AM77" i="1"/>
  <c r="AN77" i="1"/>
  <c r="AM78" i="1"/>
  <c r="AN78" i="1"/>
  <c r="AM79" i="1"/>
  <c r="AN79" i="1"/>
  <c r="AM80" i="1"/>
  <c r="AN80" i="1"/>
  <c r="AM81" i="1"/>
  <c r="AN81" i="1"/>
  <c r="AM82" i="1"/>
  <c r="AN82" i="1"/>
  <c r="AM83" i="1"/>
  <c r="AN83" i="1"/>
  <c r="AM84" i="1"/>
  <c r="AN84" i="1"/>
  <c r="AM85" i="1"/>
  <c r="AN85" i="1"/>
  <c r="AM86" i="1"/>
  <c r="AN86" i="1"/>
  <c r="AM87" i="1"/>
  <c r="AN87" i="1"/>
  <c r="AM88" i="1"/>
  <c r="AN88" i="1"/>
  <c r="AM89" i="1"/>
  <c r="AN89" i="1"/>
  <c r="AM90" i="1"/>
  <c r="AN90" i="1"/>
  <c r="AM91" i="1"/>
  <c r="AN91" i="1"/>
  <c r="AM92" i="1"/>
  <c r="AN92" i="1"/>
  <c r="AM93" i="1"/>
  <c r="AN93" i="1"/>
  <c r="AM94" i="1"/>
  <c r="AN94" i="1"/>
  <c r="AM95" i="1"/>
  <c r="AN95" i="1"/>
  <c r="AM96" i="1"/>
  <c r="AN96" i="1"/>
  <c r="AM97" i="1"/>
  <c r="AN97" i="1"/>
  <c r="AM98" i="1"/>
  <c r="AN98" i="1"/>
  <c r="AM99" i="1"/>
  <c r="AN99" i="1"/>
  <c r="AM100" i="1"/>
  <c r="AN100" i="1"/>
  <c r="AM101" i="1"/>
  <c r="AN101" i="1"/>
  <c r="AM102" i="1"/>
  <c r="AN102" i="1"/>
  <c r="AM103" i="1"/>
  <c r="AN103" i="1"/>
  <c r="AM104" i="1"/>
  <c r="AN104" i="1"/>
  <c r="AM105" i="1"/>
  <c r="AN105" i="1"/>
  <c r="AM106" i="1"/>
  <c r="AN106" i="1"/>
  <c r="AM107" i="1"/>
  <c r="AN107" i="1"/>
  <c r="AM108" i="1"/>
  <c r="AN108" i="1"/>
  <c r="AM109" i="1"/>
  <c r="AN109" i="1"/>
  <c r="AM110" i="1"/>
  <c r="AN110" i="1"/>
  <c r="AM111" i="1"/>
  <c r="AN111" i="1"/>
  <c r="AM112" i="1"/>
  <c r="AN112" i="1"/>
  <c r="AM113" i="1"/>
  <c r="AN113" i="1"/>
  <c r="AM114" i="1"/>
  <c r="AN114" i="1"/>
  <c r="AM115" i="1"/>
  <c r="AN115" i="1"/>
  <c r="AM116" i="1"/>
  <c r="AN116" i="1"/>
  <c r="AM117" i="1"/>
  <c r="AN117" i="1"/>
  <c r="AM118" i="1"/>
  <c r="AN118" i="1"/>
  <c r="AM119" i="1"/>
  <c r="AN119" i="1"/>
  <c r="AM120" i="1"/>
  <c r="AN120" i="1"/>
  <c r="AM121" i="1"/>
  <c r="AN121" i="1"/>
  <c r="AM122" i="1"/>
  <c r="AN122" i="1"/>
  <c r="AM123" i="1"/>
  <c r="AN123" i="1"/>
  <c r="AM124" i="1"/>
  <c r="AN124" i="1"/>
  <c r="AM125" i="1"/>
  <c r="AN125" i="1"/>
  <c r="AM126" i="1"/>
  <c r="AN126" i="1"/>
  <c r="AM127" i="1"/>
  <c r="AN127" i="1"/>
  <c r="AM128" i="1"/>
  <c r="AN128" i="1"/>
  <c r="AM129" i="1"/>
  <c r="AN129" i="1"/>
  <c r="AM130" i="1"/>
  <c r="AN130" i="1"/>
  <c r="AM131" i="1"/>
  <c r="AN131" i="1"/>
  <c r="AM132" i="1"/>
  <c r="AN132" i="1"/>
  <c r="AM133" i="1"/>
  <c r="AN133" i="1"/>
  <c r="AM134" i="1"/>
  <c r="AN134" i="1"/>
  <c r="AM135" i="1"/>
  <c r="AN135" i="1"/>
  <c r="AM136" i="1"/>
  <c r="AN136" i="1"/>
  <c r="AM137" i="1"/>
  <c r="AN137" i="1"/>
  <c r="AM138" i="1"/>
  <c r="AN138" i="1"/>
  <c r="AM139" i="1"/>
  <c r="AN139" i="1"/>
  <c r="AM140" i="1"/>
  <c r="AN140" i="1"/>
  <c r="AM141" i="1"/>
  <c r="AN141" i="1"/>
  <c r="AM142" i="1"/>
  <c r="AN142" i="1"/>
  <c r="AM143" i="1"/>
  <c r="AN143" i="1"/>
  <c r="AM144" i="1"/>
  <c r="AN144" i="1"/>
  <c r="AM145" i="1"/>
  <c r="AN145" i="1"/>
  <c r="AM146" i="1"/>
  <c r="AN146" i="1"/>
  <c r="AM147" i="1"/>
  <c r="AN147" i="1"/>
  <c r="AM148" i="1"/>
  <c r="AN148" i="1"/>
  <c r="AM149" i="1"/>
  <c r="AN149" i="1"/>
  <c r="AM150" i="1"/>
  <c r="AN150" i="1"/>
  <c r="AM151" i="1"/>
  <c r="AN151" i="1"/>
  <c r="AM152" i="1"/>
  <c r="AN152" i="1"/>
  <c r="AM153" i="1"/>
  <c r="AN153" i="1"/>
  <c r="AM154" i="1"/>
  <c r="AN154" i="1"/>
  <c r="AM155" i="1"/>
  <c r="AN155" i="1"/>
  <c r="AM156" i="1"/>
  <c r="AN156" i="1"/>
  <c r="AM157" i="1"/>
  <c r="AN157" i="1"/>
  <c r="AM158" i="1"/>
  <c r="AN158" i="1"/>
  <c r="AM159" i="1"/>
  <c r="AN159" i="1"/>
  <c r="AM160" i="1"/>
  <c r="AN160" i="1"/>
  <c r="AM161" i="1"/>
  <c r="AN161" i="1"/>
  <c r="AM162" i="1"/>
  <c r="AN162" i="1"/>
  <c r="AM163" i="1"/>
  <c r="AN163" i="1"/>
  <c r="AM164" i="1"/>
  <c r="AN164" i="1"/>
  <c r="AM165" i="1"/>
  <c r="AN165" i="1"/>
  <c r="AM166" i="1"/>
  <c r="AN166" i="1"/>
  <c r="AM167" i="1"/>
  <c r="AN167" i="1"/>
  <c r="AM168" i="1"/>
  <c r="AN168" i="1"/>
  <c r="AM169" i="1"/>
  <c r="AN169" i="1"/>
  <c r="AM170" i="1"/>
  <c r="AN170" i="1"/>
  <c r="AM171" i="1"/>
  <c r="AN171" i="1"/>
  <c r="AM172" i="1"/>
  <c r="AN172" i="1"/>
  <c r="AM173" i="1"/>
  <c r="AN173" i="1"/>
  <c r="AM174" i="1"/>
  <c r="AN174" i="1"/>
  <c r="AM175" i="1"/>
  <c r="AN175" i="1"/>
  <c r="AM176" i="1"/>
  <c r="AN176" i="1"/>
  <c r="AM177" i="1"/>
  <c r="AN177" i="1"/>
  <c r="AM178" i="1"/>
  <c r="AN178" i="1"/>
  <c r="AM179" i="1"/>
  <c r="AN179" i="1"/>
  <c r="AM180" i="1"/>
  <c r="AN180" i="1"/>
  <c r="AM181" i="1"/>
  <c r="AN181" i="1"/>
  <c r="AM182" i="1"/>
  <c r="AN182" i="1"/>
  <c r="AM183" i="1"/>
  <c r="AN183" i="1"/>
  <c r="AM184" i="1"/>
  <c r="AN184" i="1"/>
  <c r="AM185" i="1"/>
  <c r="AN185" i="1"/>
  <c r="AM186" i="1"/>
  <c r="AN186" i="1"/>
  <c r="AM187" i="1"/>
  <c r="AN187" i="1"/>
  <c r="AM188" i="1"/>
  <c r="AN188" i="1"/>
  <c r="AM189" i="1"/>
  <c r="AN189" i="1"/>
  <c r="AM190" i="1"/>
  <c r="AN190" i="1"/>
  <c r="AM191" i="1"/>
  <c r="AN191" i="1"/>
  <c r="AM192" i="1"/>
  <c r="AN192" i="1"/>
  <c r="AM193" i="1"/>
  <c r="AN193" i="1"/>
  <c r="AM194" i="1"/>
  <c r="AN194" i="1"/>
  <c r="AM195" i="1"/>
  <c r="AN195" i="1"/>
  <c r="AM196" i="1"/>
  <c r="AN196" i="1"/>
  <c r="AM197" i="1"/>
  <c r="AN197" i="1"/>
  <c r="AM198" i="1"/>
  <c r="AN198" i="1"/>
  <c r="AM199" i="1"/>
  <c r="AN199" i="1"/>
  <c r="AM200" i="1"/>
  <c r="AN200" i="1"/>
  <c r="AM201" i="1"/>
  <c r="AN201" i="1"/>
  <c r="AM202" i="1"/>
  <c r="AN202" i="1"/>
  <c r="AM203" i="1"/>
  <c r="AN203" i="1"/>
  <c r="AM204" i="1"/>
  <c r="AN204" i="1"/>
  <c r="AM205" i="1"/>
  <c r="AN205" i="1"/>
  <c r="AM206" i="1"/>
  <c r="AN206" i="1"/>
  <c r="AM207" i="1"/>
  <c r="AN207" i="1"/>
  <c r="AM208" i="1"/>
  <c r="AN208" i="1"/>
  <c r="AM209" i="1"/>
  <c r="AN209" i="1"/>
  <c r="AM210" i="1"/>
  <c r="AN210" i="1"/>
  <c r="AM211" i="1"/>
  <c r="AN211" i="1"/>
  <c r="AM212" i="1"/>
  <c r="AN212" i="1"/>
  <c r="AM213" i="1"/>
  <c r="AN213" i="1"/>
  <c r="AM214" i="1"/>
  <c r="AN214" i="1"/>
  <c r="AM215" i="1"/>
  <c r="AN215" i="1"/>
  <c r="AM216" i="1"/>
  <c r="AN216" i="1"/>
  <c r="AM217" i="1"/>
  <c r="AN217" i="1"/>
  <c r="AM218" i="1"/>
  <c r="AN218" i="1"/>
  <c r="AM219" i="1"/>
  <c r="AN219" i="1"/>
  <c r="AM220" i="1"/>
  <c r="AN220" i="1"/>
  <c r="AM221" i="1"/>
  <c r="AN221" i="1"/>
  <c r="AM222" i="1"/>
  <c r="AN222" i="1"/>
  <c r="AM223" i="1"/>
  <c r="AN223" i="1"/>
  <c r="AM224" i="1"/>
  <c r="AN224" i="1"/>
  <c r="AM225" i="1"/>
  <c r="AN225" i="1"/>
  <c r="AM226" i="1"/>
  <c r="AN226" i="1"/>
  <c r="AM227" i="1"/>
  <c r="AN227" i="1"/>
  <c r="AM228" i="1"/>
  <c r="AN228" i="1"/>
  <c r="AM229" i="1"/>
  <c r="AN229" i="1"/>
  <c r="AM230" i="1"/>
  <c r="AN230" i="1"/>
  <c r="AM231" i="1"/>
  <c r="AN231" i="1"/>
  <c r="AM232" i="1"/>
  <c r="AN232" i="1"/>
  <c r="AM233" i="1"/>
  <c r="AN233" i="1"/>
  <c r="AM234" i="1"/>
  <c r="AN234" i="1"/>
  <c r="AM235" i="1"/>
  <c r="AN235" i="1"/>
  <c r="AM236" i="1"/>
  <c r="AN236" i="1"/>
  <c r="AM237" i="1"/>
  <c r="AN237" i="1"/>
  <c r="AM238" i="1"/>
  <c r="AN238" i="1"/>
  <c r="AM239" i="1"/>
  <c r="AN239" i="1"/>
  <c r="AM240" i="1"/>
  <c r="AN240" i="1"/>
  <c r="AM241" i="1"/>
  <c r="AN241" i="1"/>
  <c r="AM242" i="1"/>
  <c r="AN242" i="1"/>
  <c r="AM243" i="1"/>
  <c r="AN243" i="1"/>
  <c r="AM244" i="1"/>
  <c r="AN244" i="1"/>
  <c r="AM245" i="1"/>
  <c r="AN245" i="1"/>
  <c r="AM246" i="1"/>
  <c r="AN246" i="1"/>
  <c r="AM247" i="1"/>
  <c r="AN247" i="1"/>
  <c r="AM248" i="1"/>
  <c r="AN248" i="1"/>
  <c r="AM249" i="1"/>
  <c r="AN249" i="1"/>
  <c r="AM250" i="1"/>
  <c r="AN250" i="1"/>
  <c r="AM251" i="1"/>
  <c r="AN251" i="1"/>
  <c r="AM252" i="1"/>
  <c r="AN252" i="1"/>
  <c r="AM253" i="1"/>
  <c r="AN253" i="1"/>
  <c r="AM254" i="1"/>
  <c r="AN254" i="1"/>
  <c r="AM255" i="1"/>
  <c r="AN255" i="1"/>
  <c r="AM256" i="1"/>
  <c r="AN256" i="1"/>
  <c r="AM257" i="1"/>
  <c r="AN257" i="1"/>
  <c r="AM258" i="1"/>
  <c r="AN258" i="1"/>
  <c r="AM259" i="1"/>
  <c r="AN259" i="1"/>
  <c r="AM260" i="1"/>
  <c r="AN260" i="1"/>
  <c r="AM261" i="1"/>
  <c r="AN261" i="1"/>
  <c r="AM262" i="1"/>
  <c r="AN262" i="1"/>
  <c r="AM263" i="1"/>
  <c r="AN263" i="1"/>
  <c r="AM264" i="1"/>
  <c r="AN264" i="1"/>
  <c r="AM265" i="1"/>
  <c r="AN265" i="1"/>
  <c r="AM266" i="1"/>
  <c r="AN266" i="1"/>
  <c r="AM267" i="1"/>
  <c r="AN267" i="1"/>
  <c r="AM268" i="1"/>
  <c r="AN268" i="1"/>
  <c r="AM269" i="1"/>
  <c r="AN269" i="1"/>
  <c r="AM270" i="1"/>
  <c r="AN270" i="1"/>
  <c r="AM271" i="1"/>
  <c r="AN271" i="1"/>
  <c r="AM272" i="1"/>
  <c r="AN272" i="1"/>
  <c r="AM273" i="1"/>
  <c r="AN273" i="1"/>
  <c r="AM274" i="1"/>
  <c r="AN274" i="1"/>
  <c r="AM275" i="1"/>
  <c r="AN275" i="1"/>
  <c r="AM276" i="1"/>
  <c r="AN276" i="1"/>
  <c r="AM277" i="1"/>
  <c r="AN277" i="1"/>
  <c r="AM278" i="1"/>
  <c r="AN278" i="1"/>
  <c r="AM279" i="1"/>
  <c r="AN279" i="1"/>
  <c r="AM280" i="1"/>
  <c r="AN280" i="1"/>
  <c r="AM281" i="1"/>
  <c r="AN281" i="1"/>
  <c r="AM282" i="1"/>
  <c r="AN282" i="1"/>
  <c r="AM283" i="1"/>
  <c r="AN283" i="1"/>
  <c r="AM284" i="1"/>
  <c r="AN284" i="1"/>
  <c r="AM285" i="1"/>
  <c r="AN285" i="1"/>
  <c r="AM286" i="1"/>
  <c r="AN286" i="1"/>
  <c r="AM287" i="1"/>
  <c r="AN287" i="1"/>
  <c r="AM288" i="1"/>
  <c r="AN288" i="1"/>
  <c r="AM289" i="1"/>
  <c r="AN289" i="1"/>
  <c r="AM290" i="1"/>
  <c r="AN290" i="1"/>
  <c r="AM291" i="1"/>
  <c r="AN291" i="1"/>
  <c r="AM292" i="1"/>
  <c r="AN292" i="1"/>
  <c r="AM293" i="1"/>
  <c r="AN293" i="1"/>
  <c r="AM294" i="1"/>
  <c r="AN294" i="1"/>
  <c r="AM295" i="1"/>
  <c r="AN295" i="1"/>
  <c r="AM296" i="1"/>
  <c r="AN296" i="1"/>
  <c r="AM297" i="1"/>
  <c r="AN297" i="1"/>
  <c r="AM298" i="1"/>
  <c r="AN298" i="1"/>
  <c r="AM299" i="1"/>
  <c r="AN299" i="1"/>
  <c r="AM300" i="1"/>
  <c r="AN300" i="1"/>
  <c r="AM301" i="1"/>
  <c r="AN301" i="1"/>
  <c r="AM302" i="1"/>
  <c r="AN302" i="1"/>
  <c r="AM303" i="1"/>
  <c r="AN303" i="1"/>
  <c r="AM304" i="1"/>
  <c r="AN304" i="1"/>
  <c r="AM305" i="1"/>
  <c r="AN305" i="1"/>
  <c r="AM306" i="1"/>
  <c r="AN306" i="1"/>
  <c r="AM307" i="1"/>
  <c r="AN307" i="1"/>
  <c r="AM308" i="1"/>
  <c r="AN308" i="1"/>
  <c r="AM309" i="1"/>
  <c r="AN309" i="1"/>
  <c r="AM310" i="1"/>
  <c r="AN310" i="1"/>
  <c r="AM311" i="1"/>
  <c r="AN311" i="1"/>
  <c r="AM312" i="1"/>
  <c r="AN312" i="1"/>
  <c r="AM313" i="1"/>
  <c r="AN313" i="1"/>
  <c r="AM314" i="1"/>
  <c r="AN314" i="1"/>
  <c r="AM315" i="1"/>
  <c r="AN315" i="1"/>
  <c r="AM316" i="1"/>
  <c r="AN316" i="1"/>
  <c r="AM317" i="1"/>
  <c r="AN317" i="1"/>
  <c r="AM318" i="1"/>
  <c r="AN318" i="1"/>
  <c r="AM319" i="1"/>
  <c r="AN319" i="1"/>
  <c r="AM320" i="1"/>
  <c r="AN320" i="1"/>
  <c r="AM321" i="1"/>
  <c r="AN321" i="1"/>
  <c r="AM322" i="1"/>
  <c r="AN322" i="1"/>
  <c r="AM323" i="1"/>
  <c r="AN323" i="1"/>
  <c r="AM324" i="1"/>
  <c r="AN324" i="1"/>
  <c r="AM325" i="1"/>
  <c r="AN325" i="1"/>
  <c r="AM326" i="1"/>
  <c r="AN326" i="1"/>
  <c r="AM327" i="1"/>
  <c r="AN327" i="1"/>
  <c r="AM328" i="1"/>
  <c r="AN328" i="1"/>
  <c r="AM329" i="1"/>
  <c r="AN329" i="1"/>
  <c r="AM330" i="1"/>
  <c r="AN330" i="1"/>
  <c r="AM331" i="1"/>
  <c r="AN331" i="1"/>
  <c r="AM332" i="1"/>
  <c r="AN332" i="1"/>
  <c r="AM333" i="1"/>
  <c r="AN333" i="1"/>
  <c r="AM334" i="1"/>
  <c r="AN334" i="1"/>
  <c r="AM335" i="1"/>
  <c r="AN335" i="1"/>
  <c r="AM336" i="1"/>
  <c r="AN336" i="1"/>
  <c r="AM337" i="1"/>
  <c r="AN337" i="1"/>
  <c r="AM338" i="1"/>
  <c r="AN338" i="1"/>
  <c r="AM339" i="1"/>
  <c r="AN339" i="1"/>
  <c r="AM340" i="1"/>
  <c r="AN340" i="1"/>
  <c r="AM341" i="1"/>
  <c r="AN341" i="1"/>
  <c r="AM342" i="1"/>
  <c r="AN342" i="1"/>
  <c r="AM343" i="1"/>
  <c r="AN343" i="1"/>
  <c r="AM344" i="1"/>
  <c r="AN344" i="1"/>
  <c r="AM345" i="1"/>
  <c r="AN345" i="1"/>
  <c r="AM346" i="1"/>
  <c r="AN346" i="1"/>
  <c r="AM347" i="1"/>
  <c r="AN347" i="1"/>
  <c r="AM348" i="1"/>
  <c r="AN348" i="1"/>
  <c r="AM349" i="1"/>
  <c r="AN349" i="1"/>
  <c r="AM350" i="1"/>
  <c r="AN350" i="1"/>
  <c r="AM351" i="1"/>
  <c r="AN351" i="1"/>
  <c r="AM352" i="1"/>
  <c r="AN352" i="1"/>
  <c r="AM353" i="1"/>
  <c r="AN353" i="1"/>
  <c r="AM354" i="1"/>
  <c r="AN354" i="1"/>
  <c r="AM355" i="1"/>
  <c r="AN355" i="1"/>
  <c r="AM356" i="1"/>
  <c r="AN356" i="1"/>
  <c r="AM357" i="1"/>
  <c r="AN357" i="1"/>
  <c r="AM358" i="1"/>
  <c r="AN358" i="1"/>
  <c r="AM359" i="1"/>
  <c r="AN359" i="1"/>
  <c r="AM360" i="1"/>
  <c r="AN360" i="1"/>
  <c r="AM361" i="1"/>
  <c r="AN361" i="1"/>
  <c r="AM362" i="1"/>
  <c r="AN362" i="1"/>
  <c r="AM363" i="1"/>
  <c r="AN363" i="1"/>
  <c r="AM364" i="1"/>
  <c r="AN364" i="1"/>
  <c r="AM365" i="1"/>
  <c r="AN365" i="1"/>
  <c r="AM366" i="1"/>
  <c r="AN366" i="1"/>
  <c r="AM367" i="1"/>
  <c r="AN367" i="1"/>
  <c r="AM368" i="1"/>
  <c r="AN368" i="1"/>
  <c r="AM369" i="1"/>
  <c r="AN369" i="1"/>
  <c r="AM370" i="1"/>
  <c r="AN370" i="1"/>
  <c r="AM371" i="1"/>
  <c r="AN371" i="1"/>
  <c r="AM372" i="1"/>
  <c r="AN372" i="1"/>
  <c r="AM373" i="1"/>
  <c r="AN373" i="1"/>
  <c r="AM374" i="1"/>
  <c r="AN374" i="1"/>
  <c r="AM375" i="1"/>
  <c r="AN375" i="1"/>
  <c r="AM376" i="1"/>
  <c r="AN376" i="1"/>
  <c r="AM377" i="1"/>
  <c r="AN377" i="1"/>
  <c r="AM378" i="1"/>
  <c r="AN378" i="1"/>
  <c r="AM379" i="1"/>
  <c r="AN379" i="1"/>
  <c r="AM380" i="1"/>
  <c r="AN380" i="1"/>
  <c r="AM381" i="1"/>
  <c r="AN381" i="1"/>
  <c r="AM382" i="1"/>
  <c r="AN382" i="1"/>
  <c r="AM383" i="1"/>
  <c r="AN383" i="1"/>
  <c r="AM384" i="1"/>
  <c r="AN384" i="1"/>
  <c r="AM385" i="1"/>
  <c r="AN385" i="1"/>
  <c r="AM386" i="1"/>
  <c r="AN386" i="1"/>
  <c r="AM387" i="1"/>
  <c r="AN387" i="1"/>
  <c r="AM388" i="1"/>
  <c r="AN388" i="1"/>
  <c r="AM389" i="1"/>
  <c r="AN389" i="1"/>
  <c r="AM390" i="1"/>
  <c r="AN390" i="1"/>
  <c r="AM391" i="1"/>
  <c r="AN391" i="1"/>
  <c r="AM392" i="1"/>
  <c r="AN392" i="1"/>
  <c r="AM393" i="1"/>
  <c r="AN393" i="1"/>
  <c r="AM394" i="1"/>
  <c r="AN394" i="1"/>
  <c r="AM395" i="1"/>
  <c r="AN395" i="1"/>
  <c r="AM396" i="1"/>
  <c r="AN396" i="1"/>
  <c r="AM397" i="1"/>
  <c r="AN397" i="1"/>
  <c r="AM398" i="1"/>
  <c r="AN398" i="1"/>
  <c r="AM399" i="1"/>
  <c r="AN399" i="1"/>
  <c r="AM400" i="1"/>
  <c r="AN400" i="1"/>
  <c r="AM401" i="1"/>
  <c r="AN401" i="1"/>
  <c r="AM402" i="1"/>
  <c r="AN402" i="1"/>
  <c r="AM403" i="1"/>
  <c r="AN403" i="1"/>
  <c r="AM404" i="1"/>
  <c r="AN404" i="1"/>
  <c r="AM405" i="1"/>
  <c r="AN405" i="1"/>
  <c r="AM406" i="1"/>
  <c r="AN406" i="1"/>
  <c r="AM407" i="1"/>
  <c r="AN407" i="1"/>
  <c r="AM408" i="1"/>
  <c r="AN408" i="1"/>
  <c r="AM409" i="1"/>
  <c r="AN409" i="1"/>
  <c r="AM410" i="1"/>
  <c r="AN410" i="1"/>
  <c r="AM411" i="1"/>
  <c r="AN411" i="1"/>
  <c r="AM412" i="1"/>
  <c r="AN412" i="1"/>
  <c r="AM413" i="1"/>
  <c r="AN413" i="1"/>
  <c r="AM414" i="1"/>
  <c r="AN414" i="1"/>
  <c r="AM415" i="1"/>
  <c r="AN415" i="1"/>
  <c r="AM416" i="1"/>
  <c r="AN416" i="1"/>
  <c r="AM417" i="1"/>
  <c r="AN417" i="1"/>
  <c r="AM418" i="1"/>
  <c r="AN418" i="1"/>
  <c r="AM419" i="1"/>
  <c r="AN419" i="1"/>
  <c r="AM420" i="1"/>
  <c r="AN420" i="1"/>
  <c r="AM421" i="1"/>
  <c r="AN421" i="1"/>
  <c r="AM422" i="1"/>
  <c r="AN422" i="1"/>
  <c r="AM423" i="1"/>
  <c r="AN423" i="1"/>
  <c r="AM424" i="1"/>
  <c r="AN424" i="1"/>
  <c r="AM425" i="1"/>
  <c r="AN425" i="1"/>
  <c r="AM426" i="1"/>
  <c r="AN426" i="1"/>
  <c r="AM427" i="1"/>
  <c r="AN427" i="1"/>
  <c r="AM428" i="1"/>
  <c r="AN428" i="1"/>
  <c r="AM429" i="1"/>
  <c r="AN429" i="1"/>
  <c r="AM430" i="1"/>
  <c r="AN430" i="1"/>
  <c r="AM431" i="1"/>
  <c r="AN431" i="1"/>
  <c r="AM432" i="1"/>
  <c r="AN432" i="1"/>
  <c r="AM433" i="1"/>
  <c r="AN433" i="1"/>
  <c r="AM434" i="1"/>
  <c r="AN434" i="1"/>
  <c r="AM435" i="1"/>
  <c r="AN435" i="1"/>
  <c r="AM436" i="1"/>
  <c r="AN436" i="1"/>
  <c r="AM437" i="1"/>
  <c r="AN437" i="1"/>
  <c r="AM438" i="1"/>
  <c r="AN438" i="1"/>
  <c r="AM439" i="1"/>
  <c r="AN439" i="1"/>
  <c r="AM440" i="1"/>
  <c r="AN440" i="1"/>
  <c r="AM441" i="1"/>
  <c r="AN441" i="1"/>
  <c r="AM442" i="1"/>
  <c r="AN442" i="1"/>
  <c r="AM443" i="1"/>
  <c r="AN443" i="1"/>
  <c r="AM444" i="1"/>
  <c r="AN444" i="1"/>
  <c r="AM445" i="1"/>
  <c r="AN445" i="1"/>
  <c r="AM446" i="1"/>
  <c r="AN446" i="1"/>
  <c r="AM447" i="1"/>
  <c r="AN447" i="1"/>
  <c r="AM448" i="1"/>
  <c r="AN448" i="1"/>
  <c r="AM449" i="1"/>
  <c r="AN449" i="1"/>
  <c r="AM450" i="1"/>
  <c r="AN450" i="1"/>
  <c r="AM451" i="1"/>
  <c r="AN451" i="1"/>
  <c r="AM452" i="1"/>
  <c r="AN452" i="1"/>
  <c r="AM453" i="1"/>
  <c r="AN453" i="1"/>
  <c r="AM454" i="1"/>
  <c r="AN454" i="1"/>
  <c r="AM455" i="1"/>
  <c r="AN455" i="1"/>
  <c r="AM456" i="1"/>
  <c r="AN456" i="1"/>
  <c r="AM457" i="1"/>
  <c r="AN457" i="1"/>
  <c r="AM458" i="1"/>
  <c r="AN458" i="1"/>
  <c r="AM459" i="1"/>
  <c r="AN459" i="1"/>
  <c r="AM460" i="1"/>
  <c r="AN460" i="1"/>
  <c r="AM461" i="1"/>
  <c r="AN461" i="1"/>
  <c r="AM462" i="1"/>
  <c r="AN462" i="1"/>
  <c r="AM463" i="1"/>
  <c r="AN463" i="1"/>
  <c r="AM464" i="1"/>
  <c r="AN464" i="1"/>
  <c r="AM465" i="1"/>
  <c r="AN465" i="1"/>
  <c r="AM466" i="1"/>
  <c r="AN466" i="1"/>
  <c r="AM467" i="1"/>
  <c r="AN467" i="1"/>
  <c r="AM468" i="1"/>
  <c r="AN468" i="1"/>
  <c r="AM469" i="1"/>
  <c r="AN469" i="1"/>
  <c r="AM470" i="1"/>
  <c r="AN470" i="1"/>
  <c r="AM471" i="1"/>
  <c r="AN471" i="1"/>
  <c r="AM472" i="1"/>
  <c r="AN472" i="1"/>
  <c r="AM473" i="1"/>
  <c r="AN473" i="1"/>
  <c r="AM474" i="1"/>
  <c r="AN474" i="1"/>
  <c r="AM475" i="1"/>
  <c r="AN475" i="1"/>
  <c r="AM476" i="1"/>
  <c r="AN476" i="1"/>
  <c r="AM477" i="1"/>
  <c r="AN477" i="1"/>
  <c r="AM478" i="1"/>
  <c r="AN478" i="1"/>
  <c r="AM479" i="1"/>
  <c r="AN479" i="1"/>
  <c r="AM480" i="1"/>
  <c r="AN480" i="1"/>
  <c r="AM481" i="1"/>
  <c r="AN481" i="1"/>
  <c r="AM482" i="1"/>
  <c r="AN482" i="1"/>
  <c r="AM483" i="1"/>
  <c r="AN483" i="1"/>
  <c r="AM484" i="1"/>
  <c r="AN484" i="1"/>
  <c r="AM485" i="1"/>
  <c r="AN485" i="1"/>
  <c r="AM486" i="1"/>
  <c r="AN486" i="1"/>
  <c r="AM487" i="1"/>
  <c r="AN487" i="1"/>
  <c r="AM488" i="1"/>
  <c r="AN488" i="1"/>
  <c r="AM489" i="1"/>
  <c r="AN489" i="1"/>
  <c r="AM490" i="1"/>
  <c r="AN490" i="1"/>
  <c r="AM491" i="1"/>
  <c r="AN491" i="1"/>
  <c r="AM492" i="1"/>
  <c r="AN492" i="1"/>
  <c r="AM493" i="1"/>
  <c r="AN493" i="1"/>
  <c r="AM494" i="1"/>
  <c r="AN494" i="1"/>
  <c r="AM495" i="1"/>
  <c r="AN495" i="1"/>
  <c r="AM496" i="1"/>
  <c r="AN496" i="1"/>
  <c r="AM497" i="1"/>
  <c r="AN497" i="1"/>
  <c r="AM498" i="1"/>
  <c r="AN498" i="1"/>
  <c r="AM499" i="1"/>
  <c r="AN499" i="1"/>
  <c r="AM500" i="1"/>
  <c r="AN500" i="1"/>
  <c r="AM501" i="1"/>
  <c r="AN501" i="1"/>
  <c r="AM502" i="1"/>
  <c r="AN502" i="1"/>
  <c r="AM503" i="1"/>
  <c r="AN503" i="1"/>
  <c r="AM504" i="1"/>
  <c r="AN504" i="1"/>
  <c r="AM505" i="1"/>
  <c r="AN505" i="1"/>
  <c r="AM506" i="1"/>
  <c r="AN506" i="1"/>
  <c r="AM507" i="1"/>
  <c r="AN507" i="1"/>
  <c r="AM508" i="1"/>
  <c r="AN508" i="1"/>
  <c r="AM509" i="1"/>
  <c r="AN509" i="1"/>
  <c r="AM510" i="1"/>
  <c r="AN510" i="1"/>
  <c r="AM511" i="1"/>
  <c r="AN511" i="1"/>
  <c r="AM512" i="1"/>
  <c r="AN512" i="1"/>
  <c r="AM513" i="1"/>
  <c r="AN513" i="1"/>
  <c r="AM514" i="1"/>
  <c r="AN514" i="1"/>
  <c r="AM515" i="1"/>
  <c r="AN515" i="1"/>
  <c r="AM516" i="1"/>
  <c r="AN516" i="1"/>
  <c r="AM517" i="1"/>
  <c r="AN517" i="1"/>
  <c r="AM518" i="1"/>
  <c r="AN518" i="1"/>
  <c r="AM519" i="1"/>
  <c r="AN519" i="1"/>
  <c r="AM520" i="1"/>
  <c r="AN520" i="1"/>
  <c r="AM521" i="1"/>
  <c r="AN521" i="1"/>
  <c r="AM522" i="1"/>
  <c r="AN522" i="1"/>
  <c r="AM523" i="1"/>
  <c r="AN523" i="1"/>
  <c r="AM524" i="1"/>
  <c r="AN524" i="1"/>
  <c r="AM525" i="1"/>
  <c r="AN525" i="1"/>
  <c r="AM526" i="1"/>
  <c r="AN526" i="1"/>
  <c r="AM527" i="1"/>
  <c r="AN527" i="1"/>
  <c r="AM528" i="1"/>
  <c r="AN528" i="1"/>
  <c r="AM529" i="1"/>
  <c r="AN529" i="1"/>
  <c r="AM530" i="1"/>
  <c r="AN530" i="1"/>
  <c r="AM531" i="1"/>
  <c r="AN531" i="1"/>
  <c r="AM532" i="1"/>
  <c r="AN532" i="1"/>
  <c r="AM533" i="1"/>
  <c r="AN533" i="1"/>
  <c r="AM534" i="1"/>
  <c r="AN534" i="1"/>
  <c r="AM535" i="1"/>
  <c r="AN535" i="1"/>
  <c r="AM536" i="1"/>
  <c r="AN536" i="1"/>
  <c r="AM537" i="1"/>
  <c r="AN537" i="1"/>
  <c r="AM538" i="1"/>
  <c r="AN538" i="1"/>
  <c r="AM539" i="1"/>
  <c r="AN539" i="1"/>
  <c r="AM540" i="1"/>
  <c r="AN540" i="1"/>
  <c r="AM541" i="1"/>
  <c r="AN541" i="1"/>
  <c r="AM542" i="1"/>
  <c r="AN542" i="1"/>
  <c r="AM543" i="1"/>
  <c r="AN543" i="1"/>
  <c r="AM544" i="1"/>
  <c r="AN544" i="1"/>
  <c r="AM545" i="1"/>
  <c r="AN545" i="1"/>
  <c r="AM546" i="1"/>
  <c r="AN546" i="1"/>
  <c r="AM547" i="1"/>
  <c r="AN547" i="1"/>
  <c r="AM548" i="1"/>
  <c r="AN548" i="1"/>
  <c r="AM549" i="1"/>
  <c r="AN549" i="1"/>
  <c r="AM550" i="1"/>
  <c r="AN550" i="1"/>
  <c r="AM551" i="1"/>
  <c r="AN551" i="1"/>
  <c r="AM552" i="1"/>
  <c r="AN552" i="1"/>
  <c r="AM553" i="1"/>
  <c r="AN553" i="1"/>
  <c r="AM554" i="1"/>
  <c r="AN554" i="1"/>
  <c r="AM555" i="1"/>
  <c r="AN555" i="1"/>
  <c r="AM556" i="1"/>
  <c r="AN556" i="1"/>
  <c r="AM557" i="1"/>
  <c r="AN557" i="1"/>
  <c r="AM558" i="1"/>
  <c r="AN558" i="1"/>
  <c r="AM559" i="1"/>
  <c r="AN559" i="1"/>
  <c r="AM560" i="1"/>
  <c r="AN560" i="1"/>
  <c r="AM561" i="1"/>
  <c r="AN561" i="1"/>
  <c r="AM562" i="1"/>
  <c r="AN562" i="1"/>
  <c r="AM563" i="1"/>
  <c r="AN563" i="1"/>
  <c r="AM564" i="1"/>
  <c r="AN564" i="1"/>
  <c r="AM565" i="1"/>
  <c r="AN565" i="1"/>
  <c r="AM566" i="1"/>
  <c r="AN566" i="1"/>
  <c r="AM567" i="1"/>
  <c r="AN567" i="1"/>
  <c r="AM568" i="1"/>
  <c r="AN568" i="1"/>
  <c r="AM569" i="1"/>
  <c r="AN569" i="1"/>
  <c r="AM570" i="1"/>
  <c r="AN570" i="1"/>
  <c r="AM571" i="1"/>
  <c r="AN571" i="1"/>
  <c r="AM572" i="1"/>
  <c r="AN572" i="1"/>
  <c r="AM573" i="1"/>
  <c r="AN573" i="1"/>
  <c r="AM574" i="1"/>
  <c r="AN574" i="1"/>
  <c r="AM575" i="1"/>
  <c r="AN575" i="1"/>
  <c r="AM576" i="1"/>
  <c r="AN576" i="1"/>
  <c r="AM577" i="1"/>
  <c r="AN577" i="1"/>
  <c r="AM578" i="1"/>
  <c r="AN578" i="1"/>
  <c r="AM579" i="1"/>
  <c r="AN579" i="1"/>
  <c r="AM580" i="1"/>
  <c r="AN580" i="1"/>
  <c r="AM581" i="1"/>
  <c r="AN581" i="1"/>
  <c r="AM582" i="1"/>
  <c r="AN582" i="1"/>
  <c r="AM583" i="1"/>
  <c r="AN583" i="1"/>
  <c r="AM584" i="1"/>
  <c r="AN584" i="1"/>
  <c r="AM585" i="1"/>
  <c r="AN585" i="1"/>
  <c r="AM586" i="1"/>
  <c r="AN586" i="1"/>
  <c r="AM587" i="1"/>
  <c r="AN587" i="1"/>
  <c r="AM588" i="1"/>
  <c r="AN588" i="1"/>
  <c r="AM589" i="1"/>
  <c r="AN589" i="1"/>
  <c r="AM590" i="1"/>
  <c r="AN590" i="1"/>
  <c r="AM591" i="1"/>
  <c r="AN591" i="1"/>
  <c r="AM592" i="1"/>
  <c r="AN592" i="1"/>
  <c r="AM593" i="1"/>
  <c r="AN593" i="1"/>
  <c r="AM594" i="1"/>
  <c r="AN594" i="1"/>
  <c r="AM595" i="1"/>
  <c r="AN595" i="1"/>
  <c r="AM596" i="1"/>
  <c r="AN596" i="1"/>
  <c r="AM597" i="1"/>
  <c r="AN597" i="1"/>
  <c r="AM598" i="1"/>
  <c r="AN598" i="1"/>
  <c r="AM599" i="1"/>
  <c r="AN599" i="1"/>
  <c r="AM600" i="1"/>
  <c r="AN600" i="1"/>
  <c r="AM601" i="1"/>
  <c r="AN601" i="1"/>
  <c r="AM602" i="1"/>
  <c r="AN602" i="1"/>
  <c r="AM603" i="1"/>
  <c r="AN603" i="1"/>
  <c r="AM604" i="1"/>
  <c r="AN604" i="1"/>
  <c r="AM605" i="1"/>
  <c r="AN605" i="1"/>
  <c r="AM606" i="1"/>
  <c r="AN606" i="1"/>
  <c r="AM607" i="1"/>
  <c r="AN607" i="1"/>
  <c r="AM608" i="1"/>
  <c r="AN608" i="1"/>
  <c r="AM609" i="1"/>
  <c r="AN609" i="1"/>
  <c r="AM610" i="1"/>
  <c r="AN610" i="1"/>
  <c r="AM611" i="1"/>
  <c r="AN611" i="1"/>
  <c r="AM612" i="1"/>
  <c r="AN612" i="1"/>
  <c r="AM613" i="1"/>
  <c r="AN613" i="1"/>
  <c r="AM614" i="1"/>
  <c r="AN614" i="1"/>
  <c r="AM615" i="1"/>
  <c r="AN615" i="1"/>
  <c r="AM616" i="1"/>
  <c r="AN616" i="1"/>
  <c r="AM617" i="1"/>
  <c r="AN617" i="1"/>
  <c r="AM618" i="1"/>
  <c r="AN618" i="1"/>
  <c r="AM619" i="1"/>
  <c r="AN619" i="1"/>
  <c r="AM620" i="1"/>
  <c r="AN620" i="1"/>
  <c r="AM621" i="1"/>
  <c r="AN621" i="1"/>
  <c r="AM622" i="1"/>
  <c r="AN622" i="1"/>
  <c r="AM623" i="1"/>
  <c r="AN623" i="1"/>
  <c r="AM624" i="1"/>
  <c r="AN624" i="1"/>
  <c r="AM625" i="1"/>
  <c r="AN625" i="1"/>
  <c r="AM626" i="1"/>
  <c r="AN626" i="1"/>
  <c r="AM627" i="1"/>
  <c r="AN627" i="1"/>
  <c r="AM628" i="1"/>
  <c r="AN628" i="1"/>
  <c r="AM629" i="1"/>
  <c r="AN629" i="1"/>
  <c r="AM630" i="1"/>
  <c r="AN630" i="1"/>
  <c r="AM631" i="1"/>
  <c r="AN631" i="1"/>
  <c r="AM632" i="1"/>
  <c r="AN632" i="1"/>
  <c r="AM633" i="1"/>
  <c r="AN633" i="1"/>
  <c r="AM634" i="1"/>
  <c r="AN634" i="1"/>
  <c r="AM635" i="1"/>
  <c r="AN635" i="1"/>
  <c r="AM636" i="1"/>
  <c r="AN636" i="1"/>
  <c r="AM637" i="1"/>
  <c r="AN637" i="1"/>
  <c r="AM638" i="1"/>
  <c r="AN638" i="1"/>
  <c r="AM639" i="1"/>
  <c r="AN639" i="1"/>
  <c r="AM640" i="1"/>
  <c r="AN640" i="1"/>
  <c r="AM641" i="1"/>
  <c r="AN641" i="1"/>
  <c r="AM642" i="1"/>
  <c r="AN642" i="1"/>
  <c r="AM643" i="1"/>
  <c r="AN643" i="1"/>
  <c r="AM644" i="1"/>
  <c r="AN644" i="1"/>
  <c r="AM645" i="1"/>
  <c r="AN645" i="1"/>
  <c r="AM646" i="1"/>
  <c r="AN646" i="1"/>
  <c r="AM647" i="1"/>
  <c r="AN647" i="1"/>
  <c r="AM648" i="1"/>
  <c r="AN648" i="1"/>
  <c r="AM649" i="1"/>
  <c r="AN649" i="1"/>
  <c r="AM650" i="1"/>
  <c r="AN650" i="1"/>
  <c r="AM651" i="1"/>
  <c r="AN651" i="1"/>
  <c r="AM652" i="1"/>
  <c r="AN652" i="1"/>
  <c r="AM653" i="1"/>
  <c r="AN653" i="1"/>
  <c r="AM654" i="1"/>
  <c r="AN654" i="1"/>
  <c r="AM655" i="1"/>
  <c r="AN655" i="1"/>
  <c r="AM656" i="1"/>
  <c r="AN656" i="1"/>
  <c r="AM657" i="1"/>
  <c r="AN657" i="1"/>
  <c r="AM658" i="1"/>
  <c r="AN658" i="1"/>
  <c r="AM659" i="1"/>
  <c r="AN659" i="1"/>
  <c r="AM660" i="1"/>
  <c r="AN660" i="1"/>
  <c r="AM661" i="1"/>
  <c r="AN661" i="1"/>
  <c r="AM662" i="1"/>
  <c r="AN662" i="1"/>
  <c r="AM663" i="1"/>
  <c r="AN663" i="1"/>
  <c r="AM664" i="1"/>
  <c r="AN664" i="1"/>
  <c r="AM665" i="1"/>
  <c r="AN665" i="1"/>
  <c r="AM666" i="1"/>
  <c r="AN666" i="1"/>
  <c r="AM667" i="1"/>
  <c r="AN667" i="1"/>
  <c r="AM668" i="1"/>
  <c r="AN668" i="1"/>
  <c r="AM669" i="1"/>
  <c r="AN669" i="1"/>
  <c r="AM670" i="1"/>
  <c r="AN670" i="1"/>
  <c r="AM671" i="1"/>
  <c r="AN671" i="1"/>
  <c r="AM672" i="1"/>
  <c r="AN672" i="1"/>
  <c r="AM673" i="1"/>
  <c r="AN673" i="1"/>
  <c r="AM674" i="1"/>
  <c r="AN674" i="1"/>
  <c r="AM675" i="1"/>
  <c r="AN675" i="1"/>
  <c r="AM676" i="1"/>
  <c r="AN676" i="1"/>
  <c r="AM677" i="1"/>
  <c r="AN677" i="1"/>
  <c r="AM678" i="1"/>
  <c r="AN678" i="1"/>
  <c r="AM679" i="1"/>
  <c r="AN679" i="1"/>
  <c r="AM680" i="1"/>
  <c r="AN680" i="1"/>
  <c r="AM681" i="1"/>
  <c r="AN681" i="1"/>
  <c r="AM682" i="1"/>
  <c r="AN682" i="1"/>
  <c r="AM683" i="1"/>
  <c r="AN683" i="1"/>
  <c r="AM684" i="1"/>
  <c r="AN684" i="1"/>
  <c r="AM685" i="1"/>
  <c r="AN685" i="1"/>
  <c r="AM686" i="1"/>
  <c r="AN686" i="1"/>
  <c r="AM687" i="1"/>
  <c r="AN687" i="1"/>
  <c r="AM688" i="1"/>
  <c r="AN688" i="1"/>
  <c r="AM689" i="1"/>
  <c r="AN689" i="1"/>
  <c r="AM690" i="1"/>
  <c r="AN690" i="1"/>
  <c r="AM691" i="1"/>
  <c r="AN691" i="1"/>
  <c r="AM692" i="1"/>
  <c r="AN692" i="1"/>
  <c r="AM693" i="1"/>
  <c r="AN693" i="1"/>
  <c r="AM694" i="1"/>
  <c r="AN694" i="1"/>
  <c r="AM695" i="1"/>
  <c r="AN695" i="1"/>
  <c r="AM696" i="1"/>
  <c r="AN696" i="1"/>
  <c r="AM697" i="1"/>
  <c r="AN697" i="1"/>
  <c r="AM698" i="1"/>
  <c r="AN698" i="1"/>
  <c r="AM699" i="1"/>
  <c r="AN699" i="1"/>
  <c r="AM700" i="1"/>
  <c r="AN700" i="1"/>
  <c r="AM701" i="1"/>
  <c r="AN701" i="1"/>
  <c r="AM702" i="1"/>
  <c r="AN702" i="1"/>
  <c r="AM703" i="1"/>
  <c r="AN703" i="1"/>
  <c r="AM704" i="1"/>
  <c r="AN704" i="1"/>
  <c r="AM705" i="1"/>
  <c r="AN705" i="1"/>
  <c r="AM706" i="1"/>
  <c r="AN706" i="1"/>
  <c r="AM707" i="1"/>
  <c r="AN707" i="1"/>
  <c r="AM708" i="1"/>
  <c r="AN708" i="1"/>
  <c r="AM709" i="1"/>
  <c r="AN709" i="1"/>
  <c r="AM710" i="1"/>
  <c r="AN710" i="1"/>
  <c r="AM711" i="1"/>
  <c r="AN711" i="1"/>
  <c r="AM712" i="1"/>
  <c r="AN712" i="1"/>
  <c r="AM713" i="1"/>
  <c r="AN713" i="1"/>
  <c r="AM714" i="1"/>
  <c r="AN714" i="1"/>
  <c r="AM715" i="1"/>
  <c r="AN715" i="1"/>
  <c r="AM716" i="1"/>
  <c r="AN716" i="1"/>
  <c r="AM717" i="1"/>
  <c r="AN717" i="1"/>
  <c r="AM718" i="1"/>
  <c r="AN718" i="1"/>
  <c r="AM719" i="1"/>
  <c r="AN719" i="1"/>
  <c r="AM720" i="1"/>
  <c r="AN720" i="1"/>
  <c r="AM721" i="1"/>
  <c r="AN721" i="1"/>
  <c r="AM722" i="1"/>
  <c r="AN722" i="1"/>
  <c r="AM723" i="1"/>
  <c r="AN723" i="1"/>
  <c r="AM724" i="1"/>
  <c r="AN724" i="1"/>
  <c r="AM725" i="1"/>
  <c r="AN725" i="1"/>
  <c r="AM726" i="1"/>
  <c r="AN726" i="1"/>
  <c r="AM727" i="1"/>
  <c r="AN727" i="1"/>
  <c r="AM728" i="1"/>
  <c r="AN728" i="1"/>
  <c r="AM729" i="1"/>
  <c r="AN729" i="1"/>
  <c r="AM730" i="1"/>
  <c r="AN730" i="1"/>
  <c r="AM731" i="1"/>
  <c r="AN731" i="1"/>
  <c r="AM732" i="1"/>
  <c r="AN732" i="1"/>
  <c r="AM733" i="1"/>
  <c r="AN733" i="1"/>
  <c r="AM734" i="1"/>
  <c r="AN734" i="1"/>
  <c r="AM735" i="1"/>
  <c r="AN735" i="1"/>
  <c r="AM736" i="1"/>
  <c r="AN736" i="1"/>
  <c r="AM737" i="1"/>
  <c r="AN737" i="1"/>
  <c r="AM738" i="1"/>
  <c r="AN738" i="1"/>
  <c r="AM739" i="1"/>
  <c r="AN739" i="1"/>
  <c r="AM740" i="1"/>
  <c r="AN740" i="1"/>
  <c r="AM741" i="1"/>
  <c r="AN741" i="1"/>
  <c r="AM742" i="1"/>
  <c r="AN742" i="1"/>
  <c r="AM743" i="1"/>
  <c r="AN743" i="1"/>
  <c r="AM744" i="1"/>
  <c r="AN744" i="1"/>
  <c r="AM745" i="1"/>
  <c r="AN745" i="1"/>
  <c r="AM746" i="1"/>
  <c r="AN746" i="1"/>
  <c r="AM747" i="1"/>
  <c r="AN747" i="1"/>
  <c r="AM748" i="1"/>
  <c r="AN748" i="1"/>
  <c r="AM749" i="1"/>
  <c r="AN749" i="1"/>
  <c r="AM750" i="1"/>
  <c r="AN750" i="1"/>
  <c r="AM751" i="1"/>
  <c r="AN751" i="1"/>
  <c r="AM752" i="1"/>
  <c r="AN752" i="1"/>
  <c r="AM753" i="1"/>
  <c r="AN753" i="1"/>
  <c r="AM754" i="1"/>
  <c r="AN754" i="1"/>
  <c r="AM755" i="1"/>
  <c r="AN755" i="1"/>
  <c r="AM756" i="1"/>
  <c r="AN756" i="1"/>
  <c r="AM757" i="1"/>
  <c r="AN757" i="1"/>
  <c r="AM758" i="1"/>
  <c r="AN758" i="1"/>
  <c r="AM759" i="1"/>
  <c r="AN759" i="1"/>
  <c r="AM760" i="1"/>
  <c r="AN760" i="1"/>
  <c r="AM761" i="1"/>
  <c r="AN761" i="1"/>
  <c r="AM762" i="1"/>
  <c r="AN762" i="1"/>
  <c r="AM763" i="1"/>
  <c r="AN763" i="1"/>
  <c r="AM764" i="1"/>
  <c r="AN764" i="1"/>
  <c r="AM765" i="1"/>
  <c r="AN765" i="1"/>
  <c r="AM766" i="1"/>
  <c r="AN766" i="1"/>
  <c r="AM767" i="1"/>
  <c r="AN767" i="1"/>
  <c r="AM768" i="1"/>
  <c r="AN768" i="1"/>
  <c r="AM769" i="1"/>
  <c r="AN769" i="1"/>
  <c r="AM770" i="1"/>
  <c r="AN770" i="1"/>
  <c r="AM771" i="1"/>
  <c r="AN771" i="1"/>
  <c r="AM772" i="1"/>
  <c r="AN772" i="1"/>
  <c r="AM773" i="1"/>
  <c r="AN773" i="1"/>
  <c r="AM774" i="1"/>
  <c r="AN774" i="1"/>
  <c r="AM775" i="1"/>
  <c r="AN775" i="1"/>
  <c r="AM776" i="1"/>
  <c r="AN776" i="1"/>
  <c r="AM777" i="1"/>
  <c r="AN777" i="1"/>
  <c r="AM778" i="1"/>
  <c r="AN778" i="1"/>
  <c r="AM779" i="1"/>
  <c r="AN779" i="1"/>
  <c r="AM780" i="1"/>
  <c r="AN780" i="1"/>
  <c r="AM781" i="1"/>
  <c r="AN781" i="1"/>
  <c r="AM782" i="1"/>
  <c r="AN782" i="1"/>
  <c r="AM783" i="1"/>
  <c r="AN783" i="1"/>
  <c r="AM784" i="1"/>
  <c r="AN784" i="1"/>
  <c r="AM785" i="1"/>
  <c r="AN785" i="1"/>
  <c r="AM786" i="1"/>
  <c r="AN786" i="1"/>
  <c r="AM787" i="1"/>
  <c r="AN787" i="1"/>
  <c r="AM788" i="1"/>
  <c r="AN788" i="1"/>
  <c r="AM789" i="1"/>
  <c r="AN789" i="1"/>
  <c r="AM790" i="1"/>
  <c r="AN790" i="1"/>
  <c r="AM791" i="1"/>
  <c r="AN791" i="1"/>
  <c r="AM792" i="1"/>
  <c r="AN792" i="1"/>
  <c r="AM793" i="1"/>
  <c r="AN793" i="1"/>
  <c r="AM794" i="1"/>
  <c r="AN794" i="1"/>
  <c r="AM795" i="1"/>
  <c r="AN795" i="1"/>
  <c r="AM796" i="1"/>
  <c r="AN796" i="1"/>
  <c r="AM797" i="1"/>
  <c r="AN797" i="1"/>
  <c r="AM798" i="1"/>
  <c r="AN798" i="1"/>
  <c r="AM799" i="1"/>
  <c r="AN799" i="1"/>
  <c r="AM800" i="1"/>
  <c r="AN800" i="1"/>
  <c r="AM801" i="1"/>
  <c r="AN801" i="1"/>
  <c r="AM802" i="1"/>
  <c r="AN802" i="1"/>
  <c r="AM803" i="1"/>
  <c r="AN803" i="1"/>
  <c r="AM804" i="1"/>
  <c r="AN804" i="1"/>
  <c r="AM805" i="1"/>
  <c r="AN805" i="1"/>
  <c r="AM806" i="1"/>
  <c r="AN806" i="1"/>
  <c r="AM807" i="1"/>
  <c r="AN807" i="1"/>
  <c r="AM808" i="1"/>
  <c r="AN808" i="1"/>
  <c r="AM809" i="1"/>
  <c r="AN809" i="1"/>
  <c r="AM810" i="1"/>
  <c r="AN810" i="1"/>
  <c r="AM811" i="1"/>
  <c r="AN811" i="1"/>
  <c r="AM812" i="1"/>
  <c r="AN812" i="1"/>
  <c r="AM813" i="1"/>
  <c r="AN813" i="1"/>
  <c r="AM814" i="1"/>
  <c r="AN814" i="1"/>
  <c r="AM815" i="1"/>
  <c r="AN815" i="1"/>
  <c r="AM816" i="1"/>
  <c r="AN816" i="1"/>
  <c r="AM817" i="1"/>
  <c r="AN817" i="1"/>
  <c r="AM818" i="1"/>
  <c r="AN818" i="1"/>
  <c r="AM819" i="1"/>
  <c r="AN819" i="1"/>
  <c r="AM820" i="1"/>
  <c r="AN820" i="1"/>
  <c r="AM821" i="1"/>
  <c r="AN821" i="1"/>
  <c r="AM822" i="1"/>
  <c r="AN822" i="1"/>
  <c r="AM823" i="1"/>
  <c r="AN823" i="1"/>
  <c r="AM824" i="1"/>
  <c r="AN824" i="1"/>
  <c r="AM825" i="1"/>
  <c r="AN825" i="1"/>
  <c r="AM826" i="1"/>
  <c r="AN826" i="1"/>
  <c r="AM827" i="1"/>
  <c r="AN827" i="1"/>
  <c r="AM828" i="1"/>
  <c r="AN828" i="1"/>
  <c r="AM829" i="1"/>
  <c r="AN829" i="1"/>
  <c r="AM830" i="1"/>
  <c r="AN830" i="1"/>
  <c r="AM831" i="1"/>
  <c r="AN831" i="1"/>
  <c r="AM832" i="1"/>
  <c r="AN832" i="1"/>
  <c r="AM833" i="1"/>
  <c r="AN833" i="1"/>
  <c r="AM834" i="1"/>
  <c r="AN834" i="1"/>
  <c r="AM835" i="1"/>
  <c r="AN835" i="1"/>
  <c r="AM836" i="1"/>
  <c r="AN836" i="1"/>
  <c r="AM837" i="1"/>
  <c r="AN837" i="1"/>
  <c r="AM838" i="1"/>
  <c r="AN838" i="1"/>
  <c r="AM839" i="1"/>
  <c r="AN839" i="1"/>
  <c r="AM840" i="1"/>
  <c r="AN840" i="1"/>
  <c r="AM841" i="1"/>
  <c r="AN841" i="1"/>
  <c r="AM842" i="1"/>
  <c r="AN842" i="1"/>
  <c r="AM843" i="1"/>
  <c r="AN843" i="1"/>
  <c r="AM844" i="1"/>
  <c r="AN844" i="1"/>
  <c r="AM845" i="1"/>
  <c r="AN845" i="1"/>
  <c r="AM846" i="1"/>
  <c r="AN846" i="1"/>
  <c r="AM847" i="1"/>
  <c r="AN847" i="1"/>
  <c r="AM848" i="1"/>
  <c r="AN848" i="1"/>
  <c r="AM849" i="1"/>
  <c r="AN849" i="1"/>
  <c r="AM850" i="1"/>
  <c r="AN850" i="1"/>
  <c r="AM851" i="1"/>
  <c r="AN851" i="1"/>
  <c r="AM852" i="1"/>
  <c r="AN852" i="1"/>
  <c r="AM853" i="1"/>
  <c r="AN853" i="1"/>
  <c r="AM854" i="1"/>
  <c r="AN854" i="1"/>
  <c r="AM855" i="1"/>
  <c r="AN855" i="1"/>
  <c r="AM856" i="1"/>
  <c r="AN856" i="1"/>
  <c r="AM857" i="1"/>
  <c r="AN857" i="1"/>
  <c r="AM858" i="1"/>
  <c r="AN858" i="1"/>
  <c r="AM859" i="1"/>
  <c r="AN859" i="1"/>
  <c r="AM860" i="1"/>
  <c r="AN860" i="1"/>
  <c r="AM861" i="1"/>
  <c r="AN861" i="1"/>
  <c r="AM862" i="1"/>
  <c r="AN862" i="1"/>
  <c r="AM863" i="1"/>
  <c r="AN863" i="1"/>
  <c r="AM864" i="1"/>
  <c r="AN864" i="1"/>
  <c r="AM865" i="1"/>
  <c r="AN865" i="1"/>
  <c r="AM866" i="1"/>
  <c r="AN866" i="1"/>
  <c r="AM867" i="1"/>
  <c r="AN867" i="1"/>
  <c r="AM868" i="1"/>
  <c r="AN868" i="1"/>
  <c r="AM869" i="1"/>
  <c r="AN869" i="1"/>
  <c r="AM870" i="1"/>
  <c r="AN870" i="1"/>
  <c r="AM871" i="1"/>
  <c r="AN871" i="1"/>
  <c r="AM872" i="1"/>
  <c r="AN872" i="1"/>
  <c r="AM873" i="1"/>
  <c r="AN873" i="1"/>
  <c r="AM874" i="1"/>
  <c r="AN874" i="1"/>
  <c r="AM875" i="1"/>
  <c r="AN875" i="1"/>
  <c r="AM876" i="1"/>
  <c r="AN876" i="1"/>
  <c r="AM877" i="1"/>
  <c r="AN877" i="1"/>
  <c r="AM878" i="1"/>
  <c r="AN878" i="1"/>
  <c r="AM879" i="1"/>
  <c r="AN879" i="1"/>
  <c r="AM880" i="1"/>
  <c r="AN880" i="1"/>
  <c r="AM881" i="1"/>
  <c r="AN881" i="1"/>
  <c r="AM882" i="1"/>
  <c r="AN882" i="1"/>
  <c r="AM883" i="1"/>
  <c r="AN883" i="1"/>
  <c r="AM884" i="1"/>
  <c r="AN884" i="1"/>
  <c r="AM885" i="1"/>
  <c r="AN885" i="1"/>
  <c r="AM886" i="1"/>
  <c r="AN886" i="1"/>
  <c r="AM887" i="1"/>
  <c r="AN887" i="1"/>
  <c r="AM888" i="1"/>
  <c r="AN888" i="1"/>
  <c r="AM889" i="1"/>
  <c r="AN889" i="1"/>
  <c r="AM890" i="1"/>
  <c r="AN890" i="1"/>
  <c r="AM891" i="1"/>
  <c r="AN891" i="1"/>
  <c r="AM892" i="1"/>
  <c r="AN892" i="1"/>
  <c r="AM893" i="1"/>
  <c r="AN893" i="1"/>
  <c r="AM894" i="1"/>
  <c r="AN894" i="1"/>
  <c r="AM895" i="1"/>
  <c r="AN895" i="1"/>
  <c r="AM896" i="1"/>
  <c r="AN896" i="1"/>
  <c r="AM897" i="1"/>
  <c r="AN897" i="1"/>
  <c r="AM898" i="1"/>
  <c r="AN898" i="1"/>
  <c r="AM899" i="1"/>
  <c r="AN899" i="1"/>
  <c r="AM900" i="1"/>
  <c r="AN900" i="1"/>
  <c r="AM901" i="1"/>
  <c r="AN901" i="1"/>
  <c r="AM902" i="1"/>
  <c r="AN902" i="1"/>
  <c r="AM903" i="1"/>
  <c r="AN903" i="1"/>
  <c r="AM904" i="1"/>
  <c r="AN904" i="1"/>
  <c r="AM905" i="1"/>
  <c r="AN905" i="1"/>
  <c r="AM906" i="1"/>
  <c r="AN906" i="1"/>
  <c r="AM907" i="1"/>
  <c r="AN907" i="1"/>
  <c r="AM908" i="1"/>
  <c r="AN908" i="1"/>
  <c r="AM909" i="1"/>
  <c r="AN909" i="1"/>
  <c r="AM910" i="1"/>
  <c r="AN910" i="1"/>
  <c r="AM911" i="1"/>
  <c r="AN911" i="1"/>
  <c r="AM912" i="1"/>
  <c r="AN912" i="1"/>
  <c r="AM913" i="1"/>
  <c r="AN913" i="1"/>
  <c r="AM914" i="1"/>
  <c r="AN914" i="1"/>
  <c r="AM915" i="1"/>
  <c r="AN915" i="1"/>
  <c r="AM916" i="1"/>
  <c r="AN916" i="1"/>
  <c r="AM917" i="1"/>
  <c r="AN917" i="1"/>
  <c r="AM918" i="1"/>
  <c r="AN918" i="1"/>
  <c r="AM919" i="1"/>
  <c r="AN919" i="1"/>
  <c r="AM920" i="1"/>
  <c r="AN920" i="1"/>
  <c r="AM921" i="1"/>
  <c r="AN921" i="1"/>
  <c r="AM922" i="1"/>
  <c r="AN922" i="1"/>
  <c r="AM923" i="1"/>
  <c r="AN923" i="1"/>
  <c r="AM924" i="1"/>
  <c r="AN924" i="1"/>
  <c r="AM925" i="1"/>
  <c r="AN925" i="1"/>
  <c r="AM926" i="1"/>
  <c r="AN926" i="1"/>
  <c r="AM927" i="1"/>
  <c r="AN927" i="1"/>
  <c r="AM928" i="1"/>
  <c r="AN928" i="1"/>
  <c r="AM929" i="1"/>
  <c r="AN929" i="1"/>
  <c r="AM930" i="1"/>
  <c r="AN930" i="1"/>
  <c r="AM931" i="1"/>
  <c r="AN931" i="1"/>
  <c r="AM932" i="1"/>
  <c r="AN932" i="1"/>
  <c r="AM933" i="1"/>
  <c r="AN933" i="1"/>
  <c r="AM934" i="1"/>
  <c r="AN934" i="1"/>
  <c r="AM935" i="1"/>
  <c r="AN935" i="1"/>
  <c r="AM936" i="1"/>
  <c r="AN936" i="1"/>
  <c r="AM937" i="1"/>
  <c r="AN937" i="1"/>
  <c r="AM938" i="1"/>
  <c r="AN938" i="1"/>
  <c r="AM939" i="1"/>
  <c r="AN939" i="1"/>
  <c r="AM940" i="1"/>
  <c r="AN940" i="1"/>
  <c r="AM941" i="1"/>
  <c r="AN941" i="1"/>
  <c r="AM942" i="1"/>
  <c r="AN942" i="1"/>
  <c r="AM943" i="1"/>
  <c r="AN943" i="1"/>
  <c r="AM944" i="1"/>
  <c r="AN944" i="1"/>
  <c r="AM945" i="1"/>
  <c r="AN945" i="1"/>
  <c r="AM946" i="1"/>
  <c r="AN946" i="1"/>
  <c r="AM947" i="1"/>
  <c r="AN947" i="1"/>
  <c r="AM948" i="1"/>
  <c r="AN948" i="1"/>
  <c r="AM949" i="1"/>
  <c r="AN949" i="1"/>
  <c r="AM950" i="1"/>
  <c r="AN950" i="1"/>
  <c r="AM951" i="1"/>
  <c r="AN951" i="1"/>
  <c r="AM952" i="1"/>
  <c r="AN952" i="1"/>
  <c r="AM953" i="1"/>
  <c r="AN953" i="1"/>
  <c r="AM954" i="1"/>
  <c r="AN954" i="1"/>
  <c r="AM955" i="1"/>
  <c r="AN955" i="1"/>
  <c r="AM956" i="1"/>
  <c r="AN956" i="1"/>
  <c r="AM957" i="1"/>
  <c r="AN957" i="1"/>
  <c r="AM958" i="1"/>
  <c r="AN958" i="1"/>
  <c r="AM959" i="1"/>
  <c r="AN959" i="1"/>
  <c r="AM960" i="1"/>
  <c r="AN960" i="1"/>
  <c r="AM961" i="1"/>
  <c r="AN961" i="1"/>
  <c r="AM962" i="1"/>
  <c r="AN962" i="1"/>
  <c r="AM963" i="1"/>
  <c r="AN963" i="1"/>
  <c r="AM964" i="1"/>
  <c r="AN964" i="1"/>
  <c r="AM965" i="1"/>
  <c r="AN965" i="1"/>
  <c r="AM966" i="1"/>
  <c r="AN966" i="1"/>
  <c r="AM967" i="1"/>
  <c r="AN967" i="1"/>
  <c r="AM968" i="1"/>
  <c r="AN968" i="1"/>
  <c r="AM969" i="1"/>
  <c r="AN969" i="1"/>
  <c r="AM970" i="1"/>
  <c r="AN970" i="1"/>
  <c r="AM971" i="1"/>
  <c r="AN971" i="1"/>
  <c r="AM972" i="1"/>
  <c r="AN972" i="1"/>
  <c r="AM973" i="1"/>
  <c r="AN973" i="1"/>
  <c r="AM974" i="1"/>
  <c r="AN974" i="1"/>
  <c r="AM975" i="1"/>
  <c r="AN975" i="1"/>
  <c r="AM976" i="1"/>
  <c r="AN976" i="1"/>
  <c r="AM977" i="1"/>
  <c r="AN977" i="1"/>
  <c r="AM978" i="1"/>
  <c r="AN978" i="1"/>
  <c r="AM979" i="1"/>
  <c r="AN979" i="1"/>
  <c r="AM980" i="1"/>
  <c r="AN980" i="1"/>
  <c r="AM981" i="1"/>
  <c r="AN981" i="1"/>
  <c r="AM982" i="1"/>
  <c r="AN982" i="1"/>
  <c r="AM983" i="1"/>
  <c r="AN983" i="1"/>
  <c r="AM984" i="1"/>
  <c r="AN984" i="1"/>
  <c r="AM985" i="1"/>
  <c r="AN985" i="1"/>
  <c r="AM986" i="1"/>
  <c r="AN986" i="1"/>
  <c r="AM987" i="1"/>
  <c r="AN987" i="1"/>
  <c r="AM988" i="1"/>
  <c r="AN988" i="1"/>
  <c r="AM989" i="1"/>
  <c r="AN989" i="1"/>
  <c r="AM990" i="1"/>
  <c r="AN990" i="1"/>
  <c r="AM991" i="1"/>
  <c r="AN991" i="1"/>
  <c r="AM992" i="1"/>
  <c r="AN992" i="1"/>
  <c r="AM993" i="1"/>
  <c r="AN993" i="1"/>
  <c r="AM994" i="1"/>
  <c r="AN994" i="1"/>
  <c r="AM995" i="1"/>
  <c r="AN995" i="1"/>
  <c r="AM996" i="1"/>
  <c r="AN996" i="1"/>
  <c r="AM997" i="1"/>
  <c r="AN997" i="1"/>
  <c r="AM998" i="1"/>
  <c r="AN998" i="1"/>
  <c r="AM999" i="1"/>
  <c r="AN999" i="1"/>
  <c r="AM1000" i="1"/>
  <c r="AN1000" i="1"/>
  <c r="AM1001" i="1"/>
  <c r="AN1001" i="1"/>
  <c r="AM1002" i="1"/>
  <c r="AN1002" i="1"/>
  <c r="AM1003" i="1"/>
  <c r="AN1003" i="1"/>
  <c r="AM1004" i="1"/>
  <c r="AN1004" i="1"/>
  <c r="AM1005" i="1"/>
  <c r="AN1005" i="1"/>
  <c r="AM1006" i="1"/>
  <c r="AN1006" i="1"/>
  <c r="AM1007" i="1"/>
  <c r="AN1007" i="1"/>
  <c r="AM1008" i="1"/>
  <c r="AN1008" i="1"/>
  <c r="AM1009" i="1"/>
  <c r="AN1009" i="1"/>
  <c r="AM1010" i="1"/>
  <c r="AN1010" i="1"/>
  <c r="AM1011" i="1"/>
  <c r="AN1011" i="1"/>
  <c r="AM1012" i="1"/>
  <c r="AN1012" i="1"/>
  <c r="AM1013" i="1"/>
  <c r="AN1013" i="1"/>
  <c r="AM1014" i="1"/>
  <c r="AN1014" i="1"/>
  <c r="AM1015" i="1"/>
  <c r="AN1015" i="1"/>
  <c r="AM1016" i="1"/>
  <c r="AN1016" i="1"/>
  <c r="AM1017" i="1"/>
  <c r="AN1017" i="1"/>
  <c r="AM1018" i="1"/>
  <c r="AN1018" i="1"/>
  <c r="AM1019" i="1"/>
  <c r="AN1019" i="1"/>
  <c r="AM1020" i="1"/>
  <c r="AN1020" i="1"/>
  <c r="AM1021" i="1"/>
  <c r="AN1021" i="1"/>
  <c r="AM1022" i="1"/>
  <c r="AN1022" i="1"/>
  <c r="AM1023" i="1"/>
  <c r="AN1023" i="1"/>
  <c r="AM1024" i="1"/>
  <c r="AN1024" i="1"/>
  <c r="AM1025" i="1"/>
  <c r="AN1025" i="1"/>
  <c r="AM1026" i="1"/>
  <c r="AN1026" i="1"/>
  <c r="AM1027" i="1"/>
  <c r="AN1027" i="1"/>
  <c r="AM1028" i="1"/>
  <c r="AN1028" i="1"/>
  <c r="AM1029" i="1"/>
  <c r="AN1029" i="1"/>
  <c r="AM1030" i="1"/>
  <c r="AN1030" i="1"/>
  <c r="AM1031" i="1"/>
  <c r="AN1031" i="1"/>
  <c r="AM1032" i="1"/>
  <c r="AN1032" i="1"/>
  <c r="AM1033" i="1"/>
  <c r="AN1033" i="1"/>
  <c r="AM1034" i="1"/>
  <c r="AN1034" i="1"/>
  <c r="AM1035" i="1"/>
  <c r="AN1035" i="1"/>
  <c r="AM1036" i="1"/>
  <c r="AN1036" i="1"/>
  <c r="AM1037" i="1"/>
  <c r="AN1037" i="1"/>
  <c r="AM1038" i="1"/>
  <c r="AN1038" i="1"/>
  <c r="AM1039" i="1"/>
  <c r="AN1039" i="1"/>
  <c r="AM1040" i="1"/>
  <c r="AN1040" i="1"/>
  <c r="AM1041" i="1"/>
  <c r="AN1041" i="1"/>
  <c r="AM1042" i="1"/>
  <c r="AN1042" i="1"/>
  <c r="AM1043" i="1"/>
  <c r="AN1043" i="1"/>
  <c r="AM1044" i="1"/>
  <c r="AN1044" i="1"/>
  <c r="AM1045" i="1"/>
  <c r="AN1045" i="1"/>
  <c r="AM1046" i="1"/>
  <c r="AN1046" i="1"/>
  <c r="AM1047" i="1"/>
  <c r="AN1047" i="1"/>
  <c r="AM1048" i="1"/>
  <c r="AN1048" i="1"/>
  <c r="AM1049" i="1"/>
  <c r="AN1049" i="1"/>
  <c r="AM1050" i="1"/>
  <c r="AN1050" i="1"/>
  <c r="AM1051" i="1"/>
  <c r="AN1051" i="1"/>
  <c r="AM1052" i="1"/>
  <c r="AN1052" i="1"/>
  <c r="AM1053" i="1"/>
  <c r="AN1053" i="1"/>
  <c r="AM1054" i="1"/>
  <c r="AN1054" i="1"/>
  <c r="AM1055" i="1"/>
  <c r="AN1055" i="1"/>
  <c r="AM1056" i="1"/>
  <c r="AN1056" i="1"/>
  <c r="AM1057" i="1"/>
  <c r="AN1057" i="1"/>
  <c r="AM1058" i="1"/>
  <c r="AN1058" i="1"/>
  <c r="AM1059" i="1"/>
  <c r="AN1059" i="1"/>
  <c r="AM1060" i="1"/>
  <c r="AN1060" i="1"/>
  <c r="AM1061" i="1"/>
  <c r="AN1061" i="1"/>
  <c r="AM1062" i="1"/>
  <c r="AN1062" i="1"/>
  <c r="AM1063" i="1"/>
  <c r="AN1063" i="1"/>
  <c r="AM1064" i="1"/>
  <c r="AN1064" i="1"/>
  <c r="AM1065" i="1"/>
  <c r="AN1065" i="1"/>
  <c r="AM1066" i="1"/>
  <c r="AN1066" i="1"/>
  <c r="AM1067" i="1"/>
  <c r="AN1067" i="1"/>
  <c r="AM1068" i="1"/>
  <c r="AN1068" i="1"/>
  <c r="AM1069" i="1"/>
  <c r="AN1069" i="1"/>
  <c r="AM1070" i="1"/>
  <c r="AN1070" i="1"/>
  <c r="AM1071" i="1"/>
  <c r="AN1071" i="1"/>
  <c r="AM1072" i="1"/>
  <c r="AN1072" i="1"/>
  <c r="AM1073" i="1"/>
  <c r="AN1073" i="1"/>
  <c r="AM1074" i="1"/>
  <c r="AN1074" i="1"/>
  <c r="AM1075" i="1"/>
  <c r="AN1075" i="1"/>
  <c r="AM1076" i="1"/>
  <c r="AN1076" i="1"/>
  <c r="AM1077" i="1"/>
  <c r="AN1077" i="1"/>
  <c r="AM1078" i="1"/>
  <c r="AN1078" i="1"/>
  <c r="AM1079" i="1"/>
  <c r="AN1079" i="1"/>
  <c r="AM1080" i="1"/>
  <c r="AN1080" i="1"/>
  <c r="AM1081" i="1"/>
  <c r="AN1081" i="1"/>
  <c r="AM1082" i="1"/>
  <c r="AN1082" i="1"/>
  <c r="AM1083" i="1"/>
  <c r="AN1083" i="1"/>
  <c r="AM1084" i="1"/>
  <c r="AN1084" i="1"/>
  <c r="AM1085" i="1"/>
  <c r="AN1085" i="1"/>
  <c r="AM1086" i="1"/>
  <c r="AN1086" i="1"/>
  <c r="AM1087" i="1"/>
  <c r="AN1087" i="1"/>
  <c r="AM1088" i="1"/>
  <c r="AN1088" i="1"/>
  <c r="AM1089" i="1"/>
  <c r="AN1089" i="1"/>
  <c r="AM1090" i="1"/>
  <c r="AN1090" i="1"/>
  <c r="AM1091" i="1"/>
  <c r="AN1091" i="1"/>
  <c r="AM1092" i="1"/>
  <c r="AN1092" i="1"/>
  <c r="AM1093" i="1"/>
  <c r="AN1093" i="1"/>
  <c r="AM1094" i="1"/>
  <c r="AN1094" i="1"/>
  <c r="AM1095" i="1"/>
  <c r="AN1095" i="1"/>
  <c r="AM1096" i="1"/>
  <c r="AN1096" i="1"/>
  <c r="AM1097" i="1"/>
  <c r="AN1097" i="1"/>
  <c r="AM1098" i="1"/>
  <c r="AN1098" i="1"/>
  <c r="AM1099" i="1"/>
  <c r="AN1099" i="1"/>
  <c r="AM1100" i="1"/>
  <c r="AN1100" i="1"/>
  <c r="AM1101" i="1"/>
  <c r="AN1101" i="1"/>
  <c r="AM1102" i="1"/>
  <c r="AN1102" i="1"/>
  <c r="AM1103" i="1"/>
  <c r="AN1103" i="1"/>
  <c r="AM1104" i="1"/>
  <c r="AN1104" i="1"/>
  <c r="AM1105" i="1"/>
  <c r="AN1105" i="1"/>
  <c r="AM1106" i="1"/>
  <c r="AN1106" i="1"/>
  <c r="AM1107" i="1"/>
  <c r="AN1107" i="1"/>
  <c r="AM1108" i="1"/>
  <c r="AN1108" i="1"/>
  <c r="AM1109" i="1"/>
  <c r="AN1109" i="1"/>
  <c r="AM1110" i="1"/>
  <c r="AN1110" i="1"/>
  <c r="AM1111" i="1"/>
  <c r="AN1111" i="1"/>
  <c r="AM1112" i="1"/>
  <c r="AN1112" i="1"/>
  <c r="AM1113" i="1"/>
  <c r="AN1113" i="1"/>
  <c r="AM1114" i="1"/>
  <c r="AN1114" i="1"/>
  <c r="AM1115" i="1"/>
  <c r="AN1115" i="1"/>
  <c r="AM1116" i="1"/>
  <c r="AN1116" i="1"/>
  <c r="AM1117" i="1"/>
  <c r="AN1117" i="1"/>
  <c r="AM1118" i="1"/>
  <c r="AN1118" i="1"/>
  <c r="AM1119" i="1"/>
  <c r="AN1119" i="1"/>
  <c r="AM1120" i="1"/>
  <c r="AN1120" i="1"/>
  <c r="AM1121" i="1"/>
  <c r="AN1121" i="1"/>
  <c r="AM1122" i="1"/>
  <c r="AN1122" i="1"/>
  <c r="AM1123" i="1"/>
  <c r="AN1123" i="1"/>
  <c r="AM1124" i="1"/>
  <c r="AN1124" i="1"/>
  <c r="AM1125" i="1"/>
  <c r="AN1125" i="1"/>
  <c r="AM1126" i="1"/>
  <c r="AN1126" i="1"/>
  <c r="AM1127" i="1"/>
  <c r="AN1127" i="1"/>
  <c r="AM1128" i="1"/>
  <c r="AN1128" i="1"/>
  <c r="AM1129" i="1"/>
  <c r="AN1129" i="1"/>
  <c r="AM1130" i="1"/>
  <c r="AN1130" i="1"/>
  <c r="AM1131" i="1"/>
  <c r="AN1131" i="1"/>
  <c r="AM1132" i="1"/>
  <c r="AN1132" i="1"/>
  <c r="AM1133" i="1"/>
  <c r="AN1133" i="1"/>
  <c r="AM1134" i="1"/>
  <c r="AN1134" i="1"/>
  <c r="AM1135" i="1"/>
  <c r="AN1135" i="1"/>
  <c r="AM1136" i="1"/>
  <c r="AN1136" i="1"/>
  <c r="AM1137" i="1"/>
  <c r="AN1137" i="1"/>
  <c r="AM1138" i="1"/>
  <c r="AN1138" i="1"/>
  <c r="AM1139" i="1"/>
  <c r="AN1139" i="1"/>
  <c r="AM1140" i="1"/>
  <c r="AN1140" i="1"/>
  <c r="AM1141" i="1"/>
  <c r="AN1141" i="1"/>
  <c r="AM1142" i="1"/>
  <c r="AN1142" i="1"/>
  <c r="AM1143" i="1"/>
  <c r="AN1143" i="1"/>
  <c r="AM1144" i="1"/>
  <c r="AN1144" i="1"/>
  <c r="AM1145" i="1"/>
  <c r="AN1145" i="1"/>
  <c r="AM1146" i="1"/>
  <c r="AN1146" i="1"/>
  <c r="AM1147" i="1"/>
  <c r="AN1147" i="1"/>
  <c r="AM1148" i="1"/>
  <c r="AN1148" i="1"/>
  <c r="AM1149" i="1"/>
  <c r="AN1149" i="1"/>
  <c r="AM1150" i="1"/>
  <c r="AN1150" i="1"/>
  <c r="AM1151" i="1"/>
  <c r="AN1151" i="1"/>
  <c r="AM1152" i="1"/>
  <c r="AN1152" i="1"/>
  <c r="AM1153" i="1"/>
  <c r="AN1153" i="1"/>
  <c r="AM1154" i="1"/>
  <c r="AN1154" i="1"/>
  <c r="AM1155" i="1"/>
  <c r="AN1155" i="1"/>
  <c r="AM1156" i="1"/>
  <c r="AN1156" i="1"/>
  <c r="AM1157" i="1"/>
  <c r="AN1157" i="1"/>
  <c r="AM1158" i="1"/>
  <c r="AN1158" i="1"/>
  <c r="AM1159" i="1"/>
  <c r="AN1159" i="1"/>
  <c r="AM1160" i="1"/>
  <c r="AN1160" i="1"/>
  <c r="AM1161" i="1"/>
  <c r="AN1161" i="1"/>
  <c r="AM1162" i="1"/>
  <c r="AN1162" i="1"/>
  <c r="AM1163" i="1"/>
  <c r="AN1163" i="1"/>
  <c r="AM1164" i="1"/>
  <c r="AN1164" i="1"/>
  <c r="AM1165" i="1"/>
  <c r="AN1165" i="1"/>
  <c r="AM1166" i="1"/>
  <c r="AN1166" i="1"/>
  <c r="AM1167" i="1"/>
  <c r="AN1167" i="1"/>
  <c r="AM1168" i="1"/>
  <c r="AN1168" i="1"/>
  <c r="AM1169" i="1"/>
  <c r="AN1169" i="1"/>
  <c r="AM1170" i="1"/>
  <c r="AN1170" i="1"/>
  <c r="AM1171" i="1"/>
  <c r="AN1171" i="1"/>
  <c r="AM1172" i="1"/>
  <c r="AN1172" i="1"/>
  <c r="AM1173" i="1"/>
  <c r="AN1173" i="1"/>
  <c r="AM1174" i="1"/>
  <c r="AN1174" i="1"/>
  <c r="AM1175" i="1"/>
  <c r="AN1175" i="1"/>
  <c r="AM1176" i="1"/>
  <c r="AN1176" i="1"/>
  <c r="AM1177" i="1"/>
  <c r="AN1177" i="1"/>
  <c r="AM1178" i="1"/>
  <c r="AN1178" i="1"/>
  <c r="AM1179" i="1"/>
  <c r="AN1179" i="1"/>
  <c r="AM1180" i="1"/>
  <c r="AN1180" i="1"/>
  <c r="AM1181" i="1"/>
  <c r="AN1181" i="1"/>
  <c r="AM1182" i="1"/>
  <c r="AN1182" i="1"/>
  <c r="AM1183" i="1"/>
  <c r="AN1183" i="1"/>
  <c r="AM1184" i="1"/>
  <c r="AN1184" i="1"/>
  <c r="AM1185" i="1"/>
  <c r="AN1185" i="1"/>
  <c r="AM1186" i="1"/>
  <c r="AN1186" i="1"/>
  <c r="AM1187" i="1"/>
  <c r="AN1187" i="1"/>
  <c r="AM1188" i="1"/>
  <c r="AN1188" i="1"/>
  <c r="AM1189" i="1"/>
  <c r="AN1189" i="1"/>
  <c r="AM1190" i="1"/>
  <c r="AN1190" i="1"/>
  <c r="AM1191" i="1"/>
  <c r="AN1191" i="1"/>
  <c r="AM1192" i="1"/>
  <c r="AN1192" i="1"/>
  <c r="AM1193" i="1"/>
  <c r="AN1193" i="1"/>
  <c r="AM1194" i="1"/>
  <c r="AN1194" i="1"/>
  <c r="AM1195" i="1"/>
  <c r="AN1195" i="1"/>
  <c r="AM1196" i="1"/>
  <c r="AN1196" i="1"/>
  <c r="AN2" i="1"/>
  <c r="AM2" i="1"/>
  <c r="AL3" i="1"/>
  <c r="AL4" i="1"/>
  <c r="AL5" i="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503" i="1"/>
  <c r="AL504" i="1"/>
  <c r="AL505" i="1"/>
  <c r="AL506" i="1"/>
  <c r="AL507" i="1"/>
  <c r="AL508" i="1"/>
  <c r="AL509" i="1"/>
  <c r="AL510" i="1"/>
  <c r="AL511" i="1"/>
  <c r="AL512" i="1"/>
  <c r="AL513" i="1"/>
  <c r="AL514" i="1"/>
  <c r="AL515" i="1"/>
  <c r="AL516" i="1"/>
  <c r="AL517" i="1"/>
  <c r="AL518" i="1"/>
  <c r="AL519" i="1"/>
  <c r="AL520" i="1"/>
  <c r="AL521" i="1"/>
  <c r="AL522" i="1"/>
  <c r="AL523" i="1"/>
  <c r="AL524" i="1"/>
  <c r="AL525" i="1"/>
  <c r="AL526" i="1"/>
  <c r="AL527" i="1"/>
  <c r="AL528" i="1"/>
  <c r="AL529" i="1"/>
  <c r="AL530" i="1"/>
  <c r="AL531" i="1"/>
  <c r="AL532" i="1"/>
  <c r="AL533" i="1"/>
  <c r="AL534" i="1"/>
  <c r="AL535" i="1"/>
  <c r="AL536" i="1"/>
  <c r="AL537" i="1"/>
  <c r="AL538" i="1"/>
  <c r="AL539" i="1"/>
  <c r="AL540" i="1"/>
  <c r="AL541" i="1"/>
  <c r="AL542" i="1"/>
  <c r="AL543" i="1"/>
  <c r="AL544" i="1"/>
  <c r="AL545" i="1"/>
  <c r="AL546" i="1"/>
  <c r="AL547" i="1"/>
  <c r="AL548" i="1"/>
  <c r="AL549" i="1"/>
  <c r="AL550" i="1"/>
  <c r="AL551" i="1"/>
  <c r="AL552" i="1"/>
  <c r="AL553" i="1"/>
  <c r="AL554" i="1"/>
  <c r="AL555" i="1"/>
  <c r="AL556" i="1"/>
  <c r="AL557" i="1"/>
  <c r="AL558" i="1"/>
  <c r="AL559" i="1"/>
  <c r="AL560" i="1"/>
  <c r="AL561" i="1"/>
  <c r="AL562" i="1"/>
  <c r="AL563" i="1"/>
  <c r="AL564" i="1"/>
  <c r="AL565" i="1"/>
  <c r="AL566" i="1"/>
  <c r="AL567" i="1"/>
  <c r="AL568" i="1"/>
  <c r="AL569" i="1"/>
  <c r="AL570" i="1"/>
  <c r="AL571" i="1"/>
  <c r="AL572" i="1"/>
  <c r="AL573" i="1"/>
  <c r="AL574" i="1"/>
  <c r="AL575" i="1"/>
  <c r="AL576" i="1"/>
  <c r="AL577" i="1"/>
  <c r="AL578" i="1"/>
  <c r="AL579" i="1"/>
  <c r="AL580" i="1"/>
  <c r="AL581" i="1"/>
  <c r="AL582" i="1"/>
  <c r="AL583" i="1"/>
  <c r="AL584" i="1"/>
  <c r="AL585" i="1"/>
  <c r="AL586" i="1"/>
  <c r="AL587" i="1"/>
  <c r="AL588" i="1"/>
  <c r="AL589" i="1"/>
  <c r="AL590" i="1"/>
  <c r="AL591" i="1"/>
  <c r="AL592" i="1"/>
  <c r="AL593" i="1"/>
  <c r="AL594" i="1"/>
  <c r="AL595" i="1"/>
  <c r="AL596" i="1"/>
  <c r="AL597" i="1"/>
  <c r="AL598" i="1"/>
  <c r="AL599" i="1"/>
  <c r="AL600" i="1"/>
  <c r="AL601" i="1"/>
  <c r="AL602" i="1"/>
  <c r="AL603" i="1"/>
  <c r="AL604" i="1"/>
  <c r="AL605" i="1"/>
  <c r="AL606" i="1"/>
  <c r="AL607" i="1"/>
  <c r="AL608" i="1"/>
  <c r="AL609" i="1"/>
  <c r="AL610" i="1"/>
  <c r="AL611" i="1"/>
  <c r="AL612" i="1"/>
  <c r="AL613" i="1"/>
  <c r="AL614" i="1"/>
  <c r="AL615" i="1"/>
  <c r="AL616" i="1"/>
  <c r="AL617" i="1"/>
  <c r="AL618" i="1"/>
  <c r="AL619" i="1"/>
  <c r="AL620" i="1"/>
  <c r="AL621" i="1"/>
  <c r="AL622" i="1"/>
  <c r="AL623" i="1"/>
  <c r="AL624" i="1"/>
  <c r="AL625" i="1"/>
  <c r="AL626" i="1"/>
  <c r="AL627" i="1"/>
  <c r="AL628" i="1"/>
  <c r="AL629" i="1"/>
  <c r="AL630" i="1"/>
  <c r="AL631" i="1"/>
  <c r="AL632" i="1"/>
  <c r="AL633" i="1"/>
  <c r="AL634" i="1"/>
  <c r="AL635" i="1"/>
  <c r="AL636" i="1"/>
  <c r="AL637" i="1"/>
  <c r="AL638" i="1"/>
  <c r="AL639" i="1"/>
  <c r="AL640" i="1"/>
  <c r="AL641" i="1"/>
  <c r="AL642" i="1"/>
  <c r="AL643" i="1"/>
  <c r="AL644" i="1"/>
  <c r="AL645" i="1"/>
  <c r="AL646" i="1"/>
  <c r="AL647" i="1"/>
  <c r="AL648" i="1"/>
  <c r="AL649" i="1"/>
  <c r="AL650" i="1"/>
  <c r="AL651" i="1"/>
  <c r="AL652" i="1"/>
  <c r="AL653" i="1"/>
  <c r="AL654" i="1"/>
  <c r="AL655" i="1"/>
  <c r="AL656" i="1"/>
  <c r="AL657" i="1"/>
  <c r="AL658" i="1"/>
  <c r="AL659" i="1"/>
  <c r="AL660" i="1"/>
  <c r="AL661" i="1"/>
  <c r="AL662" i="1"/>
  <c r="AL663" i="1"/>
  <c r="AL664" i="1"/>
  <c r="AL665" i="1"/>
  <c r="AL666" i="1"/>
  <c r="AL667" i="1"/>
  <c r="AL668" i="1"/>
  <c r="AL669" i="1"/>
  <c r="AL670" i="1"/>
  <c r="AL671" i="1"/>
  <c r="AL672" i="1"/>
  <c r="AL673" i="1"/>
  <c r="AL674" i="1"/>
  <c r="AL675" i="1"/>
  <c r="AL676" i="1"/>
  <c r="AL677" i="1"/>
  <c r="AL678" i="1"/>
  <c r="AL679" i="1"/>
  <c r="AL680" i="1"/>
  <c r="AL681" i="1"/>
  <c r="AL682" i="1"/>
  <c r="AL683" i="1"/>
  <c r="AL684" i="1"/>
  <c r="AL685" i="1"/>
  <c r="AL686" i="1"/>
  <c r="AL687" i="1"/>
  <c r="AL688" i="1"/>
  <c r="AL689" i="1"/>
  <c r="AL690" i="1"/>
  <c r="AL691" i="1"/>
  <c r="AL692" i="1"/>
  <c r="AL693" i="1"/>
  <c r="AL694" i="1"/>
  <c r="AL695" i="1"/>
  <c r="AL696" i="1"/>
  <c r="AL697" i="1"/>
  <c r="AL698" i="1"/>
  <c r="AL699" i="1"/>
  <c r="AL700" i="1"/>
  <c r="AL701" i="1"/>
  <c r="AL702" i="1"/>
  <c r="AL703" i="1"/>
  <c r="AL704" i="1"/>
  <c r="AL705" i="1"/>
  <c r="AL706" i="1"/>
  <c r="AL707" i="1"/>
  <c r="AL708" i="1"/>
  <c r="AL709" i="1"/>
  <c r="AL710" i="1"/>
  <c r="AL711" i="1"/>
  <c r="AL712" i="1"/>
  <c r="AL713" i="1"/>
  <c r="AL714" i="1"/>
  <c r="AL715" i="1"/>
  <c r="AL716" i="1"/>
  <c r="AL717" i="1"/>
  <c r="AL718" i="1"/>
  <c r="AL719" i="1"/>
  <c r="AL720" i="1"/>
  <c r="AL721" i="1"/>
  <c r="AL722" i="1"/>
  <c r="AL723" i="1"/>
  <c r="AL724" i="1"/>
  <c r="AL725" i="1"/>
  <c r="AL726" i="1"/>
  <c r="AL727" i="1"/>
  <c r="AL728" i="1"/>
  <c r="AL729" i="1"/>
  <c r="AL730" i="1"/>
  <c r="AL731" i="1"/>
  <c r="AL732" i="1"/>
  <c r="AL733" i="1"/>
  <c r="AL734" i="1"/>
  <c r="AL735" i="1"/>
  <c r="AL736" i="1"/>
  <c r="AL737" i="1"/>
  <c r="AL738" i="1"/>
  <c r="AL739" i="1"/>
  <c r="AL740" i="1"/>
  <c r="AL741" i="1"/>
  <c r="AL742" i="1"/>
  <c r="AL743" i="1"/>
  <c r="AL744" i="1"/>
  <c r="AL745" i="1"/>
  <c r="AL746" i="1"/>
  <c r="AL747" i="1"/>
  <c r="AL748" i="1"/>
  <c r="AL749" i="1"/>
  <c r="AL750" i="1"/>
  <c r="AL751" i="1"/>
  <c r="AL752" i="1"/>
  <c r="AL753" i="1"/>
  <c r="AL754" i="1"/>
  <c r="AL755" i="1"/>
  <c r="AL756" i="1"/>
  <c r="AL757" i="1"/>
  <c r="AL758" i="1"/>
  <c r="AL759" i="1"/>
  <c r="AL760" i="1"/>
  <c r="AL761" i="1"/>
  <c r="AL762" i="1"/>
  <c r="AL763" i="1"/>
  <c r="AL764" i="1"/>
  <c r="AL765" i="1"/>
  <c r="AL766" i="1"/>
  <c r="AL767" i="1"/>
  <c r="AL768" i="1"/>
  <c r="AL769" i="1"/>
  <c r="AL770" i="1"/>
  <c r="AL771" i="1"/>
  <c r="AL772" i="1"/>
  <c r="AL773" i="1"/>
  <c r="AL774" i="1"/>
  <c r="AL775" i="1"/>
  <c r="AL776" i="1"/>
  <c r="AL777" i="1"/>
  <c r="AL778" i="1"/>
  <c r="AL779" i="1"/>
  <c r="AL780" i="1"/>
  <c r="AL781" i="1"/>
  <c r="AL782" i="1"/>
  <c r="AL783" i="1"/>
  <c r="AL784" i="1"/>
  <c r="AL785" i="1"/>
  <c r="AL786" i="1"/>
  <c r="AL787" i="1"/>
  <c r="AL788" i="1"/>
  <c r="AL789" i="1"/>
  <c r="AL790" i="1"/>
  <c r="AL791" i="1"/>
  <c r="AL792" i="1"/>
  <c r="AL793" i="1"/>
  <c r="AL794" i="1"/>
  <c r="AL795" i="1"/>
  <c r="AL796" i="1"/>
  <c r="AL797" i="1"/>
  <c r="AL798" i="1"/>
  <c r="AL799" i="1"/>
  <c r="AL800" i="1"/>
  <c r="AL801" i="1"/>
  <c r="AL802" i="1"/>
  <c r="AL803" i="1"/>
  <c r="AL804" i="1"/>
  <c r="AL805" i="1"/>
  <c r="AL806" i="1"/>
  <c r="AL807" i="1"/>
  <c r="AL808" i="1"/>
  <c r="AL809" i="1"/>
  <c r="AL810" i="1"/>
  <c r="AL811" i="1"/>
  <c r="AL812" i="1"/>
  <c r="AL813" i="1"/>
  <c r="AL814" i="1"/>
  <c r="AL815" i="1"/>
  <c r="AL816" i="1"/>
  <c r="AL817" i="1"/>
  <c r="AL818" i="1"/>
  <c r="AL819" i="1"/>
  <c r="AL820" i="1"/>
  <c r="AL821" i="1"/>
  <c r="AL822" i="1"/>
  <c r="AL823" i="1"/>
  <c r="AL824" i="1"/>
  <c r="AL825" i="1"/>
  <c r="AL826" i="1"/>
  <c r="AL827" i="1"/>
  <c r="AL828" i="1"/>
  <c r="AL829" i="1"/>
  <c r="AL830" i="1"/>
  <c r="AL831" i="1"/>
  <c r="AL832" i="1"/>
  <c r="AL833" i="1"/>
  <c r="AL834" i="1"/>
  <c r="AL835" i="1"/>
  <c r="AL836" i="1"/>
  <c r="AL837" i="1"/>
  <c r="AL838" i="1"/>
  <c r="AL839" i="1"/>
  <c r="AL840" i="1"/>
  <c r="AL841" i="1"/>
  <c r="AL842" i="1"/>
  <c r="AL843" i="1"/>
  <c r="AL844" i="1"/>
  <c r="AL845" i="1"/>
  <c r="AL846" i="1"/>
  <c r="AL847" i="1"/>
  <c r="AL848" i="1"/>
  <c r="AL849" i="1"/>
  <c r="AL850" i="1"/>
  <c r="AL851" i="1"/>
  <c r="AL852" i="1"/>
  <c r="AL853" i="1"/>
  <c r="AL854" i="1"/>
  <c r="AL855" i="1"/>
  <c r="AL856" i="1"/>
  <c r="AL857" i="1"/>
  <c r="AL858" i="1"/>
  <c r="AL859" i="1"/>
  <c r="AL860" i="1"/>
  <c r="AL861" i="1"/>
  <c r="AL862" i="1"/>
  <c r="AL863" i="1"/>
  <c r="AL864" i="1"/>
  <c r="AL865" i="1"/>
  <c r="AL866" i="1"/>
  <c r="AL867" i="1"/>
  <c r="AL868" i="1"/>
  <c r="AL869" i="1"/>
  <c r="AL870" i="1"/>
  <c r="AL871" i="1"/>
  <c r="AL872" i="1"/>
  <c r="AL873" i="1"/>
  <c r="AL874" i="1"/>
  <c r="AL875" i="1"/>
  <c r="AL876" i="1"/>
  <c r="AL877" i="1"/>
  <c r="AL878" i="1"/>
  <c r="AL879" i="1"/>
  <c r="AL880" i="1"/>
  <c r="AL881" i="1"/>
  <c r="AL882" i="1"/>
  <c r="AL883" i="1"/>
  <c r="AL884" i="1"/>
  <c r="AL885" i="1"/>
  <c r="AL886" i="1"/>
  <c r="AL887" i="1"/>
  <c r="AL888" i="1"/>
  <c r="AL889" i="1"/>
  <c r="AL890" i="1"/>
  <c r="AL891" i="1"/>
  <c r="AL892" i="1"/>
  <c r="AL893" i="1"/>
  <c r="AL894" i="1"/>
  <c r="AL895" i="1"/>
  <c r="AL896" i="1"/>
  <c r="AL897" i="1"/>
  <c r="AL898" i="1"/>
  <c r="AL899" i="1"/>
  <c r="AL900" i="1"/>
  <c r="AL901" i="1"/>
  <c r="AL902" i="1"/>
  <c r="AL903" i="1"/>
  <c r="AL904" i="1"/>
  <c r="AL905" i="1"/>
  <c r="AL906" i="1"/>
  <c r="AL907" i="1"/>
  <c r="AL908" i="1"/>
  <c r="AL909" i="1"/>
  <c r="AL910" i="1"/>
  <c r="AL911" i="1"/>
  <c r="AL912" i="1"/>
  <c r="AL913" i="1"/>
  <c r="AL914" i="1"/>
  <c r="AL915" i="1"/>
  <c r="AL916" i="1"/>
  <c r="AL917" i="1"/>
  <c r="AL918" i="1"/>
  <c r="AL919" i="1"/>
  <c r="AL920" i="1"/>
  <c r="AL921" i="1"/>
  <c r="AL922" i="1"/>
  <c r="AL923" i="1"/>
  <c r="AL924" i="1"/>
  <c r="AL925" i="1"/>
  <c r="AL926" i="1"/>
  <c r="AL927" i="1"/>
  <c r="AL928" i="1"/>
  <c r="AL929" i="1"/>
  <c r="AL930" i="1"/>
  <c r="AL931" i="1"/>
  <c r="AL932" i="1"/>
  <c r="AL933" i="1"/>
  <c r="AL934" i="1"/>
  <c r="AL935" i="1"/>
  <c r="AL936" i="1"/>
  <c r="AL937" i="1"/>
  <c r="AL938" i="1"/>
  <c r="AL939" i="1"/>
  <c r="AL940" i="1"/>
  <c r="AL941" i="1"/>
  <c r="AL942" i="1"/>
  <c r="AL943" i="1"/>
  <c r="AL944" i="1"/>
  <c r="AL945" i="1"/>
  <c r="AL946" i="1"/>
  <c r="AL947" i="1"/>
  <c r="AL948" i="1"/>
  <c r="AL949" i="1"/>
  <c r="AL950" i="1"/>
  <c r="AL951" i="1"/>
  <c r="AL952" i="1"/>
  <c r="AL953" i="1"/>
  <c r="AL954" i="1"/>
  <c r="AL955" i="1"/>
  <c r="AL956" i="1"/>
  <c r="AL957" i="1"/>
  <c r="AL958" i="1"/>
  <c r="AL959" i="1"/>
  <c r="AL960" i="1"/>
  <c r="AL961" i="1"/>
  <c r="AL962" i="1"/>
  <c r="AL963" i="1"/>
  <c r="AL964" i="1"/>
  <c r="AL965" i="1"/>
  <c r="AL966" i="1"/>
  <c r="AL967" i="1"/>
  <c r="AL968" i="1"/>
  <c r="AL969" i="1"/>
  <c r="AL970" i="1"/>
  <c r="AL971" i="1"/>
  <c r="AL972" i="1"/>
  <c r="AL973" i="1"/>
  <c r="AL974" i="1"/>
  <c r="AL975" i="1"/>
  <c r="AL976" i="1"/>
  <c r="AL977" i="1"/>
  <c r="AL978" i="1"/>
  <c r="AL979" i="1"/>
  <c r="AL980" i="1"/>
  <c r="AL981" i="1"/>
  <c r="AL982" i="1"/>
  <c r="AL983" i="1"/>
  <c r="AL984" i="1"/>
  <c r="AL985" i="1"/>
  <c r="AL986" i="1"/>
  <c r="AL987" i="1"/>
  <c r="AL988" i="1"/>
  <c r="AL989" i="1"/>
  <c r="AL990" i="1"/>
  <c r="AL991" i="1"/>
  <c r="AL992" i="1"/>
  <c r="AL993" i="1"/>
  <c r="AL994" i="1"/>
  <c r="AL995" i="1"/>
  <c r="AL996" i="1"/>
  <c r="AL997" i="1"/>
  <c r="AL998" i="1"/>
  <c r="AL999" i="1"/>
  <c r="AL1000" i="1"/>
  <c r="AL1001" i="1"/>
  <c r="AL1002" i="1"/>
  <c r="AL1003" i="1"/>
  <c r="AL1004" i="1"/>
  <c r="AL1005" i="1"/>
  <c r="AL1006" i="1"/>
  <c r="AL1007" i="1"/>
  <c r="AL1008" i="1"/>
  <c r="AL1009" i="1"/>
  <c r="AL1010" i="1"/>
  <c r="AL1011" i="1"/>
  <c r="AL1012" i="1"/>
  <c r="AL1013" i="1"/>
  <c r="AL1014" i="1"/>
  <c r="AL1015" i="1"/>
  <c r="AL1016" i="1"/>
  <c r="AL1017" i="1"/>
  <c r="AL1018" i="1"/>
  <c r="AL1019" i="1"/>
  <c r="AL1020" i="1"/>
  <c r="AL1021" i="1"/>
  <c r="AL1022" i="1"/>
  <c r="AL1023" i="1"/>
  <c r="AL1024" i="1"/>
  <c r="AL1025" i="1"/>
  <c r="AL1026" i="1"/>
  <c r="AL1027" i="1"/>
  <c r="AL1028" i="1"/>
  <c r="AL1029" i="1"/>
  <c r="AL1030" i="1"/>
  <c r="AL1031" i="1"/>
  <c r="AL1032" i="1"/>
  <c r="AL1033" i="1"/>
  <c r="AL1034" i="1"/>
  <c r="AL1035" i="1"/>
  <c r="AL1036" i="1"/>
  <c r="AL1037" i="1"/>
  <c r="AL1038" i="1"/>
  <c r="AL1039" i="1"/>
  <c r="AL1040" i="1"/>
  <c r="AL1041" i="1"/>
  <c r="AL1042" i="1"/>
  <c r="AL1043" i="1"/>
  <c r="AL1044" i="1"/>
  <c r="AL1045" i="1"/>
  <c r="AL1046" i="1"/>
  <c r="AL1047" i="1"/>
  <c r="AL1048" i="1"/>
  <c r="AL1049" i="1"/>
  <c r="AL1050" i="1"/>
  <c r="AL1051" i="1"/>
  <c r="AL1052" i="1"/>
  <c r="AL1053" i="1"/>
  <c r="AL1054" i="1"/>
  <c r="AL1055" i="1"/>
  <c r="AL1056" i="1"/>
  <c r="AL1057" i="1"/>
  <c r="AL1058" i="1"/>
  <c r="AL1059" i="1"/>
  <c r="AL1060" i="1"/>
  <c r="AL1061" i="1"/>
  <c r="AL1062" i="1"/>
  <c r="AL1063" i="1"/>
  <c r="AL1064" i="1"/>
  <c r="AL1065" i="1"/>
  <c r="AL1066" i="1"/>
  <c r="AL1067" i="1"/>
  <c r="AL1068" i="1"/>
  <c r="AL1069" i="1"/>
  <c r="AL1070" i="1"/>
  <c r="AL1071" i="1"/>
  <c r="AL1072" i="1"/>
  <c r="AL1073" i="1"/>
  <c r="AL1074" i="1"/>
  <c r="AL1075" i="1"/>
  <c r="AL1076" i="1"/>
  <c r="AL1077" i="1"/>
  <c r="AL1078" i="1"/>
  <c r="AL1079" i="1"/>
  <c r="AL1080" i="1"/>
  <c r="AL1081" i="1"/>
  <c r="AL1082" i="1"/>
  <c r="AL1083" i="1"/>
  <c r="AL1084" i="1"/>
  <c r="AL1085" i="1"/>
  <c r="AL1086" i="1"/>
  <c r="AL1087" i="1"/>
  <c r="AL1088" i="1"/>
  <c r="AL1089" i="1"/>
  <c r="AL1090" i="1"/>
  <c r="AL1091" i="1"/>
  <c r="AL1092" i="1"/>
  <c r="AL1093" i="1"/>
  <c r="AL1094" i="1"/>
  <c r="AL1095" i="1"/>
  <c r="AL1096" i="1"/>
  <c r="AL1097" i="1"/>
  <c r="AL1098" i="1"/>
  <c r="AL1099" i="1"/>
  <c r="AL1100" i="1"/>
  <c r="AL1101" i="1"/>
  <c r="AL1102" i="1"/>
  <c r="AL1103" i="1"/>
  <c r="AL1104" i="1"/>
  <c r="AL1105" i="1"/>
  <c r="AL1106" i="1"/>
  <c r="AL1107" i="1"/>
  <c r="AL1108" i="1"/>
  <c r="AL1109" i="1"/>
  <c r="AL1110" i="1"/>
  <c r="AL1111" i="1"/>
  <c r="AL1112" i="1"/>
  <c r="AL1113" i="1"/>
  <c r="AL1114" i="1"/>
  <c r="AL1115" i="1"/>
  <c r="AL1116" i="1"/>
  <c r="AL1117" i="1"/>
  <c r="AL1118" i="1"/>
  <c r="AL1119" i="1"/>
  <c r="AL1120" i="1"/>
  <c r="AL1121" i="1"/>
  <c r="AL1122" i="1"/>
  <c r="AL1123" i="1"/>
  <c r="AL1124" i="1"/>
  <c r="AL1125" i="1"/>
  <c r="AL1126" i="1"/>
  <c r="AL1127" i="1"/>
  <c r="AL1128" i="1"/>
  <c r="AL1129" i="1"/>
  <c r="AL1130" i="1"/>
  <c r="AL1131" i="1"/>
  <c r="AL1132" i="1"/>
  <c r="AL1133" i="1"/>
  <c r="AL1134" i="1"/>
  <c r="AL1135" i="1"/>
  <c r="AL1136" i="1"/>
  <c r="AL1137" i="1"/>
  <c r="AL1138" i="1"/>
  <c r="AL1139" i="1"/>
  <c r="AL1140" i="1"/>
  <c r="AL1141" i="1"/>
  <c r="AL1142" i="1"/>
  <c r="AL1143" i="1"/>
  <c r="AL1144" i="1"/>
  <c r="AL1145" i="1"/>
  <c r="AL1146" i="1"/>
  <c r="AL1147" i="1"/>
  <c r="AL1148" i="1"/>
  <c r="AL1149" i="1"/>
  <c r="AL1150" i="1"/>
  <c r="AL1151" i="1"/>
  <c r="AL1152" i="1"/>
  <c r="AL1153" i="1"/>
  <c r="AL1154" i="1"/>
  <c r="AL1155" i="1"/>
  <c r="AL1156" i="1"/>
  <c r="AL1157" i="1"/>
  <c r="AL1158" i="1"/>
  <c r="AL1159" i="1"/>
  <c r="AL1160" i="1"/>
  <c r="AL1161" i="1"/>
  <c r="AL1162" i="1"/>
  <c r="AL1163" i="1"/>
  <c r="AL1164" i="1"/>
  <c r="AL1165" i="1"/>
  <c r="AL1166" i="1"/>
  <c r="AL1167" i="1"/>
  <c r="AL1168" i="1"/>
  <c r="AL1169" i="1"/>
  <c r="AL1170" i="1"/>
  <c r="AL1171" i="1"/>
  <c r="AL1172" i="1"/>
  <c r="AL1173" i="1"/>
  <c r="AL1174" i="1"/>
  <c r="AL1175" i="1"/>
  <c r="AL1176" i="1"/>
  <c r="AL1177" i="1"/>
  <c r="AL1178" i="1"/>
  <c r="AL1179" i="1"/>
  <c r="AL1180" i="1"/>
  <c r="AL1181" i="1"/>
  <c r="AL1182" i="1"/>
  <c r="AL1183" i="1"/>
  <c r="AL1184" i="1"/>
  <c r="AL1185" i="1"/>
  <c r="AL1186" i="1"/>
  <c r="AL1187" i="1"/>
  <c r="AL1188" i="1"/>
  <c r="AL1189" i="1"/>
  <c r="AL1190" i="1"/>
  <c r="AL1191" i="1"/>
  <c r="AL1192" i="1"/>
  <c r="AL1193" i="1"/>
  <c r="AL1194" i="1"/>
  <c r="AL1195" i="1"/>
  <c r="AL1196" i="1"/>
  <c r="AL1197" i="1"/>
  <c r="AL1198" i="1"/>
  <c r="W67" i="10" l="1"/>
  <c r="W88" i="10"/>
  <c r="W86" i="10"/>
  <c r="W82" i="10"/>
  <c r="W80" i="10"/>
  <c r="W78" i="10"/>
  <c r="W76" i="10"/>
  <c r="W74" i="10"/>
  <c r="W72" i="10"/>
  <c r="W70" i="10"/>
  <c r="W68" i="10"/>
  <c r="W66" i="10"/>
  <c r="W84" i="10"/>
  <c r="W65" i="10"/>
  <c r="W87" i="10"/>
  <c r="W85" i="10"/>
  <c r="W83" i="10"/>
  <c r="W81" i="10"/>
  <c r="W79" i="10"/>
  <c r="W77" i="10"/>
  <c r="W75" i="10"/>
  <c r="W73" i="10"/>
  <c r="W71" i="10"/>
  <c r="W69" i="10"/>
  <c r="I25" i="10" l="1"/>
  <c r="W27" i="10"/>
  <c r="U27" i="10"/>
  <c r="V27" i="10"/>
  <c r="K25" i="10"/>
  <c r="L13" i="10" l="1"/>
  <c r="L11" i="10"/>
  <c r="L17" i="10"/>
  <c r="L15" i="10"/>
  <c r="L16" i="10"/>
  <c r="L14" i="10"/>
  <c r="L25" i="10" l="1"/>
  <c r="L12" i="10"/>
  <c r="O39" i="10"/>
  <c r="O41" i="10" s="1"/>
  <c r="U17" i="10"/>
  <c r="T17" i="10"/>
  <c r="C5" i="4"/>
  <c r="C14" i="4" l="1"/>
  <c r="C15" i="4" s="1"/>
  <c r="C39" i="4"/>
  <c r="C41" i="4" s="1"/>
  <c r="C21" i="4"/>
  <c r="G30" i="4"/>
  <c r="E32" i="4"/>
  <c r="I29" i="4"/>
  <c r="I32" i="4"/>
  <c r="I30" i="4"/>
  <c r="D29" i="4"/>
  <c r="G29" i="4"/>
  <c r="D30" i="4"/>
  <c r="B32" i="4"/>
  <c r="E33" i="4"/>
  <c r="C27" i="4"/>
  <c r="G36" i="4"/>
  <c r="C26" i="4"/>
  <c r="V17" i="10"/>
  <c r="Y71" i="8" l="1"/>
  <c r="AO71" i="8" l="1"/>
  <c r="AN71" i="8"/>
  <c r="AM71" i="8"/>
  <c r="AL71" i="8"/>
  <c r="AJ71" i="8"/>
  <c r="AI71" i="8"/>
  <c r="AG71" i="8"/>
  <c r="AE71" i="8"/>
  <c r="AD71" i="8"/>
  <c r="AC71" i="8"/>
  <c r="AB71" i="8"/>
  <c r="AA71" i="8"/>
  <c r="X71" i="8"/>
  <c r="Y69" i="8"/>
  <c r="I7" i="7" l="1"/>
  <c r="I6" i="7"/>
  <c r="I5" i="7"/>
  <c r="I4" i="7"/>
  <c r="I3" i="7"/>
  <c r="I2" i="7"/>
  <c r="I2" i="2"/>
  <c r="I3" i="2"/>
  <c r="I4" i="2"/>
  <c r="I5" i="2"/>
  <c r="I6" i="2"/>
  <c r="I7" i="2"/>
  <c r="C10" i="4" l="1"/>
  <c r="C9" i="4"/>
  <c r="C8" i="4"/>
  <c r="C20" i="4" l="1"/>
  <c r="B35" i="4"/>
  <c r="C40" i="4"/>
  <c r="C25" i="4"/>
  <c r="C17" i="4"/>
  <c r="H75" i="8" l="1"/>
</calcChain>
</file>

<file path=xl/sharedStrings.xml><?xml version="1.0" encoding="utf-8"?>
<sst xmlns="http://schemas.openxmlformats.org/spreadsheetml/2006/main" count="701" uniqueCount="334">
  <si>
    <t>Date</t>
  </si>
  <si>
    <t>Heure</t>
  </si>
  <si>
    <t>PEC/ RDV</t>
  </si>
  <si>
    <t>Patient_Nom</t>
  </si>
  <si>
    <t>Patient_Prenom</t>
  </si>
  <si>
    <t>Service</t>
  </si>
  <si>
    <t>A la charge</t>
  </si>
  <si>
    <t>Incident</t>
  </si>
  <si>
    <t>adresse</t>
  </si>
  <si>
    <t>Adresse</t>
  </si>
  <si>
    <t>FINESS</t>
  </si>
  <si>
    <t>Patient_IPP</t>
  </si>
  <si>
    <t>HML</t>
  </si>
  <si>
    <t>ES1</t>
  </si>
  <si>
    <t>ES2</t>
  </si>
  <si>
    <t>Statut_TRP</t>
  </si>
  <si>
    <t>Departement</t>
  </si>
  <si>
    <t>Transfert d'un patient hospitalisé vers un autre établissement de santé</t>
  </si>
  <si>
    <t>Prescription médicale de transport</t>
  </si>
  <si>
    <t>(Art L.162-21-2, D162-17 et suivant du Code de la Sécurité Sociale)</t>
  </si>
  <si>
    <t>Commande N°:</t>
  </si>
  <si>
    <t>ETABLISSEMENT PRESCRIPTEUR</t>
  </si>
  <si>
    <t>Raison sociale:</t>
  </si>
  <si>
    <t>Adresse :</t>
  </si>
  <si>
    <t>Numero de structure</t>
  </si>
  <si>
    <t>FINESS ou SIRET</t>
  </si>
  <si>
    <t>Identifiant</t>
  </si>
  <si>
    <t>AM ou RPPS</t>
  </si>
  <si>
    <t xml:space="preserve">Date </t>
  </si>
  <si>
    <t>SIGNATURE</t>
  </si>
  <si>
    <t>La personne bénéficiant du transport</t>
  </si>
  <si>
    <t>Numéro d'immatriculation</t>
  </si>
  <si>
    <t>Date de naissance</t>
  </si>
  <si>
    <t>La prescription médical de transport</t>
  </si>
  <si>
    <t>Quel trajet doit effectuer le patient</t>
  </si>
  <si>
    <t>Départ</t>
  </si>
  <si>
    <t xml:space="preserve"> -MCO</t>
  </si>
  <si>
    <t xml:space="preserve"> -SSR</t>
  </si>
  <si>
    <t xml:space="preserve"> -PSY</t>
  </si>
  <si>
    <t>SAA</t>
  </si>
  <si>
    <t>SAB</t>
  </si>
  <si>
    <t>SAC</t>
  </si>
  <si>
    <t>SAD</t>
  </si>
  <si>
    <t>SAE</t>
  </si>
  <si>
    <t>SAF</t>
  </si>
  <si>
    <t>1 rue lapin</t>
  </si>
  <si>
    <t>Quel est le motif du transfert?</t>
  </si>
  <si>
    <t>Hospitalisation</t>
  </si>
  <si>
    <t>Consultation</t>
  </si>
  <si>
    <t>Quel mode de transport prescrivez-vous au regard de l'état de santé et d'autonomie du patient ?</t>
  </si>
  <si>
    <t>Transport en ambulance</t>
  </si>
  <si>
    <t>Transport assis professionnalisé (VSL, taxi conventionné)</t>
  </si>
  <si>
    <t>Société de transport</t>
  </si>
  <si>
    <t>Adresse:</t>
  </si>
  <si>
    <t>Numéro d'identification</t>
  </si>
  <si>
    <t xml:space="preserve">Fait à </t>
  </si>
  <si>
    <t>Signature du transporteur</t>
  </si>
  <si>
    <t>Arrivée</t>
  </si>
  <si>
    <t>Societe_Transporteur</t>
  </si>
  <si>
    <t>Nom &amp; Prénom</t>
  </si>
  <si>
    <t>Identification prescripteur</t>
  </si>
  <si>
    <t>Champs d'activité départ</t>
  </si>
  <si>
    <t>Dialyse hors centre</t>
  </si>
  <si>
    <t>Séance de radiothérapie/ chimiothéraphie/dialyse</t>
  </si>
  <si>
    <t>RPPS</t>
  </si>
  <si>
    <t>Medecin_Pres</t>
  </si>
  <si>
    <t>Réalisé</t>
  </si>
  <si>
    <t>12 rue canard</t>
  </si>
  <si>
    <t>54 rue renard</t>
  </si>
  <si>
    <t>3 rue tortue</t>
  </si>
  <si>
    <t>96 rue lievre</t>
  </si>
  <si>
    <t>33 rue chat</t>
  </si>
  <si>
    <t>Accueil</t>
  </si>
  <si>
    <t>Nom_Prenom_Medecin</t>
  </si>
  <si>
    <t>Num_Commande</t>
  </si>
  <si>
    <t>Type_Transfert</t>
  </si>
  <si>
    <t xml:space="preserve"> Vers Domicile/EHPAD/USLD</t>
  </si>
  <si>
    <t>Séance de dialyse hors centre depuis un MCO</t>
  </si>
  <si>
    <t>Type_Trajet</t>
  </si>
  <si>
    <t>Définitif</t>
  </si>
  <si>
    <t>Provisoire</t>
  </si>
  <si>
    <t>Votre ES</t>
  </si>
  <si>
    <t>adresse de votre ES</t>
  </si>
  <si>
    <t>Type de véhicule</t>
  </si>
  <si>
    <t>Raison Sociale</t>
  </si>
  <si>
    <t>0145454545</t>
  </si>
  <si>
    <t>Ambulance</t>
  </si>
  <si>
    <t>Séance de dialyse hors centre depuis un PSY</t>
  </si>
  <si>
    <t>Séance de dialyse hors centre depuis un SSR</t>
  </si>
  <si>
    <t>Champs d'activité d'arrivé</t>
  </si>
  <si>
    <t xml:space="preserve"> -Domicile</t>
  </si>
  <si>
    <t xml:space="preserve"> -Structure de soin:</t>
  </si>
  <si>
    <t xml:space="preserve"> -Autre lieu:</t>
  </si>
  <si>
    <t>nom et prenom</t>
  </si>
  <si>
    <t>identifiant</t>
  </si>
  <si>
    <t>(n° RPPS)</t>
  </si>
  <si>
    <t>Raison sociale</t>
  </si>
  <si>
    <t>n° structure</t>
  </si>
  <si>
    <t>horsSociété ambulance</t>
  </si>
  <si>
    <t>horsSAB</t>
  </si>
  <si>
    <t>horsSAC</t>
  </si>
  <si>
    <t>horsSAD</t>
  </si>
  <si>
    <t>horsSAE</t>
  </si>
  <si>
    <t>horsSAF</t>
  </si>
  <si>
    <t>date</t>
  </si>
  <si>
    <t>signature</t>
  </si>
  <si>
    <t>transport aller-retour</t>
  </si>
  <si>
    <t>nombre de transports itératifs</t>
  </si>
  <si>
    <t>nom et prénom</t>
  </si>
  <si>
    <t>(nom de famille (de naissance) suivi du nom d'usage (facultatif et s'il y a lieur))</t>
  </si>
  <si>
    <t>numéro d'immatriculation</t>
  </si>
  <si>
    <t>date de naissance</t>
  </si>
  <si>
    <t>(à remplir si la personne qui bénéficie du transport n'est pas l'assuré e))</t>
  </si>
  <si>
    <t>Ce transport est-il en rapport avec un accident causé par un tiers?</t>
  </si>
  <si>
    <t>non</t>
  </si>
  <si>
    <t>oui</t>
  </si>
  <si>
    <t>date de l'accident</t>
  </si>
  <si>
    <t>Assuré( e)</t>
  </si>
  <si>
    <t>départ</t>
  </si>
  <si>
    <t>arrivée</t>
  </si>
  <si>
    <t>Urgence :</t>
  </si>
  <si>
    <t>appel du SAMU-centre 15</t>
  </si>
  <si>
    <t>ou autres</t>
  </si>
  <si>
    <t>(précisez) :</t>
  </si>
  <si>
    <t>Cas particuliers d'exonération du ticket modérateur</t>
  </si>
  <si>
    <t>Ce transport est-il lié à des soins dispensés au titre d'une pension militaire d'invalidité?</t>
  </si>
  <si>
    <t>(article L.115 du Code des pensions militaires d'invalidité et des victimes de guerre)</t>
  </si>
  <si>
    <t>Identification du prescripteur et de la structure dans laquelle il exerce</t>
  </si>
  <si>
    <t>la prescription médicale</t>
  </si>
  <si>
    <t>Dans quelle situation permettant la prise en charge du transport se trouve votre patient ?</t>
  </si>
  <si>
    <t>(plusieurs choix possibles)</t>
  </si>
  <si>
    <t xml:space="preserve"> - entrée ou sortie d'hospitalisation (complète, partielle ou ambulatoire), y compris séances de chimiothérapie, radiothérapie et hémodialyse</t>
  </si>
  <si>
    <t xml:space="preserve"> - transport avec une affection de longue durée avec déficience ou incapacité - ALD exonérante</t>
  </si>
  <si>
    <t xml:space="preserve"> - transport lié à un accident du travail ou une maladie professionnelle</t>
  </si>
  <si>
    <t>date de l'AT/MP</t>
  </si>
  <si>
    <t>Quel mode de tranport prescrivez-vous au regard de l'état de santé et d'autonomie de votre patient ?</t>
  </si>
  <si>
    <t>la prescription bénéficiaire du transport et l'assuré ( e)</t>
  </si>
  <si>
    <t>(articles L. 162-4-1 2°, L.321-1 2°, L.322-5, L. 432-1, R.322-2 et R. 322-10 à R. 322-10-7 du Code de la sécurité sociale)</t>
  </si>
  <si>
    <t xml:space="preserve"> - transport en ambulance justifié par la nécessité (cochez la(les) case(s) correspondante(s)) :</t>
  </si>
  <si>
    <t>d'être en position allongée ou demi-assise</t>
  </si>
  <si>
    <t>d'une surveillance par une personne qualifiée</t>
  </si>
  <si>
    <t>d'un brancardage ou d'un portage</t>
  </si>
  <si>
    <t>d'une asepsie rigoureuse</t>
  </si>
  <si>
    <t xml:space="preserve"> - transport assis professionnalisé (VSL, taxi conventionné)</t>
  </si>
  <si>
    <t>si l'état du patient le permet un transport  partagé, cochez la case</t>
  </si>
  <si>
    <t xml:space="preserve"> - moyen de transport individuel</t>
  </si>
  <si>
    <t xml:space="preserve"> - transport en commun terrestre</t>
  </si>
  <si>
    <t xml:space="preserve">Quel trajet doit effectuer le patient ? </t>
  </si>
  <si>
    <t>(précisez l'adresse du lieu de départ et du lieu d'arrivée, si hors domicile, ansi que le nom de la structure de soins)</t>
  </si>
  <si>
    <t xml:space="preserve">Sélectionnez votre numéro de commande </t>
  </si>
  <si>
    <t>0605415482</t>
  </si>
  <si>
    <r>
      <t xml:space="preserve">VSL, Taxi conventionné, ambulance </t>
    </r>
    <r>
      <rPr>
        <i/>
        <sz val="8"/>
        <color theme="0"/>
        <rFont val="Calibri"/>
        <family val="2"/>
        <scheme val="minor"/>
      </rPr>
      <t>(à compléter par le transporteur et à joindre à la facture)</t>
    </r>
  </si>
  <si>
    <t>Fait à</t>
  </si>
  <si>
    <t>Societe_Marche</t>
  </si>
  <si>
    <t>Adresse_Marche</t>
  </si>
  <si>
    <t>Departement_Marche</t>
  </si>
  <si>
    <t>Siret_Marche</t>
  </si>
  <si>
    <t>Tel_Marche</t>
  </si>
  <si>
    <t>Nbr_Amb_Marche</t>
  </si>
  <si>
    <t>Nbr_VSL_Marche</t>
  </si>
  <si>
    <t>Nbr_Taxi_Marche</t>
  </si>
  <si>
    <t>Saetnum_Marche</t>
  </si>
  <si>
    <t>Societe_HM</t>
  </si>
  <si>
    <t>Adresse_HM</t>
  </si>
  <si>
    <t>Departement_HM</t>
  </si>
  <si>
    <t>Siret_HM</t>
  </si>
  <si>
    <t>Tel_HM</t>
  </si>
  <si>
    <t>Nbr_Amb_HM</t>
  </si>
  <si>
    <t>Nbr_VSL_HM</t>
  </si>
  <si>
    <t>Nbr_Taxi_HM</t>
  </si>
  <si>
    <t>Saetnum_HM</t>
  </si>
  <si>
    <t>Vous envoyez ce volet avec le formulaire "demande de remboursement" (réf.s3140) et les justificatifs de vos dépenses. La demande de remboursement est disponible dans votre organisme ou sur le site "www.ameli.fr" à la rubrique "formulaires" de l'espace "assurés"</t>
  </si>
  <si>
    <t>n° 11574 *04</t>
  </si>
  <si>
    <t>(nom de famille (de naissance) suivi du nom d'usage (facultatif et s'il y a lieu))</t>
  </si>
  <si>
    <t>ALD non exonérante</t>
  </si>
  <si>
    <t>la loi 78.17 du 6.1.78 modifiée relative à l'informatique, aux fichiers et aux libertés s'applique aux réponse faites sur ce formulaire. Elle garantit un droit d'accès et de rectification pour les données vous concernant. La loi rend passible d'amende et/ou emprisonnement quiconque se rend coupable de fraudes ou de fausses déclarations en vue d'obtenir ou de tenter d'obtenir des avantages indus (article 313-1 à 313-3, 433-19, 441-6 et 441-7 du Code pénal). En outre, l'inéxactitude, le caractère incomplet des déclarations ou l'absence de déclaration d'un changement de situation dans le but d'obtenir le versement de prestation indues, peuvent faire l'objet d'une pénalité financière en application de l'article L 162-1-14 du Code de la sécurité sociale.</t>
  </si>
  <si>
    <r>
      <t>Personne bénéficiaire du transport</t>
    </r>
    <r>
      <rPr>
        <b/>
        <sz val="8"/>
        <color theme="1"/>
        <rFont val="Times New Roman"/>
        <family val="1"/>
      </rPr>
      <t xml:space="preserve"> (les nom et prénom du bénéficiaire sont à completer obligatoirement par le prescripteur)</t>
    </r>
  </si>
  <si>
    <t>45 rue lion</t>
  </si>
  <si>
    <t>25 rue abeille</t>
  </si>
  <si>
    <t>11 rue autruche</t>
  </si>
  <si>
    <t>Services</t>
  </si>
  <si>
    <t>Département de Votre ES</t>
  </si>
  <si>
    <t>Urologie</t>
  </si>
  <si>
    <t>Orthopédie</t>
  </si>
  <si>
    <t>Cardiologie</t>
  </si>
  <si>
    <t>d'administration d'oxygène</t>
  </si>
  <si>
    <t>N° d'identification :</t>
  </si>
  <si>
    <t>VSL</t>
  </si>
  <si>
    <t>ALD_Exonerante</t>
  </si>
  <si>
    <t>Annulé</t>
  </si>
  <si>
    <t>PIA externe MCO vers SSR</t>
  </si>
  <si>
    <t>PIA externe MCO vers PSY</t>
  </si>
  <si>
    <t>PIA externe SSR vers MCO</t>
  </si>
  <si>
    <t>PIA externe SSR vers PSY</t>
  </si>
  <si>
    <t>PIA externe PSY vers MCO</t>
  </si>
  <si>
    <t>PIA externe PSY vers SSR</t>
  </si>
  <si>
    <t>PIA séjour MCO vers SSR</t>
  </si>
  <si>
    <t>PIA Séjour MCO vers PSY</t>
  </si>
  <si>
    <t>PIA séjour SSR vers MCO</t>
  </si>
  <si>
    <t>PIA séjour SSR vers PSY</t>
  </si>
  <si>
    <t>PIA séjour PSY vers MCO</t>
  </si>
  <si>
    <t>PIA séjour PSY vers SSR</t>
  </si>
  <si>
    <t>Permission de sortie pour motif thérapeutique</t>
  </si>
  <si>
    <t>Permission de sortie: personne de - 20 ans et hospitalisé depuis + de 15 jours</t>
  </si>
  <si>
    <t>MCO vers établissement MCO</t>
  </si>
  <si>
    <t>SSR vers établissement SSR</t>
  </si>
  <si>
    <t>PSY vers établissement PSY</t>
  </si>
  <si>
    <t>MCO vers établissement SSR</t>
  </si>
  <si>
    <t>MCO vers établissement PSY</t>
  </si>
  <si>
    <t>SSR vers établissement MCO</t>
  </si>
  <si>
    <t>SSR vers établissement PSY</t>
  </si>
  <si>
    <t>PSY vers établissement MCO</t>
  </si>
  <si>
    <t>PSY vers établissement SSR</t>
  </si>
  <si>
    <t>Véhicule personnel</t>
  </si>
  <si>
    <t>Destination</t>
  </si>
  <si>
    <t>Taxi conventionné</t>
  </si>
  <si>
    <t>Total</t>
  </si>
  <si>
    <t>Transport en commun</t>
  </si>
  <si>
    <t>Patient</t>
  </si>
  <si>
    <t>Transfert définitif vers autre ES</t>
  </si>
  <si>
    <t>Transfert définitif vers Domicile/EHPAD/USLD</t>
  </si>
  <si>
    <t>PIA Externe</t>
  </si>
  <si>
    <t>PIA Séjour</t>
  </si>
  <si>
    <t>Dialyse Hors centre</t>
  </si>
  <si>
    <t>Dialyse en centre</t>
  </si>
  <si>
    <t>Permission de sortie: - de 20 ans et + de 15 jrs</t>
  </si>
  <si>
    <t>Permission de sortie pour convenance personnelle</t>
  </si>
  <si>
    <t>soit</t>
  </si>
  <si>
    <t>nom et n° du centre de paiement ou de la section mutualiste (pour les salariés) ou nom et n° de l'organisme conventionné (pour les non salariés)</t>
  </si>
  <si>
    <t>si l'état de santé du patien nécessite une personne accompagnante, cochez la case</t>
  </si>
  <si>
    <t>Accompagnant ou Partagé</t>
  </si>
  <si>
    <t>SSR</t>
  </si>
  <si>
    <t>MCO</t>
  </si>
  <si>
    <t xml:space="preserve">PSY </t>
  </si>
  <si>
    <t>Domicile/ EHPAD/ USLD</t>
  </si>
  <si>
    <t>Par typologie de transport</t>
  </si>
  <si>
    <t>TOTAL</t>
  </si>
  <si>
    <t>TOTAL des transports</t>
  </si>
  <si>
    <t>Sur la Totalité des transports réalisés</t>
  </si>
  <si>
    <t>Par type d'établissement de destination</t>
  </si>
  <si>
    <t>Permission de sortie: personne de plus de 20 ans</t>
  </si>
  <si>
    <t>Transfert en structure libérale pour séance de radiothérapie depuis MCO</t>
  </si>
  <si>
    <t>Transfert en structure libérale pour séance de radiothérapie depuis SSR</t>
  </si>
  <si>
    <t>Transfert en structure libérale pour séance de radiothérapie depuis PSY</t>
  </si>
  <si>
    <t>Séance de dialyse en centre de chimio/radiotherapie depuis un MCO</t>
  </si>
  <si>
    <t>Séance de dialyse en centre de chimio/radiotherapie depuis un SSR</t>
  </si>
  <si>
    <t>Séance de dialyse en centre de chimio/radiotherapie depuis un PSY</t>
  </si>
  <si>
    <t>Transfert en structure libérale depuis MCO</t>
  </si>
  <si>
    <t>Transfert en structure libérale depuis SSR</t>
  </si>
  <si>
    <t>Transfert en structure libérale depuis PSY</t>
  </si>
  <si>
    <t>Votre finess</t>
  </si>
  <si>
    <t>AM</t>
  </si>
  <si>
    <t>ES Receveur</t>
  </si>
  <si>
    <t>Nbr de transport</t>
  </si>
  <si>
    <t>Dashboard</t>
  </si>
  <si>
    <t>Sélectionner le type de véhicule</t>
  </si>
  <si>
    <t>amb</t>
  </si>
  <si>
    <t>VSl</t>
  </si>
  <si>
    <t>taxi</t>
  </si>
  <si>
    <t>Perso</t>
  </si>
  <si>
    <t>commun</t>
  </si>
  <si>
    <t>Séléctionner -&gt;</t>
  </si>
  <si>
    <t>Medecin 1</t>
  </si>
  <si>
    <t>Medecin 2</t>
  </si>
  <si>
    <t>Medecin 3</t>
  </si>
  <si>
    <t>Medecin 4</t>
  </si>
  <si>
    <t>HAD: Transfert prévu au protocole de soin vers MCO</t>
  </si>
  <si>
    <t>HAD: Transfert prévu au protocole de soin vers SSR</t>
  </si>
  <si>
    <t>HAD: Transfert prévu au protocole de soin vers PSY</t>
  </si>
  <si>
    <t>HAD: Transfert NON prévu au protocole de soin vers MCO</t>
  </si>
  <si>
    <t>HAD: Transfert NON prévu au protocole de soin vers SSR</t>
  </si>
  <si>
    <t>HAD: Transfert NON prévu au protocole de soin vers PSY</t>
  </si>
  <si>
    <t>PIE MCO vers MCO</t>
  </si>
  <si>
    <t>PIE SSR vers SSR</t>
  </si>
  <si>
    <t>PIE PSY vers PSY</t>
  </si>
  <si>
    <t>PIE</t>
  </si>
  <si>
    <t>Tous les véhicules</t>
  </si>
  <si>
    <t>Transfert HAD: prévu au protocole</t>
  </si>
  <si>
    <t>Transfert HAD: NON prévu au protocole</t>
  </si>
  <si>
    <t>Transfert en structure libérale</t>
  </si>
  <si>
    <t>Transfert en structure libérale pour séance de radiothérapie</t>
  </si>
  <si>
    <t>STRUCTURE LIBERALE</t>
  </si>
  <si>
    <t>PSY</t>
  </si>
  <si>
    <t>Demande d'accord préalable de transport valant prescription medicale</t>
  </si>
  <si>
    <t>n° 11575 *05</t>
  </si>
  <si>
    <t>Partieà completer par l'assuré (e ) ou son représentant</t>
  </si>
  <si>
    <t>OUI</t>
  </si>
  <si>
    <t>COCHER UNIQUEMENT si cela est à la charge de l'AM et nécessite une entente préalable</t>
  </si>
  <si>
    <t>Avis médical</t>
  </si>
  <si>
    <t>Avis administratif</t>
  </si>
  <si>
    <t>Partie à completer par le prescripteur</t>
  </si>
  <si>
    <t>Dans quelle situation  se trouve votre patient ?</t>
  </si>
  <si>
    <t>Quel mode de tranport prescrivez-vous, hormis l'avion ou le bateau, au regard de l'état de santé et d'autonomie de votre patient ?</t>
  </si>
  <si>
    <t xml:space="preserve"> - transport vers un centre de référence dédié à la prise en charge des maladies rares</t>
  </si>
  <si>
    <t>Eléments d'ordre médical</t>
  </si>
  <si>
    <t>(précisez la nature de l'examen ou des soins justifiant le déplacement)</t>
  </si>
  <si>
    <t>et commentaires éventuels</t>
  </si>
  <si>
    <t xml:space="preserve"> - transport à plus de 150km</t>
  </si>
  <si>
    <t xml:space="preserve"> - transports en série</t>
  </si>
  <si>
    <t xml:space="preserve"> - transport vers CAMSP ou CMPP</t>
  </si>
  <si>
    <t xml:space="preserve"> + de 50km, minimum 4 transports en 2 mois)</t>
  </si>
  <si>
    <t xml:space="preserve"> - transport par avion ou par bateau de ligne régulière</t>
  </si>
  <si>
    <t>dans ce cas, si l'état du patient nécessite une personne accompagnante, cochez la case</t>
  </si>
  <si>
    <t>accord</t>
  </si>
  <si>
    <t>Refus total</t>
  </si>
  <si>
    <t>motif :</t>
  </si>
  <si>
    <t>Refus partiel</t>
  </si>
  <si>
    <t xml:space="preserve">date </t>
  </si>
  <si>
    <t>Indiquez, ci-dessous, à quelle situation est lié le transport par avion ou par bateau:</t>
  </si>
  <si>
    <t>entré ou sortie d'hospitalisation (complète, partielle ou ambulatoire), y compris séances de chimiothérapie, radiothérapie et hémodialyse</t>
  </si>
  <si>
    <t>transport en lien avec une affection de longue durée avec déficience ou incapacité - ALD exonérante</t>
  </si>
  <si>
    <t>transport lié à un accident du travail ou une maladie professionnelle</t>
  </si>
  <si>
    <t xml:space="preserve"> - transport en ambulance justifié si (cochez la(les) case(s) correspondante(s)) :</t>
  </si>
  <si>
    <t>position allongée ou demi-assise</t>
  </si>
  <si>
    <t xml:space="preserve"> surveillance par une personne qualifiée</t>
  </si>
  <si>
    <t xml:space="preserve">  oxygène</t>
  </si>
  <si>
    <t xml:space="preserve"> brancardate ou portage</t>
  </si>
  <si>
    <t>asepsie</t>
  </si>
  <si>
    <t xml:space="preserve">  dans ce cas, si l'état de santé du patien nécessite une personne accompagnante, cochez la case</t>
  </si>
  <si>
    <t>si votre patient doit utiliser l'un de ces modes de transport, précisez si ce dernier est en lien avec:</t>
  </si>
  <si>
    <t>avec une ALD exonérante</t>
  </si>
  <si>
    <t>un AT/MP</t>
  </si>
  <si>
    <t>et la date de l'AT/MP</t>
  </si>
  <si>
    <t xml:space="preserve">Volet 2 à adresser à l'organisme pour remboursement avec les justificatifs </t>
  </si>
  <si>
    <t>Volet 1 à adresser au contrôle médical, sous enveloppe, à l'attention de M. le Médecin-Conseil</t>
  </si>
  <si>
    <r>
      <t>Personne bénéficiaire du transport</t>
    </r>
    <r>
      <rPr>
        <b/>
        <sz val="9"/>
        <color theme="1"/>
        <rFont val="Times New Roman"/>
        <family val="1"/>
      </rPr>
      <t xml:space="preserve"> (les nom et prénom du bénéficiaire sont à completer obligatoirement par le prescripteur)</t>
    </r>
  </si>
  <si>
    <t>Volet 2 à adresser au contrôle médical, sous enveloppe, à l'attention de M. le Médecin-Conseil</t>
  </si>
  <si>
    <t>Signature et cachet</t>
  </si>
  <si>
    <t xml:space="preserve">Volet 3 à adresser à l'organisme pour remboursement avec les justificatifs </t>
  </si>
  <si>
    <t>refus total</t>
  </si>
  <si>
    <t>refus partiel</t>
  </si>
  <si>
    <t/>
  </si>
  <si>
    <t>Domicile vers Etablissement (patient non hospitalisé) ALLER - RETOUR</t>
  </si>
  <si>
    <t>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</si>
</sst>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38" x14ac:knownFonts="1">
    <font>
      <sz val="11"/>
      <color theme="1"/>
      <name val="Calibri"/>
      <family val="2"/>
      <scheme val="minor"/>
    </font>
    <font>
      <b/>
      <sz val="11"/>
      <color theme="1"/>
      <name val="Calibri"/>
      <family val="2"/>
      <scheme val="minor"/>
    </font>
    <font>
      <sz val="8"/>
      <color theme="1" tint="0.34998626667073579"/>
      <name val="Calibri"/>
      <family val="2"/>
      <scheme val="minor"/>
    </font>
    <font>
      <sz val="9"/>
      <color theme="1"/>
      <name val="Calibri"/>
      <family val="2"/>
      <scheme val="minor"/>
    </font>
    <font>
      <sz val="10"/>
      <color theme="1"/>
      <name val="Calibri"/>
      <family val="2"/>
      <scheme val="minor"/>
    </font>
    <font>
      <sz val="8"/>
      <color theme="0" tint="-0.499984740745262"/>
      <name val="Calibri"/>
      <family val="2"/>
      <scheme val="minor"/>
    </font>
    <font>
      <i/>
      <sz val="11"/>
      <color theme="1"/>
      <name val="Calibri"/>
      <family val="2"/>
      <scheme val="minor"/>
    </font>
    <font>
      <sz val="8"/>
      <color theme="1"/>
      <name val="Calibri"/>
      <family val="2"/>
      <scheme val="minor"/>
    </font>
    <font>
      <i/>
      <sz val="8"/>
      <color theme="0" tint="-0.499984740745262"/>
      <name val="Calibri"/>
      <family val="2"/>
      <scheme val="minor"/>
    </font>
    <font>
      <b/>
      <u/>
      <sz val="9"/>
      <color theme="1"/>
      <name val="Calibri"/>
      <family val="2"/>
      <scheme val="minor"/>
    </font>
    <font>
      <b/>
      <sz val="10"/>
      <color theme="1"/>
      <name val="Calibri"/>
      <family val="2"/>
      <scheme val="minor"/>
    </font>
    <font>
      <i/>
      <sz val="8"/>
      <color theme="1"/>
      <name val="Calibri"/>
      <family val="2"/>
      <scheme val="minor"/>
    </font>
    <font>
      <b/>
      <i/>
      <sz val="11"/>
      <color theme="0"/>
      <name val="Calibri"/>
      <family val="2"/>
      <scheme val="minor"/>
    </font>
    <font>
      <b/>
      <sz val="22"/>
      <color theme="1"/>
      <name val="Calibri"/>
      <family val="2"/>
      <scheme val="minor"/>
    </font>
    <font>
      <sz val="8"/>
      <color theme="1"/>
      <name val="Bell MT"/>
      <family val="1"/>
    </font>
    <font>
      <b/>
      <sz val="18"/>
      <color theme="1"/>
      <name val="Calibri"/>
      <family val="2"/>
      <scheme val="minor"/>
    </font>
    <font>
      <b/>
      <sz val="11"/>
      <color theme="1"/>
      <name val="Times New Roman"/>
      <family val="1"/>
    </font>
    <font>
      <sz val="8"/>
      <color theme="1"/>
      <name val="Times New Roman"/>
      <family val="1"/>
    </font>
    <font>
      <sz val="9"/>
      <color theme="1"/>
      <name val="Times New Roman"/>
      <family val="1"/>
    </font>
    <font>
      <i/>
      <sz val="8"/>
      <color theme="0"/>
      <name val="Calibri"/>
      <family val="2"/>
      <scheme val="minor"/>
    </font>
    <font>
      <b/>
      <sz val="8"/>
      <color theme="1"/>
      <name val="Times New Roman"/>
      <family val="1"/>
    </font>
    <font>
      <b/>
      <sz val="10"/>
      <color theme="1"/>
      <name val="Times New Roman"/>
      <family val="1"/>
    </font>
    <font>
      <b/>
      <sz val="16"/>
      <color theme="2" tint="-0.499984740745262"/>
      <name val="Calibri"/>
      <family val="2"/>
      <scheme val="minor"/>
    </font>
    <font>
      <sz val="8"/>
      <color theme="1"/>
      <name val="Bodoni MT Condensed"/>
      <family val="1"/>
    </font>
    <font>
      <b/>
      <sz val="10"/>
      <color theme="0"/>
      <name val="Bell MT"/>
      <family val="1"/>
    </font>
    <font>
      <sz val="20"/>
      <color theme="0"/>
      <name val="Calibri"/>
      <family val="2"/>
      <scheme val="minor"/>
    </font>
    <font>
      <b/>
      <sz val="11"/>
      <color theme="0"/>
      <name val="Calibri"/>
      <family val="2"/>
      <scheme val="minor"/>
    </font>
    <font>
      <sz val="11"/>
      <color theme="0"/>
      <name val="Calibri"/>
      <family val="2"/>
      <scheme val="minor"/>
    </font>
    <font>
      <b/>
      <sz val="28"/>
      <color rgb="FFFF0000"/>
      <name val="Calibri"/>
      <family val="2"/>
      <scheme val="minor"/>
    </font>
    <font>
      <b/>
      <sz val="12"/>
      <color theme="0"/>
      <name val="Calibri"/>
      <family val="2"/>
      <scheme val="minor"/>
    </font>
    <font>
      <b/>
      <sz val="16"/>
      <color theme="0"/>
      <name val="Calibri"/>
      <family val="2"/>
      <scheme val="minor"/>
    </font>
    <font>
      <b/>
      <sz val="48"/>
      <color theme="0"/>
      <name val="Calibri"/>
      <family val="2"/>
      <scheme val="minor"/>
    </font>
    <font>
      <sz val="11"/>
      <color theme="0"/>
      <name val="Arial"/>
      <family val="2"/>
    </font>
    <font>
      <sz val="11"/>
      <color theme="0" tint="-4.9989318521683403E-2"/>
      <name val="Calibri"/>
      <family val="2"/>
      <scheme val="minor"/>
    </font>
    <font>
      <b/>
      <sz val="12"/>
      <color theme="2" tint="-0.499984740745262"/>
      <name val="Calibri"/>
      <family val="2"/>
      <scheme val="minor"/>
    </font>
    <font>
      <b/>
      <sz val="9"/>
      <color theme="1"/>
      <name val="Times New Roman"/>
      <family val="1"/>
    </font>
    <font>
      <b/>
      <sz val="9"/>
      <color theme="1"/>
      <name val="Calibri"/>
      <family val="2"/>
      <scheme val="minor"/>
    </font>
    <font>
      <b/>
      <sz val="8"/>
      <color theme="1"/>
      <name val="Calibri"/>
      <family val="2"/>
      <scheme val="minor"/>
    </font>
  </fonts>
  <fills count="9">
    <fill>
      <patternFill patternType="none"/>
    </fill>
    <fill>
      <patternFill patternType="gray125"/>
    </fill>
    <fill>
      <patternFill patternType="solid">
        <fgColor rgb="FFFF0000"/>
        <bgColor indexed="64"/>
      </patternFill>
    </fill>
    <fill>
      <patternFill patternType="solid">
        <fgColor theme="4" tint="0.79998168889431442"/>
        <bgColor theme="4" tint="0.79998168889431442"/>
      </patternFill>
    </fill>
    <fill>
      <patternFill patternType="solid">
        <fgColor theme="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4"/>
        <bgColor theme="4"/>
      </patternFill>
    </fill>
    <fill>
      <patternFill patternType="solid">
        <fgColor theme="2"/>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1"/>
      </top>
      <bottom/>
      <diagonal/>
    </border>
    <border>
      <left/>
      <right style="medium">
        <color theme="0" tint="-0.34998626667073579"/>
      </right>
      <top/>
      <bottom style="thin">
        <color theme="0" tint="-0.34998626667073579"/>
      </bottom>
      <diagonal/>
    </border>
    <border>
      <left/>
      <right/>
      <top style="hair">
        <color theme="0" tint="-0.34998626667073579"/>
      </top>
      <bottom/>
      <diagonal/>
    </border>
    <border>
      <left/>
      <right/>
      <top/>
      <bottom style="hair">
        <color theme="0" tint="-0.34998626667073579"/>
      </bottom>
      <diagonal/>
    </border>
    <border>
      <left style="hair">
        <color theme="0" tint="-0.34998626667073579"/>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style="hair">
        <color theme="0" tint="-0.34998626667073579"/>
      </right>
      <top/>
      <bottom style="hair">
        <color theme="0" tint="-0.34998626667073579"/>
      </bottom>
      <diagonal/>
    </border>
    <border>
      <left/>
      <right/>
      <top style="hair">
        <color theme="0" tint="-0.34998626667073579"/>
      </top>
      <bottom style="hair">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34998626667073579"/>
      </left>
      <right style="thin">
        <color theme="0" tint="-0.34998626667073579"/>
      </right>
      <top style="thin">
        <color indexed="64"/>
      </top>
      <bottom style="thin">
        <color theme="1"/>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theme="4" tint="0.39997558519241921"/>
      </left>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right style="thin">
        <color theme="4" tint="0.39997558519241921"/>
      </right>
      <top/>
      <bottom/>
      <diagonal/>
    </border>
    <border>
      <left/>
      <right style="thin">
        <color indexed="64"/>
      </right>
      <top style="thin">
        <color indexed="64"/>
      </top>
      <bottom style="thin">
        <color indexed="64"/>
      </bottom>
      <diagonal/>
    </border>
    <border>
      <left/>
      <right/>
      <top style="thin">
        <color indexed="64"/>
      </top>
      <bottom/>
      <diagonal/>
    </border>
    <border>
      <left style="thin">
        <color theme="0" tint="-0.34998626667073579"/>
      </left>
      <right style="thin">
        <color theme="0" tint="-0.34998626667073579"/>
      </right>
      <top/>
      <bottom style="thin">
        <color indexed="64"/>
      </bottom>
      <diagonal/>
    </border>
    <border>
      <left/>
      <right/>
      <top style="thin">
        <color theme="1"/>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s>
  <cellStyleXfs count="1">
    <xf numFmtId="0" fontId="0" fillId="0" borderId="0"/>
  </cellStyleXfs>
  <cellXfs count="287">
    <xf numFmtId="0" fontId="0" fillId="0" borderId="0" xfId="0"/>
    <xf numFmtId="0" fontId="0" fillId="2" borderId="0" xfId="0" applyFill="1"/>
    <xf numFmtId="0" fontId="1" fillId="2" borderId="0" xfId="0" applyFont="1" applyFill="1"/>
    <xf numFmtId="0" fontId="0" fillId="0" borderId="0" xfId="0" applyAlignment="1">
      <alignment wrapText="1"/>
    </xf>
    <xf numFmtId="0" fontId="1" fillId="0" borderId="0" xfId="0" applyFont="1"/>
    <xf numFmtId="0" fontId="0" fillId="0" borderId="0" xfId="0" applyBorder="1"/>
    <xf numFmtId="0" fontId="0" fillId="3" borderId="2" xfId="0" applyFont="1" applyFill="1" applyBorder="1"/>
    <xf numFmtId="0" fontId="0" fillId="0" borderId="0" xfId="0" applyAlignment="1">
      <alignment horizontal="center"/>
    </xf>
    <xf numFmtId="0" fontId="0" fillId="0" borderId="0" xfId="0" applyAlignment="1">
      <alignment horizontal="center"/>
    </xf>
    <xf numFmtId="0" fontId="0" fillId="0" borderId="0" xfId="0" applyAlignment="1"/>
    <xf numFmtId="0" fontId="2" fillId="0" borderId="0" xfId="0" applyFont="1"/>
    <xf numFmtId="0" fontId="1" fillId="0" borderId="0" xfId="0" applyFont="1" applyAlignment="1">
      <alignment vertical="center"/>
    </xf>
    <xf numFmtId="14" fontId="0" fillId="0" borderId="0" xfId="0" applyNumberFormat="1"/>
    <xf numFmtId="0" fontId="0" fillId="0" borderId="0" xfId="0" applyFill="1"/>
    <xf numFmtId="0" fontId="0" fillId="0" borderId="4" xfId="0" applyFont="1" applyBorder="1"/>
    <xf numFmtId="49" fontId="0" fillId="0" borderId="0" xfId="0" applyNumberFormat="1"/>
    <xf numFmtId="0" fontId="0" fillId="0" borderId="1" xfId="0" applyBorder="1" applyAlignment="1">
      <alignment horizontal="center" vertical="center"/>
    </xf>
    <xf numFmtId="0" fontId="0" fillId="3" borderId="4" xfId="0" applyFont="1" applyFill="1" applyBorder="1"/>
    <xf numFmtId="0" fontId="3" fillId="0" borderId="0" xfId="0" applyFont="1"/>
    <xf numFmtId="0" fontId="0" fillId="0" borderId="5" xfId="0" applyBorder="1"/>
    <xf numFmtId="0" fontId="3" fillId="0" borderId="0" xfId="0" applyFont="1" applyBorder="1"/>
    <xf numFmtId="0" fontId="4" fillId="0" borderId="0" xfId="0" applyFont="1" applyBorder="1"/>
    <xf numFmtId="0" fontId="0" fillId="0" borderId="0" xfId="0" applyBorder="1" applyAlignment="1">
      <alignment horizontal="center"/>
    </xf>
    <xf numFmtId="0" fontId="7" fillId="0" borderId="0" xfId="0" applyFont="1"/>
    <xf numFmtId="0" fontId="5" fillId="0" borderId="0" xfId="0" applyFont="1"/>
    <xf numFmtId="0" fontId="5" fillId="0" borderId="0" xfId="0" applyFont="1" applyBorder="1"/>
    <xf numFmtId="0" fontId="7" fillId="0" borderId="0" xfId="0" applyFont="1" applyBorder="1"/>
    <xf numFmtId="0" fontId="10" fillId="0" borderId="0" xfId="0" applyFont="1"/>
    <xf numFmtId="0" fontId="1" fillId="0" borderId="0" xfId="0" applyFont="1" applyBorder="1"/>
    <xf numFmtId="0" fontId="11" fillId="0" borderId="0" xfId="0" applyFont="1"/>
    <xf numFmtId="0" fontId="10" fillId="0" borderId="0" xfId="0" applyFont="1" applyBorder="1"/>
    <xf numFmtId="0" fontId="0" fillId="0" borderId="6" xfId="0" applyBorder="1"/>
    <xf numFmtId="0" fontId="0" fillId="0" borderId="7" xfId="0" applyBorder="1"/>
    <xf numFmtId="0" fontId="0" fillId="0" borderId="8" xfId="0" applyBorder="1"/>
    <xf numFmtId="0" fontId="0" fillId="0" borderId="10" xfId="0" applyBorder="1"/>
    <xf numFmtId="0" fontId="0" fillId="0" borderId="11" xfId="0" applyBorder="1"/>
    <xf numFmtId="0" fontId="16" fillId="0" borderId="0" xfId="0" applyFont="1"/>
    <xf numFmtId="0" fontId="17" fillId="0" borderId="0" xfId="0" applyFont="1"/>
    <xf numFmtId="0" fontId="18" fillId="0" borderId="0" xfId="0" applyFont="1"/>
    <xf numFmtId="0" fontId="12" fillId="0" borderId="0" xfId="0" applyFont="1" applyFill="1" applyAlignment="1">
      <alignment vertical="center"/>
    </xf>
    <xf numFmtId="0" fontId="14" fillId="0" borderId="0" xfId="0" applyFont="1" applyBorder="1"/>
    <xf numFmtId="0" fontId="21" fillId="0" borderId="0" xfId="0" applyFont="1" applyBorder="1"/>
    <xf numFmtId="0" fontId="0" fillId="0" borderId="0" xfId="0" applyAlignment="1">
      <alignment horizontal="left" vertical="center"/>
    </xf>
    <xf numFmtId="0" fontId="17" fillId="0" borderId="0" xfId="0" applyFont="1" applyAlignment="1">
      <alignment wrapText="1"/>
    </xf>
    <xf numFmtId="0" fontId="0" fillId="0" borderId="0" xfId="0" applyAlignment="1">
      <alignment horizontal="center"/>
    </xf>
    <xf numFmtId="0" fontId="17" fillId="0" borderId="0" xfId="0" applyFont="1" applyAlignment="1">
      <alignment vertical="top" wrapText="1"/>
    </xf>
    <xf numFmtId="0" fontId="8" fillId="0" borderId="0" xfId="0" applyFont="1" applyBorder="1"/>
    <xf numFmtId="0" fontId="1" fillId="0" borderId="16" xfId="0" applyFont="1" applyBorder="1"/>
    <xf numFmtId="0" fontId="0" fillId="0" borderId="16" xfId="0" applyBorder="1"/>
    <xf numFmtId="0" fontId="5" fillId="0" borderId="16" xfId="0" applyFont="1" applyBorder="1"/>
    <xf numFmtId="0" fontId="17" fillId="0" borderId="16" xfId="0" applyFont="1" applyBorder="1"/>
    <xf numFmtId="0" fontId="0" fillId="0" borderId="17" xfId="0" applyBorder="1"/>
    <xf numFmtId="0" fontId="0" fillId="0" borderId="18" xfId="0" applyBorder="1"/>
    <xf numFmtId="0" fontId="8" fillId="0" borderId="16" xfId="0" applyFont="1" applyBorder="1"/>
    <xf numFmtId="0" fontId="0" fillId="0" borderId="19" xfId="0" applyBorder="1"/>
    <xf numFmtId="0" fontId="17" fillId="0" borderId="0" xfId="0" applyFont="1" applyBorder="1"/>
    <xf numFmtId="0" fontId="17" fillId="0" borderId="0" xfId="0" applyFont="1" applyBorder="1" applyAlignment="1">
      <alignment vertical="top" wrapText="1"/>
    </xf>
    <xf numFmtId="0" fontId="5" fillId="0" borderId="20" xfId="0" applyFont="1" applyBorder="1"/>
    <xf numFmtId="0" fontId="0" fillId="0" borderId="21" xfId="0" applyBorder="1"/>
    <xf numFmtId="0" fontId="7" fillId="0" borderId="22" xfId="0" applyFont="1" applyBorder="1"/>
    <xf numFmtId="0" fontId="7" fillId="0" borderId="23" xfId="0" applyFont="1" applyBorder="1"/>
    <xf numFmtId="0" fontId="5" fillId="0" borderId="22" xfId="0" applyFont="1" applyBorder="1"/>
    <xf numFmtId="0" fontId="7" fillId="0" borderId="24" xfId="0" applyFont="1" applyBorder="1" applyAlignment="1">
      <alignment vertical="top"/>
    </xf>
    <xf numFmtId="0" fontId="0" fillId="0" borderId="25" xfId="0" applyBorder="1"/>
    <xf numFmtId="0" fontId="0" fillId="0" borderId="26" xfId="0" applyBorder="1"/>
    <xf numFmtId="0" fontId="7" fillId="0" borderId="20" xfId="0" applyFont="1" applyBorder="1"/>
    <xf numFmtId="0" fontId="8" fillId="0" borderId="22" xfId="0" applyFont="1" applyBorder="1"/>
    <xf numFmtId="0" fontId="17" fillId="0" borderId="16" xfId="0" applyFont="1" applyBorder="1" applyAlignment="1">
      <alignment wrapText="1"/>
    </xf>
    <xf numFmtId="0" fontId="0" fillId="0" borderId="23" xfId="0" applyBorder="1"/>
    <xf numFmtId="0" fontId="7" fillId="0" borderId="16" xfId="0" applyFont="1" applyBorder="1"/>
    <xf numFmtId="0" fontId="3" fillId="0" borderId="20" xfId="0" applyFont="1" applyBorder="1"/>
    <xf numFmtId="0" fontId="14" fillId="0" borderId="23" xfId="0" applyFont="1" applyBorder="1" applyAlignment="1">
      <alignment horizontal="left"/>
    </xf>
    <xf numFmtId="0" fontId="14" fillId="0" borderId="23" xfId="0" applyFont="1" applyBorder="1"/>
    <xf numFmtId="0" fontId="14" fillId="0" borderId="22" xfId="0" applyFont="1" applyBorder="1"/>
    <xf numFmtId="0" fontId="3" fillId="0" borderId="23" xfId="0" applyFont="1" applyBorder="1"/>
    <xf numFmtId="0" fontId="0" fillId="0" borderId="22" xfId="0" applyBorder="1"/>
    <xf numFmtId="0" fontId="18" fillId="0" borderId="0" xfId="0" applyFont="1" applyAlignment="1">
      <alignment vertical="top"/>
    </xf>
    <xf numFmtId="0" fontId="0" fillId="0" borderId="27" xfId="0" applyBorder="1"/>
    <xf numFmtId="1" fontId="0" fillId="0" borderId="0" xfId="0" applyNumberFormat="1"/>
    <xf numFmtId="0" fontId="9" fillId="0" borderId="20" xfId="0" applyFont="1" applyBorder="1"/>
    <xf numFmtId="0" fontId="9" fillId="0" borderId="21" xfId="0" applyFont="1" applyBorder="1"/>
    <xf numFmtId="0" fontId="17" fillId="0" borderId="23" xfId="0" applyFont="1" applyBorder="1"/>
    <xf numFmtId="0" fontId="4" fillId="0" borderId="16" xfId="0" applyFont="1" applyBorder="1"/>
    <xf numFmtId="0" fontId="17" fillId="0" borderId="20" xfId="0" applyFont="1" applyBorder="1"/>
    <xf numFmtId="0" fontId="4" fillId="0" borderId="21" xfId="0" applyFont="1" applyBorder="1"/>
    <xf numFmtId="0" fontId="3" fillId="0" borderId="21" xfId="0" applyFont="1" applyBorder="1"/>
    <xf numFmtId="0" fontId="3" fillId="0" borderId="16" xfId="0" applyFont="1" applyBorder="1"/>
    <xf numFmtId="0" fontId="3" fillId="0" borderId="22" xfId="0" applyFont="1" applyBorder="1"/>
    <xf numFmtId="0" fontId="0" fillId="0" borderId="28" xfId="0" applyBorder="1"/>
    <xf numFmtId="0" fontId="0" fillId="0" borderId="20" xfId="0" applyBorder="1"/>
    <xf numFmtId="0" fontId="0" fillId="5" borderId="16" xfId="0" applyFill="1" applyBorder="1"/>
    <xf numFmtId="0" fontId="0" fillId="5" borderId="19" xfId="0" applyFill="1" applyBorder="1"/>
    <xf numFmtId="0" fontId="0" fillId="5" borderId="0" xfId="0" applyFill="1" applyBorder="1"/>
    <xf numFmtId="0" fontId="0" fillId="0" borderId="0" xfId="0" applyFill="1" applyBorder="1"/>
    <xf numFmtId="0" fontId="0" fillId="0" borderId="29" xfId="0" applyBorder="1"/>
    <xf numFmtId="0" fontId="17" fillId="0" borderId="29" xfId="0" applyFont="1" applyBorder="1"/>
    <xf numFmtId="0" fontId="0" fillId="0" borderId="30" xfId="0" applyBorder="1"/>
    <xf numFmtId="0" fontId="17" fillId="0" borderId="31" xfId="0" applyFont="1" applyBorder="1"/>
    <xf numFmtId="0" fontId="0" fillId="0" borderId="32" xfId="0" applyBorder="1"/>
    <xf numFmtId="0" fontId="17" fillId="0" borderId="33" xfId="0" applyFont="1" applyBorder="1"/>
    <xf numFmtId="0" fontId="0" fillId="0" borderId="34" xfId="0" applyBorder="1"/>
    <xf numFmtId="0" fontId="0" fillId="0" borderId="36" xfId="0" applyBorder="1"/>
    <xf numFmtId="0" fontId="0" fillId="0" borderId="35" xfId="0" applyBorder="1"/>
    <xf numFmtId="0" fontId="0" fillId="0" borderId="37" xfId="0" applyBorder="1"/>
    <xf numFmtId="14" fontId="0" fillId="0" borderId="5" xfId="0" applyNumberFormat="1" applyBorder="1"/>
    <xf numFmtId="0" fontId="0" fillId="4" borderId="0" xfId="0" applyFill="1"/>
    <xf numFmtId="0" fontId="0" fillId="0" borderId="49" xfId="0" applyBorder="1"/>
    <xf numFmtId="0" fontId="0" fillId="0" borderId="50" xfId="0" applyBorder="1"/>
    <xf numFmtId="0" fontId="0" fillId="0" borderId="51" xfId="0" applyBorder="1"/>
    <xf numFmtId="0" fontId="0" fillId="0" borderId="50" xfId="0" applyBorder="1" applyAlignment="1">
      <alignment horizontal="center" vertical="center"/>
    </xf>
    <xf numFmtId="0" fontId="0" fillId="0" borderId="0" xfId="0" applyAlignment="1">
      <alignment horizontal="left"/>
    </xf>
    <xf numFmtId="1" fontId="27" fillId="0" borderId="0" xfId="0" applyNumberFormat="1" applyFont="1"/>
    <xf numFmtId="0" fontId="27" fillId="0" borderId="0" xfId="0" applyFont="1"/>
    <xf numFmtId="0" fontId="0" fillId="0" borderId="0" xfId="0" applyAlignment="1">
      <alignment horizontal="left" vertical="center" wrapText="1"/>
    </xf>
    <xf numFmtId="0" fontId="0" fillId="3" borderId="3" xfId="0" applyFont="1" applyFill="1" applyBorder="1"/>
    <xf numFmtId="0" fontId="26" fillId="7" borderId="57" xfId="0" applyFont="1" applyFill="1" applyBorder="1"/>
    <xf numFmtId="0" fontId="26" fillId="7" borderId="4" xfId="0" applyFont="1" applyFill="1" applyBorder="1"/>
    <xf numFmtId="0" fontId="0" fillId="3" borderId="57" xfId="0" applyFont="1" applyFill="1" applyBorder="1"/>
    <xf numFmtId="0" fontId="0" fillId="3" borderId="58" xfId="0" applyFont="1" applyFill="1" applyBorder="1"/>
    <xf numFmtId="0" fontId="0" fillId="0" borderId="57" xfId="0" applyFont="1" applyBorder="1"/>
    <xf numFmtId="0" fontId="0" fillId="0" borderId="58" xfId="0" applyFont="1" applyBorder="1"/>
    <xf numFmtId="0" fontId="0" fillId="0" borderId="59" xfId="0" applyFont="1" applyFill="1" applyBorder="1"/>
    <xf numFmtId="0" fontId="27" fillId="6" borderId="38" xfId="0" applyFont="1" applyFill="1" applyBorder="1" applyAlignment="1" applyProtection="1">
      <alignment horizontal="center" vertical="center"/>
      <protection hidden="1"/>
    </xf>
    <xf numFmtId="0" fontId="0" fillId="4" borderId="0" xfId="0" applyFill="1" applyProtection="1">
      <protection hidden="1"/>
    </xf>
    <xf numFmtId="0" fontId="27" fillId="6" borderId="0" xfId="0" applyFont="1" applyFill="1" applyProtection="1">
      <protection hidden="1"/>
    </xf>
    <xf numFmtId="0" fontId="0" fillId="6" borderId="0" xfId="0" applyFill="1" applyProtection="1">
      <protection hidden="1"/>
    </xf>
    <xf numFmtId="0" fontId="27" fillId="4" borderId="0" xfId="0" applyFont="1" applyFill="1" applyProtection="1">
      <protection hidden="1"/>
    </xf>
    <xf numFmtId="0" fontId="26" fillId="6" borderId="46" xfId="0" applyFont="1" applyFill="1" applyBorder="1" applyAlignment="1" applyProtection="1">
      <alignment horizontal="center" vertical="center" wrapText="1"/>
      <protection hidden="1"/>
    </xf>
    <xf numFmtId="0" fontId="29" fillId="6" borderId="46" xfId="0" applyFont="1" applyFill="1" applyBorder="1" applyAlignment="1" applyProtection="1">
      <alignment horizontal="center" vertical="center" wrapText="1"/>
      <protection hidden="1"/>
    </xf>
    <xf numFmtId="0" fontId="27" fillId="6" borderId="47" xfId="0" applyFont="1" applyFill="1" applyBorder="1" applyAlignment="1" applyProtection="1">
      <alignment horizontal="center" vertical="center"/>
      <protection hidden="1"/>
    </xf>
    <xf numFmtId="0" fontId="27" fillId="6" borderId="45" xfId="0" applyFont="1" applyFill="1" applyBorder="1" applyAlignment="1" applyProtection="1">
      <alignment horizontal="center" vertical="center"/>
      <protection hidden="1"/>
    </xf>
    <xf numFmtId="0" fontId="27" fillId="6" borderId="0" xfId="0" applyFont="1" applyFill="1" applyAlignment="1" applyProtection="1">
      <protection hidden="1"/>
    </xf>
    <xf numFmtId="0" fontId="27" fillId="6" borderId="39" xfId="0" applyFont="1" applyFill="1" applyBorder="1" applyAlignment="1" applyProtection="1">
      <alignment horizontal="center" vertical="center"/>
      <protection hidden="1"/>
    </xf>
    <xf numFmtId="0" fontId="27" fillId="6" borderId="46" xfId="0" applyFont="1" applyFill="1" applyBorder="1" applyAlignment="1" applyProtection="1">
      <alignment horizontal="center" vertical="center"/>
      <protection hidden="1"/>
    </xf>
    <xf numFmtId="0" fontId="30" fillId="6" borderId="38" xfId="0" applyFont="1" applyFill="1" applyBorder="1" applyAlignment="1" applyProtection="1">
      <alignment horizontal="center" vertical="center"/>
      <protection hidden="1"/>
    </xf>
    <xf numFmtId="0" fontId="27" fillId="6" borderId="0" xfId="0" applyFont="1" applyFill="1" applyAlignment="1" applyProtection="1">
      <alignment horizontal="center"/>
      <protection hidden="1"/>
    </xf>
    <xf numFmtId="9" fontId="25" fillId="6" borderId="0" xfId="0" applyNumberFormat="1" applyFont="1" applyFill="1" applyAlignment="1" applyProtection="1">
      <alignment horizontal="center" vertical="center"/>
      <protection hidden="1"/>
    </xf>
    <xf numFmtId="0" fontId="6" fillId="0" borderId="0" xfId="0" applyFont="1" applyProtection="1">
      <protection hidden="1"/>
    </xf>
    <xf numFmtId="14" fontId="0" fillId="0" borderId="0" xfId="0" applyNumberFormat="1" applyProtection="1">
      <protection locked="0"/>
    </xf>
    <xf numFmtId="164" fontId="0" fillId="0" borderId="0" xfId="0" applyNumberFormat="1" applyProtection="1">
      <protection locked="0"/>
    </xf>
    <xf numFmtId="0" fontId="0" fillId="0" borderId="0" xfId="0" applyProtection="1">
      <protection locked="0"/>
    </xf>
    <xf numFmtId="1" fontId="0" fillId="0" borderId="0" xfId="0" applyNumberFormat="1" applyProtection="1">
      <protection locked="0"/>
    </xf>
    <xf numFmtId="0" fontId="0" fillId="0" borderId="0" xfId="0" applyAlignment="1" applyProtection="1">
      <alignment wrapText="1"/>
      <protection locked="0"/>
    </xf>
    <xf numFmtId="0" fontId="0" fillId="0" borderId="0" xfId="0" applyProtection="1">
      <protection hidden="1"/>
    </xf>
    <xf numFmtId="0" fontId="27" fillId="6" borderId="0" xfId="0" applyFont="1" applyFill="1" applyAlignment="1" applyProtection="1">
      <alignment horizontal="center"/>
      <protection hidden="1"/>
    </xf>
    <xf numFmtId="0" fontId="27" fillId="6" borderId="46" xfId="0" applyFont="1" applyFill="1" applyBorder="1" applyAlignment="1" applyProtection="1">
      <alignment horizontal="center" vertical="center"/>
      <protection hidden="1"/>
    </xf>
    <xf numFmtId="0" fontId="27" fillId="6" borderId="38" xfId="0" applyFont="1" applyFill="1" applyBorder="1" applyAlignment="1" applyProtection="1">
      <alignment horizontal="center" vertical="center"/>
      <protection hidden="1"/>
    </xf>
    <xf numFmtId="0" fontId="27" fillId="6" borderId="38" xfId="0" applyFont="1" applyFill="1" applyBorder="1" applyAlignment="1" applyProtection="1">
      <alignment horizontal="center" vertical="center"/>
      <protection hidden="1"/>
    </xf>
    <xf numFmtId="0" fontId="33" fillId="6" borderId="48" xfId="0" applyFont="1" applyFill="1" applyBorder="1" applyAlignment="1" applyProtection="1">
      <alignment horizontal="center" vertical="center"/>
      <protection hidden="1"/>
    </xf>
    <xf numFmtId="0" fontId="27" fillId="6" borderId="0" xfId="0" applyFont="1" applyFill="1" applyBorder="1" applyAlignment="1" applyProtection="1">
      <alignment horizontal="center" vertical="center"/>
      <protection hidden="1"/>
    </xf>
    <xf numFmtId="0" fontId="0" fillId="4" borderId="0" xfId="0" applyFill="1" applyAlignment="1">
      <alignment horizontal="right"/>
    </xf>
    <xf numFmtId="9" fontId="0" fillId="4" borderId="0" xfId="0" applyNumberFormat="1" applyFill="1"/>
    <xf numFmtId="0" fontId="4" fillId="0" borderId="0" xfId="0" applyFont="1" applyAlignment="1">
      <alignment horizontal="left"/>
    </xf>
    <xf numFmtId="0" fontId="0" fillId="0" borderId="50" xfId="0" applyBorder="1" applyAlignment="1">
      <alignment horizontal="center"/>
    </xf>
    <xf numFmtId="0" fontId="20" fillId="0" borderId="0" xfId="0" applyFont="1" applyAlignment="1">
      <alignment vertical="top" wrapText="1"/>
    </xf>
    <xf numFmtId="0" fontId="35" fillId="0" borderId="0" xfId="0" applyFont="1" applyBorder="1"/>
    <xf numFmtId="0" fontId="36" fillId="0" borderId="0" xfId="0" applyFont="1" applyBorder="1"/>
    <xf numFmtId="0" fontId="37" fillId="0" borderId="0" xfId="0" applyFont="1" applyBorder="1"/>
    <xf numFmtId="0" fontId="0" fillId="0" borderId="62" xfId="0" applyBorder="1"/>
    <xf numFmtId="0" fontId="0" fillId="0" borderId="55" xfId="0" applyBorder="1"/>
    <xf numFmtId="0" fontId="36" fillId="0" borderId="16" xfId="0" applyFont="1" applyBorder="1"/>
    <xf numFmtId="0" fontId="10" fillId="0" borderId="16" xfId="0" applyFont="1" applyBorder="1"/>
    <xf numFmtId="0" fontId="0" fillId="0" borderId="63" xfId="0" applyBorder="1"/>
    <xf numFmtId="0" fontId="11" fillId="0" borderId="16" xfId="0" applyFont="1" applyBorder="1"/>
    <xf numFmtId="0" fontId="16" fillId="0" borderId="0" xfId="0" applyFont="1" applyBorder="1"/>
    <xf numFmtId="0" fontId="16" fillId="0" borderId="22" xfId="0" applyFont="1" applyBorder="1"/>
    <xf numFmtId="0" fontId="14" fillId="0" borderId="0" xfId="0" applyFont="1" applyBorder="1" applyAlignment="1">
      <alignment horizontal="left"/>
    </xf>
    <xf numFmtId="0" fontId="0" fillId="0" borderId="0" xfId="0" applyBorder="1" applyAlignment="1">
      <alignment horizontal="center" vertical="center"/>
    </xf>
    <xf numFmtId="0" fontId="23" fillId="0" borderId="0" xfId="0" applyFont="1" applyAlignment="1">
      <alignment vertical="top" wrapText="1"/>
    </xf>
    <xf numFmtId="0" fontId="36" fillId="0" borderId="0" xfId="0" applyFont="1"/>
    <xf numFmtId="0" fontId="12" fillId="0" borderId="0" xfId="0" applyFont="1" applyFill="1" applyAlignment="1">
      <alignment horizontal="center" vertical="center"/>
    </xf>
    <xf numFmtId="0" fontId="36" fillId="0" borderId="16" xfId="0" applyFont="1" applyBorder="1" applyAlignment="1">
      <alignment vertical="center"/>
    </xf>
    <xf numFmtId="0" fontId="11" fillId="0" borderId="0" xfId="0" applyFont="1" applyBorder="1"/>
    <xf numFmtId="0" fontId="0" fillId="0" borderId="64" xfId="0" applyBorder="1"/>
    <xf numFmtId="0" fontId="20" fillId="0" borderId="21" xfId="0" applyFont="1" applyBorder="1" applyAlignment="1">
      <alignment vertical="top" wrapText="1"/>
    </xf>
    <xf numFmtId="0" fontId="20" fillId="0" borderId="17" xfId="0" applyFont="1" applyBorder="1" applyAlignment="1">
      <alignment vertical="top" wrapText="1"/>
    </xf>
    <xf numFmtId="0" fontId="12" fillId="0" borderId="0" xfId="0" applyFont="1" applyFill="1" applyBorder="1" applyAlignment="1">
      <alignment vertical="center"/>
    </xf>
    <xf numFmtId="0" fontId="20" fillId="0" borderId="0" xfId="0" applyFont="1" applyBorder="1" applyAlignment="1">
      <alignment vertical="top" wrapText="1"/>
    </xf>
    <xf numFmtId="0" fontId="20" fillId="0" borderId="18" xfId="0" applyFont="1" applyBorder="1" applyAlignment="1">
      <alignment vertical="top" wrapText="1"/>
    </xf>
    <xf numFmtId="0" fontId="0" fillId="0" borderId="49" xfId="0" applyBorder="1" applyProtection="1">
      <protection locked="0"/>
    </xf>
    <xf numFmtId="0" fontId="0" fillId="0" borderId="50" xfId="0" applyBorder="1" applyProtection="1">
      <protection locked="0"/>
    </xf>
    <xf numFmtId="0" fontId="0" fillId="0" borderId="19" xfId="0" applyBorder="1" applyProtection="1">
      <protection locked="0"/>
    </xf>
    <xf numFmtId="0" fontId="0" fillId="0" borderId="16" xfId="0" applyBorder="1" applyProtection="1">
      <protection locked="0"/>
    </xf>
    <xf numFmtId="0" fontId="0" fillId="0" borderId="22" xfId="0" applyBorder="1" applyProtection="1">
      <protection locked="0"/>
    </xf>
    <xf numFmtId="0" fontId="0" fillId="0" borderId="0" xfId="0" applyBorder="1" applyProtection="1">
      <protection locked="0"/>
    </xf>
    <xf numFmtId="0" fontId="0" fillId="0" borderId="11"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7" xfId="0" applyBorder="1" applyProtection="1">
      <protection locked="0"/>
    </xf>
    <xf numFmtId="0" fontId="0" fillId="0" borderId="21" xfId="0" applyBorder="1" applyProtection="1">
      <protection locked="0"/>
    </xf>
    <xf numFmtId="0" fontId="0" fillId="8" borderId="50" xfId="0" applyFill="1" applyBorder="1" applyProtection="1">
      <protection locked="0"/>
    </xf>
    <xf numFmtId="0" fontId="0" fillId="8" borderId="16" xfId="0" applyFill="1" applyBorder="1"/>
    <xf numFmtId="0" fontId="0" fillId="8" borderId="22" xfId="0" applyFill="1" applyBorder="1"/>
    <xf numFmtId="0" fontId="0" fillId="8" borderId="19" xfId="0" applyFill="1" applyBorder="1"/>
    <xf numFmtId="0" fontId="0" fillId="8" borderId="50" xfId="0" applyFill="1" applyBorder="1"/>
    <xf numFmtId="0" fontId="0" fillId="8" borderId="51" xfId="0" applyFill="1" applyBorder="1"/>
    <xf numFmtId="0" fontId="0" fillId="8" borderId="22" xfId="0" applyFill="1" applyBorder="1" applyProtection="1">
      <protection locked="0"/>
    </xf>
    <xf numFmtId="0" fontId="0" fillId="8" borderId="16" xfId="0" applyFill="1" applyBorder="1" applyProtection="1">
      <protection locked="0"/>
    </xf>
    <xf numFmtId="0" fontId="0" fillId="8" borderId="19" xfId="0" applyFill="1" applyBorder="1" applyProtection="1">
      <protection locked="0"/>
    </xf>
    <xf numFmtId="0" fontId="0" fillId="8" borderId="49" xfId="0" applyFill="1" applyBorder="1" applyProtection="1">
      <protection locked="0"/>
    </xf>
    <xf numFmtId="0" fontId="0" fillId="8" borderId="50" xfId="0" applyFill="1" applyBorder="1" applyAlignment="1" applyProtection="1">
      <alignment horizontal="center" vertical="center"/>
      <protection locked="0"/>
    </xf>
    <xf numFmtId="0" fontId="0" fillId="8" borderId="49" xfId="0" applyFill="1" applyBorder="1"/>
    <xf numFmtId="0" fontId="0" fillId="8" borderId="62" xfId="0" applyFill="1" applyBorder="1" applyProtection="1">
      <protection locked="0"/>
    </xf>
    <xf numFmtId="0" fontId="0" fillId="8" borderId="51" xfId="0" applyFill="1" applyBorder="1" applyProtection="1">
      <protection locked="0"/>
    </xf>
    <xf numFmtId="14" fontId="0" fillId="8" borderId="22" xfId="0" applyNumberFormat="1" applyFill="1" applyBorder="1" applyProtection="1">
      <protection locked="0"/>
    </xf>
    <xf numFmtId="0" fontId="0" fillId="8" borderId="51" xfId="0" applyFill="1" applyBorder="1" applyProtection="1"/>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14" xfId="0" applyFont="1" applyBorder="1" applyAlignment="1" applyProtection="1">
      <alignment horizontal="center" vertical="center"/>
      <protection hidden="1"/>
    </xf>
    <xf numFmtId="0" fontId="15" fillId="0" borderId="15" xfId="0" applyFont="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15" fillId="0" borderId="9" xfId="0" applyFont="1"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1" fontId="0" fillId="0" borderId="0" xfId="0" applyNumberFormat="1" applyAlignment="1">
      <alignment horizontal="left"/>
    </xf>
    <xf numFmtId="0" fontId="0" fillId="0" borderId="0" xfId="0" applyAlignment="1">
      <alignment horizontal="left"/>
    </xf>
    <xf numFmtId="0" fontId="1" fillId="0" borderId="0" xfId="0" applyFont="1" applyAlignment="1">
      <alignment horizontal="center" wrapText="1"/>
    </xf>
    <xf numFmtId="0" fontId="1" fillId="2" borderId="0" xfId="0" applyFont="1" applyFill="1" applyAlignment="1">
      <alignment horizontal="center"/>
    </xf>
    <xf numFmtId="0" fontId="3" fillId="0" borderId="0" xfId="0" applyFont="1" applyAlignment="1">
      <alignment horizontal="center" wrapText="1"/>
    </xf>
    <xf numFmtId="0" fontId="0" fillId="0" borderId="0" xfId="0" applyAlignment="1">
      <alignment horizontal="center" wrapText="1"/>
    </xf>
    <xf numFmtId="0" fontId="1"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center"/>
    </xf>
    <xf numFmtId="0" fontId="0" fillId="0" borderId="0" xfId="0" applyAlignment="1">
      <alignment horizontal="center" vertical="center" wrapText="1"/>
    </xf>
    <xf numFmtId="0" fontId="22" fillId="0" borderId="0" xfId="0" applyFont="1" applyAlignment="1">
      <alignment horizontal="center"/>
    </xf>
    <xf numFmtId="0" fontId="17" fillId="0" borderId="0" xfId="0" applyFont="1" applyBorder="1" applyAlignment="1">
      <alignment horizontal="center" vertical="center" wrapText="1"/>
    </xf>
    <xf numFmtId="0" fontId="12" fillId="4" borderId="0" xfId="0" applyFont="1" applyFill="1" applyAlignment="1">
      <alignment horizontal="center" vertical="center"/>
    </xf>
    <xf numFmtId="0" fontId="17" fillId="0" borderId="0" xfId="0" applyFont="1" applyAlignment="1">
      <alignment horizontal="left" vertical="top" wrapText="1"/>
    </xf>
    <xf numFmtId="0" fontId="11" fillId="0" borderId="0" xfId="0" applyFont="1" applyBorder="1" applyAlignment="1">
      <alignment horizontal="left" vertical="center" wrapText="1"/>
    </xf>
    <xf numFmtId="0" fontId="24" fillId="4" borderId="0" xfId="0" applyFont="1" applyFill="1" applyAlignment="1">
      <alignment horizontal="center" vertical="center"/>
    </xf>
    <xf numFmtId="0" fontId="23" fillId="0" borderId="0" xfId="0" applyFont="1" applyAlignment="1">
      <alignment horizontal="left" vertical="top" wrapText="1"/>
    </xf>
    <xf numFmtId="0" fontId="14" fillId="0" borderId="0" xfId="0" applyFont="1" applyBorder="1" applyAlignment="1">
      <alignment horizontal="center" vertical="center" wrapText="1"/>
    </xf>
    <xf numFmtId="0" fontId="20" fillId="0" borderId="0" xfId="0" applyFont="1" applyAlignment="1">
      <alignment horizontal="left" vertical="top" wrapText="1"/>
    </xf>
    <xf numFmtId="0" fontId="23" fillId="0" borderId="0" xfId="0" applyFont="1" applyAlignment="1">
      <alignment horizontal="left" vertical="center" wrapText="1"/>
    </xf>
    <xf numFmtId="0" fontId="20" fillId="0" borderId="21" xfId="0" applyFont="1" applyBorder="1" applyAlignment="1">
      <alignment horizontal="center" vertical="center" wrapText="1"/>
    </xf>
    <xf numFmtId="0" fontId="34" fillId="0" borderId="0" xfId="0" applyFont="1" applyAlignment="1">
      <alignment horizontal="left" vertical="center"/>
    </xf>
    <xf numFmtId="0" fontId="27" fillId="6" borderId="53" xfId="0" applyFont="1" applyFill="1" applyBorder="1" applyAlignment="1" applyProtection="1">
      <alignment horizontal="center"/>
      <protection locked="0"/>
    </xf>
    <xf numFmtId="0" fontId="27" fillId="6" borderId="54" xfId="0" applyFont="1" applyFill="1" applyBorder="1" applyAlignment="1" applyProtection="1">
      <alignment horizontal="center"/>
      <protection locked="0"/>
    </xf>
    <xf numFmtId="0" fontId="27" fillId="6" borderId="45" xfId="0" applyFont="1" applyFill="1" applyBorder="1" applyAlignment="1" applyProtection="1">
      <alignment horizontal="center" vertical="center"/>
      <protection hidden="1"/>
    </xf>
    <xf numFmtId="0" fontId="27" fillId="6" borderId="46" xfId="0" applyFont="1" applyFill="1" applyBorder="1" applyAlignment="1" applyProtection="1">
      <alignment horizontal="center" vertical="center"/>
      <protection hidden="1"/>
    </xf>
    <xf numFmtId="0" fontId="27" fillId="6" borderId="0" xfId="0" applyFont="1" applyFill="1" applyBorder="1" applyAlignment="1" applyProtection="1">
      <alignment horizontal="center" vertical="center"/>
      <protection hidden="1"/>
    </xf>
    <xf numFmtId="0" fontId="0" fillId="6" borderId="61" xfId="0" applyFill="1" applyBorder="1" applyAlignment="1" applyProtection="1">
      <alignment horizontal="center"/>
      <protection hidden="1"/>
    </xf>
    <xf numFmtId="0" fontId="27" fillId="6" borderId="38" xfId="0" applyFont="1" applyFill="1" applyBorder="1" applyAlignment="1" applyProtection="1">
      <alignment horizontal="center" vertical="center" wrapText="1"/>
      <protection hidden="1"/>
    </xf>
    <xf numFmtId="0" fontId="27" fillId="6" borderId="60" xfId="0" applyFont="1" applyFill="1" applyBorder="1" applyAlignment="1" applyProtection="1">
      <alignment horizontal="center" vertical="center"/>
      <protection hidden="1"/>
    </xf>
    <xf numFmtId="0" fontId="27" fillId="6" borderId="38" xfId="0" applyFont="1" applyFill="1" applyBorder="1" applyAlignment="1" applyProtection="1">
      <alignment horizontal="center" vertical="center"/>
      <protection hidden="1"/>
    </xf>
    <xf numFmtId="0" fontId="27" fillId="6" borderId="0" xfId="0" applyFont="1" applyFill="1" applyAlignment="1" applyProtection="1">
      <alignment horizontal="center"/>
      <protection hidden="1"/>
    </xf>
    <xf numFmtId="0" fontId="27" fillId="6" borderId="45" xfId="0" applyFont="1" applyFill="1" applyBorder="1" applyAlignment="1" applyProtection="1">
      <alignment horizontal="center" vertical="center" wrapText="1"/>
      <protection hidden="1"/>
    </xf>
    <xf numFmtId="0" fontId="27" fillId="6" borderId="60" xfId="0" applyFont="1" applyFill="1" applyBorder="1" applyAlignment="1" applyProtection="1">
      <alignment horizontal="center" vertical="center" wrapText="1"/>
      <protection hidden="1"/>
    </xf>
    <xf numFmtId="0" fontId="28" fillId="6" borderId="0" xfId="0" applyFont="1" applyFill="1" applyAlignment="1" applyProtection="1">
      <alignment horizontal="center" vertical="center"/>
      <protection hidden="1"/>
    </xf>
    <xf numFmtId="0" fontId="31" fillId="6" borderId="0" xfId="0" applyFont="1" applyFill="1" applyAlignment="1" applyProtection="1">
      <alignment horizontal="center" vertical="center"/>
      <protection hidden="1"/>
    </xf>
    <xf numFmtId="0" fontId="29" fillId="6" borderId="53" xfId="0" applyFont="1" applyFill="1" applyBorder="1" applyAlignment="1" applyProtection="1">
      <alignment horizontal="center" vertical="center"/>
      <protection locked="0"/>
    </xf>
    <xf numFmtId="0" fontId="29" fillId="6" borderId="54" xfId="0" applyFont="1" applyFill="1" applyBorder="1" applyAlignment="1" applyProtection="1">
      <alignment horizontal="center" vertical="center"/>
      <protection locked="0"/>
    </xf>
    <xf numFmtId="0" fontId="27" fillId="6" borderId="52" xfId="0" applyFont="1" applyFill="1" applyBorder="1" applyAlignment="1" applyProtection="1">
      <alignment horizontal="center" vertical="center" wrapText="1"/>
      <protection hidden="1"/>
    </xf>
    <xf numFmtId="0" fontId="32" fillId="6" borderId="39" xfId="0" applyFont="1" applyFill="1" applyBorder="1" applyAlignment="1" applyProtection="1">
      <alignment horizontal="center" vertical="center" textRotation="45" wrapText="1"/>
      <protection hidden="1"/>
    </xf>
    <xf numFmtId="0" fontId="32" fillId="6" borderId="40" xfId="0" applyFont="1" applyFill="1" applyBorder="1" applyAlignment="1" applyProtection="1">
      <alignment horizontal="center" vertical="center" textRotation="45" wrapText="1"/>
      <protection hidden="1"/>
    </xf>
    <xf numFmtId="0" fontId="32" fillId="6" borderId="41" xfId="0" applyFont="1" applyFill="1" applyBorder="1" applyAlignment="1" applyProtection="1">
      <alignment horizontal="center" vertical="center" textRotation="45" wrapText="1"/>
      <protection hidden="1"/>
    </xf>
    <xf numFmtId="0" fontId="32" fillId="6" borderId="42" xfId="0" applyFont="1" applyFill="1" applyBorder="1" applyAlignment="1" applyProtection="1">
      <alignment horizontal="center" vertical="center" textRotation="45" wrapText="1"/>
      <protection hidden="1"/>
    </xf>
    <xf numFmtId="0" fontId="32" fillId="6" borderId="43" xfId="0" applyFont="1" applyFill="1" applyBorder="1" applyAlignment="1" applyProtection="1">
      <alignment horizontal="center" vertical="center" textRotation="45" wrapText="1"/>
      <protection hidden="1"/>
    </xf>
    <xf numFmtId="0" fontId="32" fillId="6" borderId="44" xfId="0" applyFont="1" applyFill="1" applyBorder="1" applyAlignment="1" applyProtection="1">
      <alignment horizontal="center" vertical="center" textRotation="45" wrapText="1"/>
      <protection hidden="1"/>
    </xf>
    <xf numFmtId="0" fontId="27" fillId="6" borderId="47" xfId="0" applyFont="1" applyFill="1" applyBorder="1" applyAlignment="1" applyProtection="1">
      <alignment horizontal="center" vertical="center" wrapText="1"/>
      <protection hidden="1"/>
    </xf>
    <xf numFmtId="0" fontId="32" fillId="6" borderId="39" xfId="0" applyFont="1" applyFill="1" applyBorder="1" applyAlignment="1" applyProtection="1">
      <alignment horizontal="center" vertical="center" textRotation="45"/>
      <protection hidden="1"/>
    </xf>
    <xf numFmtId="0" fontId="32" fillId="6" borderId="40" xfId="0" applyFont="1" applyFill="1" applyBorder="1" applyAlignment="1" applyProtection="1">
      <alignment horizontal="center" vertical="center" textRotation="45"/>
      <protection hidden="1"/>
    </xf>
    <xf numFmtId="0" fontId="32" fillId="6" borderId="41" xfId="0" applyFont="1" applyFill="1" applyBorder="1" applyAlignment="1" applyProtection="1">
      <alignment horizontal="center" vertical="center" textRotation="45"/>
      <protection hidden="1"/>
    </xf>
    <xf numFmtId="0" fontId="32" fillId="6" borderId="42" xfId="0" applyFont="1" applyFill="1" applyBorder="1" applyAlignment="1" applyProtection="1">
      <alignment horizontal="center" vertical="center" textRotation="45"/>
      <protection hidden="1"/>
    </xf>
    <xf numFmtId="0" fontId="32" fillId="6" borderId="43" xfId="0" applyFont="1" applyFill="1" applyBorder="1" applyAlignment="1" applyProtection="1">
      <alignment horizontal="center" vertical="center" textRotation="45"/>
      <protection hidden="1"/>
    </xf>
    <xf numFmtId="0" fontId="32" fillId="6" borderId="44" xfId="0" applyFont="1" applyFill="1" applyBorder="1" applyAlignment="1" applyProtection="1">
      <alignment horizontal="center" vertical="center" textRotation="45"/>
      <protection hidden="1"/>
    </xf>
    <xf numFmtId="0" fontId="26" fillId="6" borderId="55" xfId="0" applyFont="1" applyFill="1" applyBorder="1" applyAlignment="1" applyProtection="1">
      <alignment horizontal="center" vertical="center"/>
      <protection hidden="1"/>
    </xf>
    <xf numFmtId="0" fontId="26" fillId="6" borderId="56" xfId="0" applyFont="1" applyFill="1" applyBorder="1" applyAlignment="1" applyProtection="1">
      <alignment horizontal="center" vertical="center"/>
      <protection hidden="1"/>
    </xf>
  </cellXfs>
  <cellStyles count="1">
    <cellStyle name="Normal" xfId="0" builtinId="0"/>
  </cellStyles>
  <dxfs count="450">
    <dxf>
      <alignment horizontal="general" vertical="bottom" textRotation="0" wrapText="1" indent="0" justifyLastLine="0" shrinkToFit="0" readingOrder="0"/>
    </dxf>
    <dxf>
      <numFmt numFmtId="0" formatCode="General"/>
    </dxf>
    <dxf>
      <numFmt numFmtId="30" formatCode="@"/>
    </dxf>
    <dxf>
      <numFmt numFmtId="0" formatCode="General"/>
    </dxf>
    <dxf>
      <numFmt numFmtId="30" formatCode="@"/>
    </dxf>
    <dxf>
      <font>
        <color rgb="FF00B0F0"/>
      </font>
    </dxf>
    <dxf>
      <font>
        <b/>
        <i val="0"/>
        <strike val="0"/>
        <color rgb="FF00B0F0"/>
      </font>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2" tint="-9.9948118533890809E-2"/>
        </patternFill>
      </fill>
      <border>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0000"/>
        </patternFill>
      </fill>
    </dxf>
    <dxf>
      <fill>
        <patternFill>
          <bgColor rgb="FFFF0000"/>
        </patternFill>
      </fill>
    </dxf>
    <dxf>
      <font>
        <color rgb="FFC00000"/>
      </font>
    </dxf>
    <dxf>
      <font>
        <b/>
        <i val="0"/>
        <u val="double"/>
        <color theme="0"/>
      </font>
    </dxf>
    <dxf>
      <font>
        <b/>
        <i val="0"/>
        <u val="double"/>
        <color theme="0" tint="-4.9989318521683403E-2"/>
      </font>
    </dxf>
    <dxf>
      <font>
        <b val="0"/>
        <i val="0"/>
        <strike val="0"/>
        <u val="none"/>
        <color theme="1"/>
      </font>
      <fill>
        <patternFill patternType="solid">
          <bgColor rgb="FFC00000"/>
        </patternFill>
      </fill>
    </dxf>
    <dxf>
      <protection locked="0" hidden="0"/>
    </dxf>
    <dxf>
      <numFmt numFmtId="0" formatCode="General"/>
      <protection locked="1" hidden="1"/>
    </dxf>
    <dxf>
      <protection locked="0" hidden="0"/>
    </dxf>
    <dxf>
      <protection locked="0" hidden="0"/>
    </dxf>
    <dxf>
      <protection locked="0" hidden="0"/>
    </dxf>
    <dxf>
      <protection locked="0" hidden="0"/>
    </dxf>
    <dxf>
      <numFmt numFmtId="0" formatCode="General"/>
      <protection locked="1" hidden="1"/>
    </dxf>
    <dxf>
      <numFmt numFmtId="0" formatCode="General"/>
      <alignment horizontal="general" vertical="bottom" textRotation="0" wrapText="1" indent="0" justifyLastLine="0" shrinkToFit="0" readingOrder="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1" formatCode="0"/>
      <protection locked="0" hidden="0"/>
    </dxf>
    <dxf>
      <numFmt numFmtId="1" formatCode="0"/>
      <protection locked="0" hidden="0"/>
    </dxf>
    <dxf>
      <protection locked="0" hidden="0"/>
    </dxf>
    <dxf>
      <protection locked="0" hidden="0"/>
    </dxf>
    <dxf>
      <protection locked="0" hidden="0"/>
    </dxf>
    <dxf>
      <numFmt numFmtId="164" formatCode="h:mm;@"/>
      <protection locked="0" hidden="0"/>
    </dxf>
    <dxf>
      <numFmt numFmtId="19" formatCode="dd/mm/yyyy"/>
      <protection locked="0" hidden="0"/>
    </dxf>
    <dxf>
      <alignment horizontal="left" vertical="center" textRotation="0" indent="0" justifyLastLine="0" shrinkToFit="0" readingOrder="0"/>
    </dxf>
    <dxf>
      <fill>
        <patternFill>
          <bgColor rgb="FF92D050"/>
        </patternFill>
      </fill>
    </dxf>
    <dxf>
      <fill>
        <patternFill>
          <bgColor theme="2" tint="-9.9948118533890809E-2"/>
        </patternFill>
      </fill>
    </dxf>
    <dxf>
      <fill>
        <patternFill>
          <bgColor rgb="FFFF0000"/>
        </patternFill>
      </fill>
    </dxf>
    <dxf>
      <fill>
        <patternFill>
          <bgColor theme="4" tint="0.39994506668294322"/>
        </patternFill>
      </fill>
    </dxf>
    <dxf>
      <fill>
        <patternFill>
          <bgColor rgb="FF00B0F0"/>
        </patternFill>
      </fill>
    </dxf>
    <dxf>
      <fill>
        <patternFill>
          <bgColor rgb="FF00B050"/>
        </patternFill>
      </fill>
    </dxf>
    <dxf>
      <fill>
        <patternFill>
          <bgColor rgb="FFFFFF0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AD0-431F-91C3-B7D81A7D61F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AD0-431F-91C3-B7D81A7D61F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AD0-431F-91C3-B7D81A7D61F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AD0-431F-91C3-B7D81A7D61F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Dashboard!$T$25:$W$25</c:f>
              <c:strCache>
                <c:ptCount val="4"/>
                <c:pt idx="0">
                  <c:v>Votre ES</c:v>
                </c:pt>
                <c:pt idx="1">
                  <c:v>AM</c:v>
                </c:pt>
                <c:pt idx="2">
                  <c:v>Patient</c:v>
                </c:pt>
                <c:pt idx="3">
                  <c:v>ES Receveur</c:v>
                </c:pt>
              </c:strCache>
            </c:strRef>
          </c:cat>
          <c:val>
            <c:numRef>
              <c:f>Dashboard!$T$27:$W$27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250D-4B96-A54D-E76223B99E01}"/>
            </c:ext>
          </c:extLst>
        </c:ser>
        <c:dLbls>
          <c:showLegendKey val="0"/>
          <c:showVal val="0"/>
          <c:showCatName val="1"/>
          <c:showSerName val="0"/>
          <c:showPercent val="1"/>
          <c:showBubbleSize val="0"/>
          <c:showLeaderLines val="1"/>
        </c:dLbls>
        <c:firstSliceAng val="0"/>
        <c:holeSize val="5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9-4AD0-431F-91C3-B7D81A7D61F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4AD0-431F-91C3-B7D81A7D61F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4AD0-431F-91C3-B7D81A7D61F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4AD0-431F-91C3-B7D81A7D61F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Dashboard!$T$25:$W$25</c15:sqref>
                        </c15:formulaRef>
                      </c:ext>
                    </c:extLst>
                    <c:strCache>
                      <c:ptCount val="4"/>
                      <c:pt idx="0">
                        <c:v>Votre ES</c:v>
                      </c:pt>
                      <c:pt idx="1">
                        <c:v>AM</c:v>
                      </c:pt>
                      <c:pt idx="2">
                        <c:v>Patient</c:v>
                      </c:pt>
                      <c:pt idx="3">
                        <c:v>ES Receveur</c:v>
                      </c:pt>
                    </c:strCache>
                  </c:strRef>
                </c:cat>
                <c:val>
                  <c:numRef>
                    <c:extLst>
                      <c:ext uri="{02D57815-91ED-43cb-92C2-25804820EDAC}">
                        <c15:formulaRef>
                          <c15:sqref>Dashboard!$T$26:$W$26</c15:sqref>
                        </c15:formulaRef>
                      </c:ext>
                    </c:extLst>
                    <c:numCache>
                      <c:formatCode>General</c:formatCode>
                      <c:ptCount val="4"/>
                    </c:numCache>
                  </c:numRef>
                </c:val>
                <c:extLst>
                  <c:ext xmlns:c16="http://schemas.microsoft.com/office/drawing/2014/chart" uri="{C3380CC4-5D6E-409C-BE32-E72D297353CC}">
                    <c16:uniqueId val="{00000000-250D-4B96-A54D-E76223B99E01}"/>
                  </c:ext>
                </c:extLst>
              </c15:ser>
            </c15:filteredPieSeries>
          </c:ext>
        </c:extLst>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97212653008431E-2"/>
          <c:y val="0.16361484478461713"/>
          <c:w val="0.53675634009909745"/>
          <c:h val="0.65239631118315988"/>
        </c:manualLayout>
      </c:layout>
      <c:pieChart>
        <c:varyColors val="1"/>
        <c:ser>
          <c:idx val="0"/>
          <c:order val="0"/>
          <c:explosion val="3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87B-4E4F-A4C0-2CCE89C1C40C}"/>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87B-4E4F-A4C0-2CCE89C1C40C}"/>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87B-4E4F-A4C0-2CCE89C1C40C}"/>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87B-4E4F-A4C0-2CCE89C1C40C}"/>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87B-4E4F-A4C0-2CCE89C1C40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Dashboard!$G$10:$K$10</c:f>
              <c:strCache>
                <c:ptCount val="5"/>
                <c:pt idx="0">
                  <c:v>Ambulance</c:v>
                </c:pt>
                <c:pt idx="1">
                  <c:v>VSL</c:v>
                </c:pt>
                <c:pt idx="2">
                  <c:v>Taxi conventionné</c:v>
                </c:pt>
                <c:pt idx="3">
                  <c:v>Véhicule personnel</c:v>
                </c:pt>
                <c:pt idx="4">
                  <c:v>Transport en commun</c:v>
                </c:pt>
              </c:strCache>
            </c:strRef>
          </c:cat>
          <c:val>
            <c:numRef>
              <c:f>Dashboard!$G$25:$K$25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D4C-43A3-9DB3-91824E267BB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Dashboard!$W$64</c:f>
              <c:strCache>
                <c:ptCount val="1"/>
                <c:pt idx="0">
                  <c:v>Nbr de transport</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xVal>
            <c:numRef>
              <c:f>Dashboard!$V$65:$V$88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xVal>
          <c:yVal>
            <c:numRef>
              <c:f>Dashboard!$W$65:$W$88</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extLst>
            <c:ext xmlns:c16="http://schemas.microsoft.com/office/drawing/2014/chart" uri="{C3380CC4-5D6E-409C-BE32-E72D297353CC}">
              <c16:uniqueId val="{00000000-6496-43F6-BB20-F643E95E5403}"/>
            </c:ext>
          </c:extLst>
        </c:ser>
        <c:dLbls>
          <c:showLegendKey val="0"/>
          <c:showVal val="0"/>
          <c:showCatName val="0"/>
          <c:showSerName val="0"/>
          <c:showPercent val="0"/>
          <c:showBubbleSize val="0"/>
        </c:dLbls>
        <c:axId val="319167504"/>
        <c:axId val="319166520"/>
      </c:scatterChart>
      <c:valAx>
        <c:axId val="319167504"/>
        <c:scaling>
          <c:orientation val="minMax"/>
          <c:max val="23"/>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tx1">
                  <a:lumMod val="5000"/>
                  <a:lumOff val="95000"/>
                </a:schemeClr>
              </a:solidFill>
            </a:ln>
            <a:effectLst/>
          </c:spPr>
        </c:min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fr-FR"/>
                  <a:t>Heures</a:t>
                </a:r>
              </a:p>
            </c:rich>
          </c:tx>
          <c:layout/>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all" spc="120" normalizeH="0" baseline="0">
                <a:solidFill>
                  <a:schemeClr val="tx1">
                    <a:lumMod val="65000"/>
                    <a:lumOff val="35000"/>
                  </a:schemeClr>
                </a:solidFill>
                <a:latin typeface="+mn-lt"/>
                <a:ea typeface="+mn-ea"/>
                <a:cs typeface="+mn-cs"/>
              </a:defRPr>
            </a:pPr>
            <a:endParaRPr lang="fr-FR"/>
          </a:p>
        </c:txPr>
        <c:crossAx val="319166520"/>
        <c:crosses val="autoZero"/>
        <c:crossBetween val="midCat"/>
        <c:majorUnit val="1"/>
        <c:minorUnit val="1"/>
      </c:valAx>
      <c:valAx>
        <c:axId val="319166520"/>
        <c:scaling>
          <c:orientation val="minMax"/>
        </c:scaling>
        <c:delete val="0"/>
        <c:axPos val="l"/>
        <c:majorGridlines>
          <c:spPr>
            <a:ln w="9525" cap="flat" cmpd="sng" algn="ctr">
              <a:solidFill>
                <a:schemeClr val="tx1">
                  <a:lumMod val="15000"/>
                  <a:lumOff val="85000"/>
                </a:schemeClr>
              </a:solidFill>
              <a:round/>
            </a:ln>
            <a:effectLst/>
          </c:spPr>
        </c:majorGridlines>
        <c:minorGridlines>
          <c:spPr>
            <a:ln>
              <a:solidFill>
                <a:schemeClr val="tx1">
                  <a:lumMod val="5000"/>
                  <a:lumOff val="95000"/>
                </a:schemeClr>
              </a:solidFill>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Nombre de transports</a:t>
                </a:r>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9167504"/>
        <c:crossesAt val="0"/>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225965217362257"/>
          <c:y val="0.22589262421492193"/>
          <c:w val="0.32275335785095632"/>
          <c:h val="0.60013727219647939"/>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D43-47CB-9CC1-4661EAC7620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D43-47CB-9CC1-4661EAC76200}"/>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7D43-47CB-9CC1-4661EAC76200}"/>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7D43-47CB-9CC1-4661EAC76200}"/>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7D43-47CB-9CC1-4661EAC7620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Dashboard!$E$28:$E$32</c:f>
              <c:strCache>
                <c:ptCount val="5"/>
                <c:pt idx="0">
                  <c:v>MCO</c:v>
                </c:pt>
                <c:pt idx="1">
                  <c:v>SSR</c:v>
                </c:pt>
                <c:pt idx="2">
                  <c:v>PSY </c:v>
                </c:pt>
                <c:pt idx="3">
                  <c:v>STRUCTURE LIBERALE</c:v>
                </c:pt>
                <c:pt idx="4">
                  <c:v>Domicile/ EHPAD/ USLD</c:v>
                </c:pt>
              </c:strCache>
            </c:strRef>
          </c:cat>
          <c:val>
            <c:numRef>
              <c:f>Dashboard!$F$28:$F$32</c:f>
              <c:numCache>
                <c:formatCode>General</c:formatCode>
                <c:ptCount val="5"/>
              </c:numCache>
            </c:numRef>
          </c:val>
          <c:extLst>
            <c:ext xmlns:c16="http://schemas.microsoft.com/office/drawing/2014/chart" uri="{C3380CC4-5D6E-409C-BE32-E72D297353CC}">
              <c16:uniqueId val="{00000000-9EA9-4E0B-AB7E-077368C0AA4F}"/>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7D43-47CB-9CC1-4661EAC7620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7D43-47CB-9CC1-4661EAC76200}"/>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7D43-47CB-9CC1-4661EAC76200}"/>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7D43-47CB-9CC1-4661EAC76200}"/>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7D43-47CB-9CC1-4661EAC7620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Dashboard!$E$28:$E$32</c:f>
              <c:strCache>
                <c:ptCount val="5"/>
                <c:pt idx="0">
                  <c:v>MCO</c:v>
                </c:pt>
                <c:pt idx="1">
                  <c:v>SSR</c:v>
                </c:pt>
                <c:pt idx="2">
                  <c:v>PSY </c:v>
                </c:pt>
                <c:pt idx="3">
                  <c:v>STRUCTURE LIBERALE</c:v>
                </c:pt>
                <c:pt idx="4">
                  <c:v>Domicile/ EHPAD/ USLD</c:v>
                </c:pt>
              </c:strCache>
            </c:strRef>
          </c:cat>
          <c:val>
            <c:numRef>
              <c:f>Dashboard!$L$28:$L$32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EA9-4E0B-AB7E-077368C0AA4F}"/>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25</xdr:col>
      <xdr:colOff>155509</xdr:colOff>
      <xdr:row>1</xdr:row>
      <xdr:rowOff>29158</xdr:rowOff>
    </xdr:from>
    <xdr:to>
      <xdr:col>27</xdr:col>
      <xdr:colOff>534759</xdr:colOff>
      <xdr:row>6</xdr:row>
      <xdr:rowOff>104970</xdr:rowOff>
    </xdr:to>
    <xdr:pic>
      <xdr:nvPicPr>
        <xdr:cNvPr id="2" name="Image 1" descr="cid:image001.gif@01D2E376.BEBBCAF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34616" y="408214"/>
          <a:ext cx="1895475" cy="10477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0</xdr:row>
      <xdr:rowOff>133350</xdr:rowOff>
    </xdr:from>
    <xdr:to>
      <xdr:col>0</xdr:col>
      <xdr:colOff>1695450</xdr:colOff>
      <xdr:row>2</xdr:row>
      <xdr:rowOff>95250</xdr:rowOff>
    </xdr:to>
    <xdr:sp macro="" textlink="">
      <xdr:nvSpPr>
        <xdr:cNvPr id="3" name="Rectangle à coins arrondis 2"/>
        <xdr:cNvSpPr/>
      </xdr:nvSpPr>
      <xdr:spPr>
        <a:xfrm>
          <a:off x="352425" y="133350"/>
          <a:ext cx="1343025" cy="561975"/>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tx1"/>
              </a:solidFill>
            </a:rPr>
            <a:t>Votre LOGO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153715</xdr:colOff>
      <xdr:row>1</xdr:row>
      <xdr:rowOff>31095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85949" cy="342948"/>
        </a:xfrm>
        <a:prstGeom prst="rect">
          <a:avLst/>
        </a:prstGeom>
      </xdr:spPr>
    </xdr:pic>
    <xdr:clientData/>
  </xdr:twoCellAnchor>
  <xdr:twoCellAnchor editAs="oneCell">
    <xdr:from>
      <xdr:col>10</xdr:col>
      <xdr:colOff>77933</xdr:colOff>
      <xdr:row>42</xdr:row>
      <xdr:rowOff>112568</xdr:rowOff>
    </xdr:from>
    <xdr:to>
      <xdr:col>11</xdr:col>
      <xdr:colOff>106841</xdr:colOff>
      <xdr:row>46</xdr:row>
      <xdr:rowOff>25198</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31819" y="4892386"/>
          <a:ext cx="210749" cy="518766"/>
        </a:xfrm>
        <a:prstGeom prst="rect">
          <a:avLst/>
        </a:prstGeom>
      </xdr:spPr>
    </xdr:pic>
    <xdr:clientData/>
  </xdr:twoCellAnchor>
  <xdr:oneCellAnchor>
    <xdr:from>
      <xdr:col>41</xdr:col>
      <xdr:colOff>0</xdr:colOff>
      <xdr:row>0</xdr:row>
      <xdr:rowOff>0</xdr:rowOff>
    </xdr:from>
    <xdr:ext cx="908388" cy="338826"/>
    <xdr:pic>
      <xdr:nvPicPr>
        <xdr:cNvPr id="8" name="Imag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08388" cy="338826"/>
        </a:xfrm>
        <a:prstGeom prst="rect">
          <a:avLst/>
        </a:prstGeom>
      </xdr:spPr>
    </xdr:pic>
    <xdr:clientData/>
  </xdr:oneCellAnchor>
  <xdr:oneCellAnchor>
    <xdr:from>
      <xdr:col>51</xdr:col>
      <xdr:colOff>77933</xdr:colOff>
      <xdr:row>42</xdr:row>
      <xdr:rowOff>112568</xdr:rowOff>
    </xdr:from>
    <xdr:ext cx="212082" cy="528091"/>
    <xdr:pic>
      <xdr:nvPicPr>
        <xdr:cNvPr id="9" name="Imag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8471" y="4962991"/>
          <a:ext cx="212082" cy="528091"/>
        </a:xfrm>
        <a:prstGeom prst="rect">
          <a:avLst/>
        </a:prstGeom>
      </xdr:spPr>
    </xdr:pic>
    <xdr:clientData/>
  </xdr:oneCellAnchor>
  <xdr:oneCellAnchor>
    <xdr:from>
      <xdr:col>41</xdr:col>
      <xdr:colOff>0</xdr:colOff>
      <xdr:row>0</xdr:row>
      <xdr:rowOff>0</xdr:rowOff>
    </xdr:from>
    <xdr:ext cx="908388" cy="338826"/>
    <xdr:pic>
      <xdr:nvPicPr>
        <xdr:cNvPr id="10" name="Imag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08388" cy="338826"/>
        </a:xfrm>
        <a:prstGeom prst="rect">
          <a:avLst/>
        </a:prstGeom>
      </xdr:spPr>
    </xdr:pic>
    <xdr:clientData/>
  </xdr:oneCellAnchor>
  <xdr:oneCellAnchor>
    <xdr:from>
      <xdr:col>51</xdr:col>
      <xdr:colOff>77933</xdr:colOff>
      <xdr:row>42</xdr:row>
      <xdr:rowOff>112568</xdr:rowOff>
    </xdr:from>
    <xdr:ext cx="212082" cy="528091"/>
    <xdr:pic>
      <xdr:nvPicPr>
        <xdr:cNvPr id="11" name="Image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8471" y="4962991"/>
          <a:ext cx="212082" cy="52809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32175</xdr:colOff>
      <xdr:row>0</xdr:row>
      <xdr:rowOff>0</xdr:rowOff>
    </xdr:from>
    <xdr:to>
      <xdr:col>5</xdr:col>
      <xdr:colOff>48345</xdr:colOff>
      <xdr:row>0</xdr:row>
      <xdr:rowOff>284427</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740" y="0"/>
          <a:ext cx="745040" cy="284427"/>
        </a:xfrm>
        <a:prstGeom prst="rect">
          <a:avLst/>
        </a:prstGeom>
      </xdr:spPr>
    </xdr:pic>
    <xdr:clientData/>
  </xdr:twoCellAnchor>
  <xdr:oneCellAnchor>
    <xdr:from>
      <xdr:col>43</xdr:col>
      <xdr:colOff>51289</xdr:colOff>
      <xdr:row>0</xdr:row>
      <xdr:rowOff>29308</xdr:rowOff>
    </xdr:from>
    <xdr:ext cx="748862" cy="284427"/>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55424" y="29308"/>
          <a:ext cx="748862" cy="284427"/>
        </a:xfrm>
        <a:prstGeom prst="rect">
          <a:avLst/>
        </a:prstGeom>
      </xdr:spPr>
    </xdr:pic>
    <xdr:clientData/>
  </xdr:oneCellAnchor>
  <xdr:oneCellAnchor>
    <xdr:from>
      <xdr:col>85</xdr:col>
      <xdr:colOff>21982</xdr:colOff>
      <xdr:row>0</xdr:row>
      <xdr:rowOff>14654</xdr:rowOff>
    </xdr:from>
    <xdr:ext cx="748862" cy="284427"/>
    <xdr:pic>
      <xdr:nvPicPr>
        <xdr:cNvPr id="5"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15597" y="14654"/>
          <a:ext cx="748862" cy="284427"/>
        </a:xfrm>
        <a:prstGeom prst="rect">
          <a:avLst/>
        </a:prstGeom>
      </xdr:spPr>
    </xdr:pic>
    <xdr:clientData/>
  </xdr:oneCellAnchor>
  <xdr:twoCellAnchor editAs="oneCell">
    <xdr:from>
      <xdr:col>38</xdr:col>
      <xdr:colOff>43962</xdr:colOff>
      <xdr:row>92</xdr:row>
      <xdr:rowOff>446942</xdr:rowOff>
    </xdr:from>
    <xdr:to>
      <xdr:col>40</xdr:col>
      <xdr:colOff>125353</xdr:colOff>
      <xdr:row>92</xdr:row>
      <xdr:rowOff>589837</xdr:rowOff>
    </xdr:to>
    <xdr:pic>
      <xdr:nvPicPr>
        <xdr:cNvPr id="7" name="Imag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17981" y="10543442"/>
          <a:ext cx="447737" cy="142895"/>
        </a:xfrm>
        <a:prstGeom prst="rect">
          <a:avLst/>
        </a:prstGeom>
      </xdr:spPr>
    </xdr:pic>
    <xdr:clientData/>
  </xdr:twoCellAnchor>
  <xdr:twoCellAnchor editAs="oneCell">
    <xdr:from>
      <xdr:col>80</xdr:col>
      <xdr:colOff>71805</xdr:colOff>
      <xdr:row>92</xdr:row>
      <xdr:rowOff>445476</xdr:rowOff>
    </xdr:from>
    <xdr:to>
      <xdr:col>82</xdr:col>
      <xdr:colOff>153196</xdr:colOff>
      <xdr:row>92</xdr:row>
      <xdr:rowOff>588371</xdr:rowOff>
    </xdr:to>
    <xdr:pic>
      <xdr:nvPicPr>
        <xdr:cNvPr id="8" name="Imag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27978" y="10541976"/>
          <a:ext cx="447737" cy="142895"/>
        </a:xfrm>
        <a:prstGeom prst="rect">
          <a:avLst/>
        </a:prstGeom>
      </xdr:spPr>
    </xdr:pic>
    <xdr:clientData/>
  </xdr:twoCellAnchor>
  <xdr:twoCellAnchor editAs="oneCell">
    <xdr:from>
      <xdr:col>122</xdr:col>
      <xdr:colOff>84994</xdr:colOff>
      <xdr:row>92</xdr:row>
      <xdr:rowOff>465992</xdr:rowOff>
    </xdr:from>
    <xdr:to>
      <xdr:col>124</xdr:col>
      <xdr:colOff>166385</xdr:colOff>
      <xdr:row>92</xdr:row>
      <xdr:rowOff>608887</xdr:rowOff>
    </xdr:to>
    <xdr:pic>
      <xdr:nvPicPr>
        <xdr:cNvPr id="9" name="Imag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530648" y="10562492"/>
          <a:ext cx="447737" cy="1428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636196</xdr:colOff>
      <xdr:row>35</xdr:row>
      <xdr:rowOff>61851</xdr:rowOff>
    </xdr:from>
    <xdr:to>
      <xdr:col>15</xdr:col>
      <xdr:colOff>655617</xdr:colOff>
      <xdr:row>43</xdr:row>
      <xdr:rowOff>68655</xdr:rowOff>
    </xdr:to>
    <xdr:sp macro="" textlink="">
      <xdr:nvSpPr>
        <xdr:cNvPr id="10" name="Bulle ronde 9"/>
        <xdr:cNvSpPr/>
      </xdr:nvSpPr>
      <xdr:spPr>
        <a:xfrm>
          <a:off x="9839573" y="4391396"/>
          <a:ext cx="2876921" cy="1750993"/>
        </a:xfrm>
        <a:prstGeom prst="wedgeEllipseCallout">
          <a:avLst/>
        </a:prstGeom>
        <a:noFill/>
        <a:ln w="571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12</xdr:col>
      <xdr:colOff>666750</xdr:colOff>
      <xdr:row>36</xdr:row>
      <xdr:rowOff>28574</xdr:rowOff>
    </xdr:from>
    <xdr:to>
      <xdr:col>14</xdr:col>
      <xdr:colOff>695325</xdr:colOff>
      <xdr:row>37</xdr:row>
      <xdr:rowOff>173182</xdr:rowOff>
    </xdr:to>
    <xdr:sp macro="" textlink="">
      <xdr:nvSpPr>
        <xdr:cNvPr id="17" name="ZoneTexte 16"/>
        <xdr:cNvSpPr txBox="1"/>
      </xdr:nvSpPr>
      <xdr:spPr>
        <a:xfrm>
          <a:off x="9870127" y="4543671"/>
          <a:ext cx="1562471" cy="330160"/>
        </a:xfrm>
        <a:prstGeom prst="rect">
          <a:avLst/>
        </a:prstGeom>
        <a:solidFill>
          <a:schemeClr val="tx1">
            <a:lumMod val="65000"/>
            <a:lumOff val="3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solidFill>
                <a:schemeClr val="bg1"/>
              </a:solidFill>
            </a:rPr>
            <a:t>Nbr</a:t>
          </a:r>
          <a:r>
            <a:rPr lang="fr-FR" sz="1600" baseline="0">
              <a:solidFill>
                <a:schemeClr val="bg1"/>
              </a:solidFill>
            </a:rPr>
            <a:t> incidents</a:t>
          </a:r>
          <a:endParaRPr lang="fr-FR" sz="1600">
            <a:solidFill>
              <a:schemeClr val="bg1"/>
            </a:solidFill>
          </a:endParaRPr>
        </a:p>
      </xdr:txBody>
    </xdr:sp>
    <xdr:clientData/>
  </xdr:twoCellAnchor>
  <xdr:twoCellAnchor>
    <xdr:from>
      <xdr:col>7</xdr:col>
      <xdr:colOff>436892</xdr:colOff>
      <xdr:row>47</xdr:row>
      <xdr:rowOff>55293</xdr:rowOff>
    </xdr:from>
    <xdr:to>
      <xdr:col>9</xdr:col>
      <xdr:colOff>352892</xdr:colOff>
      <xdr:row>52</xdr:row>
      <xdr:rowOff>2792</xdr:rowOff>
    </xdr:to>
    <xdr:sp macro="" textlink="$V$27">
      <xdr:nvSpPr>
        <xdr:cNvPr id="22" name="Rectangle à coins arrondis 21"/>
        <xdr:cNvSpPr/>
      </xdr:nvSpPr>
      <xdr:spPr>
        <a:xfrm>
          <a:off x="5805528" y="6933085"/>
          <a:ext cx="1449896" cy="875259"/>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49D33307-7249-4438-87AE-286E83FE2B1E}" type="TxLink">
            <a:rPr lang="en-US" sz="3200" b="0" i="0" u="none" strike="noStrike">
              <a:solidFill>
                <a:schemeClr val="bg1"/>
              </a:solidFill>
              <a:latin typeface="Calibri"/>
              <a:ea typeface="+mn-ea"/>
              <a:cs typeface="Calibri"/>
            </a:rPr>
            <a:pPr marL="0" indent="0" algn="ctr"/>
            <a:t>0</a:t>
          </a:fld>
          <a:endParaRPr lang="fr-FR" sz="3200" b="0" i="0" u="none" strike="noStrike">
            <a:solidFill>
              <a:schemeClr val="bg1"/>
            </a:solidFill>
            <a:latin typeface="Calibri"/>
            <a:ea typeface="+mn-ea"/>
            <a:cs typeface="Calibri"/>
          </a:endParaRPr>
        </a:p>
      </xdr:txBody>
    </xdr:sp>
    <xdr:clientData/>
  </xdr:twoCellAnchor>
  <xdr:twoCellAnchor>
    <xdr:from>
      <xdr:col>4</xdr:col>
      <xdr:colOff>433717</xdr:colOff>
      <xdr:row>47</xdr:row>
      <xdr:rowOff>55293</xdr:rowOff>
    </xdr:from>
    <xdr:to>
      <xdr:col>6</xdr:col>
      <xdr:colOff>349717</xdr:colOff>
      <xdr:row>52</xdr:row>
      <xdr:rowOff>2792</xdr:rowOff>
    </xdr:to>
    <xdr:sp macro="" textlink="$U$27">
      <xdr:nvSpPr>
        <xdr:cNvPr id="25" name="Rectangle à coins arrondis 24"/>
        <xdr:cNvSpPr/>
      </xdr:nvSpPr>
      <xdr:spPr>
        <a:xfrm>
          <a:off x="3501509" y="6933085"/>
          <a:ext cx="1449896" cy="875259"/>
        </a:xfrm>
        <a:prstGeom prst="roundRect">
          <a:avLst/>
        </a:prstGeom>
      </xdr:spPr>
      <xdr:style>
        <a:lnRef idx="0">
          <a:schemeClr val="accent2"/>
        </a:lnRef>
        <a:fillRef idx="3">
          <a:schemeClr val="accent2"/>
        </a:fillRef>
        <a:effectRef idx="3">
          <a:schemeClr val="accent2"/>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050D263A-7CF9-4D42-B9BA-0E4EF3BFD558}" type="TxLink">
            <a:rPr lang="en-US" sz="3200" b="0" i="0" u="none" strike="noStrike">
              <a:solidFill>
                <a:schemeClr val="bg1"/>
              </a:solidFill>
              <a:latin typeface="Calibri"/>
              <a:ea typeface="+mn-ea"/>
              <a:cs typeface="Calibri"/>
            </a:rPr>
            <a:pPr marL="0" indent="0" algn="ctr"/>
            <a:t>0</a:t>
          </a:fld>
          <a:endParaRPr lang="fr-FR" sz="3200" b="0" i="0" u="none" strike="noStrike">
            <a:solidFill>
              <a:schemeClr val="bg1"/>
            </a:solidFill>
            <a:latin typeface="Calibri"/>
            <a:ea typeface="+mn-ea"/>
            <a:cs typeface="Calibri"/>
          </a:endParaRPr>
        </a:p>
      </xdr:txBody>
    </xdr:sp>
    <xdr:clientData/>
  </xdr:twoCellAnchor>
  <xdr:twoCellAnchor>
    <xdr:from>
      <xdr:col>1</xdr:col>
      <xdr:colOff>430542</xdr:colOff>
      <xdr:row>47</xdr:row>
      <xdr:rowOff>55293</xdr:rowOff>
    </xdr:from>
    <xdr:to>
      <xdr:col>3</xdr:col>
      <xdr:colOff>346542</xdr:colOff>
      <xdr:row>52</xdr:row>
      <xdr:rowOff>2792</xdr:rowOff>
    </xdr:to>
    <xdr:sp macro="" textlink="$T$27">
      <xdr:nvSpPr>
        <xdr:cNvPr id="26" name="Rectangle à coins arrondis 25"/>
        <xdr:cNvSpPr/>
      </xdr:nvSpPr>
      <xdr:spPr>
        <a:xfrm>
          <a:off x="1197490" y="6933085"/>
          <a:ext cx="1449896" cy="875259"/>
        </a:xfrm>
        <a:prstGeom prst="roundRect">
          <a:avLst/>
        </a:prstGeom>
      </xdr:spPr>
      <xdr:style>
        <a:lnRef idx="0">
          <a:schemeClr val="accent5"/>
        </a:lnRef>
        <a:fillRef idx="3">
          <a:schemeClr val="accent5"/>
        </a:fillRef>
        <a:effectRef idx="3">
          <a:schemeClr val="accent5"/>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0159D6A2-0C34-4088-A0A7-A1BB9FE86B1F}" type="TxLink">
            <a:rPr lang="en-US" sz="3200" b="0" i="0" u="none" strike="noStrike">
              <a:solidFill>
                <a:schemeClr val="bg1"/>
              </a:solidFill>
              <a:latin typeface="Calibri"/>
              <a:ea typeface="+mn-ea"/>
              <a:cs typeface="Calibri"/>
            </a:rPr>
            <a:pPr marL="0" indent="0" algn="ctr"/>
            <a:t>0</a:t>
          </a:fld>
          <a:endParaRPr lang="fr-FR" sz="3200" b="0" i="0" u="none" strike="noStrike">
            <a:solidFill>
              <a:schemeClr val="bg1"/>
            </a:solidFill>
            <a:latin typeface="Calibri"/>
            <a:ea typeface="+mn-ea"/>
            <a:cs typeface="Calibri"/>
          </a:endParaRPr>
        </a:p>
      </xdr:txBody>
    </xdr:sp>
    <xdr:clientData/>
  </xdr:twoCellAnchor>
  <xdr:twoCellAnchor>
    <xdr:from>
      <xdr:col>10</xdr:col>
      <xdr:colOff>440067</xdr:colOff>
      <xdr:row>47</xdr:row>
      <xdr:rowOff>55293</xdr:rowOff>
    </xdr:from>
    <xdr:to>
      <xdr:col>12</xdr:col>
      <xdr:colOff>356067</xdr:colOff>
      <xdr:row>52</xdr:row>
      <xdr:rowOff>2792</xdr:rowOff>
    </xdr:to>
    <xdr:sp macro="" textlink="$W$27">
      <xdr:nvSpPr>
        <xdr:cNvPr id="27" name="Rectangle à coins arrondis 26"/>
        <xdr:cNvSpPr/>
      </xdr:nvSpPr>
      <xdr:spPr>
        <a:xfrm>
          <a:off x="8109548" y="6933085"/>
          <a:ext cx="1449896" cy="875259"/>
        </a:xfrm>
        <a:prstGeom prst="roundRect">
          <a:avLst/>
        </a:prstGeom>
      </xdr:spPr>
      <xdr:style>
        <a:lnRef idx="0">
          <a:schemeClr val="accent4"/>
        </a:lnRef>
        <a:fillRef idx="3">
          <a:schemeClr val="accent4"/>
        </a:fillRef>
        <a:effectRef idx="3">
          <a:schemeClr val="accent4"/>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0C10F0D4-29BA-4962-8645-C21F95045310}" type="TxLink">
            <a:rPr lang="en-US" sz="3200" b="0" i="0" u="none" strike="noStrike">
              <a:solidFill>
                <a:schemeClr val="bg1"/>
              </a:solidFill>
              <a:latin typeface="Calibri"/>
              <a:ea typeface="+mn-ea"/>
              <a:cs typeface="Calibri"/>
            </a:rPr>
            <a:pPr marL="0" indent="0" algn="ctr"/>
            <a:t>0</a:t>
          </a:fld>
          <a:endParaRPr lang="fr-FR" sz="3200" b="0" i="0" u="none" strike="noStrike">
            <a:solidFill>
              <a:schemeClr val="bg1"/>
            </a:solidFill>
            <a:latin typeface="Calibri"/>
            <a:ea typeface="+mn-ea"/>
            <a:cs typeface="Calibri"/>
          </a:endParaRPr>
        </a:p>
      </xdr:txBody>
    </xdr:sp>
    <xdr:clientData/>
  </xdr:twoCellAnchor>
  <xdr:twoCellAnchor>
    <xdr:from>
      <xdr:col>1</xdr:col>
      <xdr:colOff>246908</xdr:colOff>
      <xdr:row>45</xdr:row>
      <xdr:rowOff>48612</xdr:rowOff>
    </xdr:from>
    <xdr:to>
      <xdr:col>3</xdr:col>
      <xdr:colOff>606137</xdr:colOff>
      <xdr:row>46</xdr:row>
      <xdr:rowOff>173181</xdr:rowOff>
    </xdr:to>
    <xdr:sp macro="" textlink="">
      <xdr:nvSpPr>
        <xdr:cNvPr id="28" name="ZoneTexte 27"/>
        <xdr:cNvSpPr txBox="1"/>
      </xdr:nvSpPr>
      <xdr:spPr>
        <a:xfrm>
          <a:off x="1013856" y="6555300"/>
          <a:ext cx="1893125" cy="31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chemeClr val="bg1"/>
              </a:solidFill>
            </a:rPr>
            <a:t>A la charge</a:t>
          </a:r>
          <a:r>
            <a:rPr lang="fr-FR" sz="1400" baseline="0">
              <a:solidFill>
                <a:schemeClr val="bg1"/>
              </a:solidFill>
            </a:rPr>
            <a:t> de votre ES</a:t>
          </a:r>
          <a:endParaRPr lang="fr-FR" sz="1400">
            <a:solidFill>
              <a:schemeClr val="bg1"/>
            </a:solidFill>
          </a:endParaRPr>
        </a:p>
      </xdr:txBody>
    </xdr:sp>
    <xdr:clientData/>
  </xdr:twoCellAnchor>
  <xdr:twoCellAnchor>
    <xdr:from>
      <xdr:col>4</xdr:col>
      <xdr:colOff>362197</xdr:colOff>
      <xdr:row>45</xdr:row>
      <xdr:rowOff>52570</xdr:rowOff>
    </xdr:from>
    <xdr:to>
      <xdr:col>6</xdr:col>
      <xdr:colOff>721426</xdr:colOff>
      <xdr:row>46</xdr:row>
      <xdr:rowOff>177139</xdr:rowOff>
    </xdr:to>
    <xdr:sp macro="" textlink="">
      <xdr:nvSpPr>
        <xdr:cNvPr id="41" name="ZoneTexte 40"/>
        <xdr:cNvSpPr txBox="1"/>
      </xdr:nvSpPr>
      <xdr:spPr>
        <a:xfrm>
          <a:off x="3429989" y="6559258"/>
          <a:ext cx="1893125" cy="31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chemeClr val="bg1"/>
              </a:solidFill>
            </a:rPr>
            <a:t>A la charge</a:t>
          </a:r>
          <a:r>
            <a:rPr lang="fr-FR" sz="1400" baseline="0">
              <a:solidFill>
                <a:schemeClr val="bg1"/>
              </a:solidFill>
            </a:rPr>
            <a:t> de l'AM</a:t>
          </a:r>
          <a:endParaRPr lang="fr-FR" sz="1400">
            <a:solidFill>
              <a:schemeClr val="bg1"/>
            </a:solidFill>
          </a:endParaRPr>
        </a:p>
      </xdr:txBody>
    </xdr:sp>
    <xdr:clientData/>
  </xdr:twoCellAnchor>
  <xdr:twoCellAnchor>
    <xdr:from>
      <xdr:col>7</xdr:col>
      <xdr:colOff>275607</xdr:colOff>
      <xdr:row>45</xdr:row>
      <xdr:rowOff>40200</xdr:rowOff>
    </xdr:from>
    <xdr:to>
      <xdr:col>9</xdr:col>
      <xdr:colOff>634836</xdr:colOff>
      <xdr:row>46</xdr:row>
      <xdr:rowOff>164769</xdr:rowOff>
    </xdr:to>
    <xdr:sp macro="" textlink="">
      <xdr:nvSpPr>
        <xdr:cNvPr id="42" name="ZoneTexte 41"/>
        <xdr:cNvSpPr txBox="1"/>
      </xdr:nvSpPr>
      <xdr:spPr>
        <a:xfrm>
          <a:off x="5644243" y="6546888"/>
          <a:ext cx="1893125" cy="31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chemeClr val="bg1"/>
              </a:solidFill>
            </a:rPr>
            <a:t>A la charge</a:t>
          </a:r>
          <a:r>
            <a:rPr lang="fr-FR" sz="1400" baseline="0">
              <a:solidFill>
                <a:schemeClr val="bg1"/>
              </a:solidFill>
            </a:rPr>
            <a:t> du Patient</a:t>
          </a:r>
          <a:endParaRPr lang="fr-FR" sz="1400">
            <a:solidFill>
              <a:schemeClr val="bg1"/>
            </a:solidFill>
          </a:endParaRPr>
        </a:p>
      </xdr:txBody>
    </xdr:sp>
    <xdr:clientData/>
  </xdr:twoCellAnchor>
  <xdr:twoCellAnchor>
    <xdr:from>
      <xdr:col>10</xdr:col>
      <xdr:colOff>118752</xdr:colOff>
      <xdr:row>45</xdr:row>
      <xdr:rowOff>56528</xdr:rowOff>
    </xdr:from>
    <xdr:to>
      <xdr:col>13</xdr:col>
      <xdr:colOff>98960</xdr:colOff>
      <xdr:row>46</xdr:row>
      <xdr:rowOff>181097</xdr:rowOff>
    </xdr:to>
    <xdr:sp macro="" textlink="">
      <xdr:nvSpPr>
        <xdr:cNvPr id="43" name="ZoneTexte 42"/>
        <xdr:cNvSpPr txBox="1"/>
      </xdr:nvSpPr>
      <xdr:spPr>
        <a:xfrm>
          <a:off x="7788233" y="6563216"/>
          <a:ext cx="2281052" cy="31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chemeClr val="bg1"/>
              </a:solidFill>
            </a:rPr>
            <a:t>A la charge</a:t>
          </a:r>
          <a:r>
            <a:rPr lang="fr-FR" sz="1400" baseline="0">
              <a:solidFill>
                <a:schemeClr val="bg1"/>
              </a:solidFill>
            </a:rPr>
            <a:t> de l'ES Receveur</a:t>
          </a:r>
          <a:endParaRPr lang="fr-FR" sz="1400">
            <a:solidFill>
              <a:schemeClr val="bg1"/>
            </a:solidFill>
          </a:endParaRPr>
        </a:p>
      </xdr:txBody>
    </xdr:sp>
    <xdr:clientData/>
  </xdr:twoCellAnchor>
  <xdr:twoCellAnchor>
    <xdr:from>
      <xdr:col>2</xdr:col>
      <xdr:colOff>81774</xdr:colOff>
      <xdr:row>37</xdr:row>
      <xdr:rowOff>110601</xdr:rowOff>
    </xdr:from>
    <xdr:to>
      <xdr:col>4</xdr:col>
      <xdr:colOff>751973</xdr:colOff>
      <xdr:row>40</xdr:row>
      <xdr:rowOff>147711</xdr:rowOff>
    </xdr:to>
    <xdr:sp macro="" textlink="$T$17">
      <xdr:nvSpPr>
        <xdr:cNvPr id="21" name="ZoneTexte 20"/>
        <xdr:cNvSpPr txBox="1"/>
      </xdr:nvSpPr>
      <xdr:spPr>
        <a:xfrm>
          <a:off x="1605774" y="9635601"/>
          <a:ext cx="2194199" cy="668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05BC6DF-475B-4073-8242-E0D16F5BF89C}" type="TxLink">
            <a:rPr lang="en-US" sz="5400" b="1" i="0" u="none" strike="noStrike">
              <a:solidFill>
                <a:schemeClr val="accent6"/>
              </a:solidFill>
              <a:latin typeface="Calibri"/>
              <a:cs typeface="Calibri"/>
            </a:rPr>
            <a:pPr algn="ctr"/>
            <a:t>0</a:t>
          </a:fld>
          <a:endParaRPr lang="fr-FR" sz="5400" b="1">
            <a:solidFill>
              <a:schemeClr val="accent6"/>
            </a:solidFill>
          </a:endParaRPr>
        </a:p>
      </xdr:txBody>
    </xdr:sp>
    <xdr:clientData/>
  </xdr:twoCellAnchor>
  <xdr:twoCellAnchor>
    <xdr:from>
      <xdr:col>8</xdr:col>
      <xdr:colOff>371157</xdr:colOff>
      <xdr:row>37</xdr:row>
      <xdr:rowOff>70497</xdr:rowOff>
    </xdr:from>
    <xdr:to>
      <xdr:col>10</xdr:col>
      <xdr:colOff>822158</xdr:colOff>
      <xdr:row>40</xdr:row>
      <xdr:rowOff>107607</xdr:rowOff>
    </xdr:to>
    <xdr:sp macro="" textlink="$U$17">
      <xdr:nvSpPr>
        <xdr:cNvPr id="45" name="ZoneTexte 44"/>
        <xdr:cNvSpPr txBox="1"/>
      </xdr:nvSpPr>
      <xdr:spPr>
        <a:xfrm>
          <a:off x="6467157" y="9595497"/>
          <a:ext cx="2275790" cy="668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71BE84E8-CC15-4852-9DE5-1EF4FBFC3814}" type="TxLink">
            <a:rPr lang="en-US" sz="5400" b="1" i="0" u="none" strike="noStrike">
              <a:solidFill>
                <a:schemeClr val="accent2"/>
              </a:solidFill>
              <a:latin typeface="Calibri"/>
              <a:ea typeface="+mn-ea"/>
              <a:cs typeface="Calibri"/>
            </a:rPr>
            <a:pPr marL="0" indent="0" algn="ctr"/>
            <a:t>0</a:t>
          </a:fld>
          <a:endParaRPr lang="fr-FR" sz="5400" b="1" i="0" u="none" strike="noStrike">
            <a:solidFill>
              <a:schemeClr val="accent2"/>
            </a:solidFill>
            <a:latin typeface="Calibri"/>
            <a:ea typeface="+mn-ea"/>
            <a:cs typeface="Calibri"/>
          </a:endParaRPr>
        </a:p>
      </xdr:txBody>
    </xdr:sp>
    <xdr:clientData/>
  </xdr:twoCellAnchor>
  <xdr:twoCellAnchor>
    <xdr:from>
      <xdr:col>7</xdr:col>
      <xdr:colOff>392752</xdr:colOff>
      <xdr:row>35</xdr:row>
      <xdr:rowOff>78182</xdr:rowOff>
    </xdr:from>
    <xdr:to>
      <xdr:col>11</xdr:col>
      <xdr:colOff>201880</xdr:colOff>
      <xdr:row>43</xdr:row>
      <xdr:rowOff>84986</xdr:rowOff>
    </xdr:to>
    <xdr:sp macro="" textlink="">
      <xdr:nvSpPr>
        <xdr:cNvPr id="46" name="Bulle ronde 45"/>
        <xdr:cNvSpPr/>
      </xdr:nvSpPr>
      <xdr:spPr>
        <a:xfrm>
          <a:off x="5761388" y="4407727"/>
          <a:ext cx="2876921" cy="1701512"/>
        </a:xfrm>
        <a:prstGeom prst="wedgeEllipseCallout">
          <a:avLst/>
        </a:prstGeom>
        <a:noFill/>
        <a:ln w="57150">
          <a:solidFill>
            <a:schemeClr val="accent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7</xdr:col>
      <xdr:colOff>52203</xdr:colOff>
      <xdr:row>36</xdr:row>
      <xdr:rowOff>28575</xdr:rowOff>
    </xdr:from>
    <xdr:to>
      <xdr:col>9</xdr:col>
      <xdr:colOff>259773</xdr:colOff>
      <xdr:row>37</xdr:row>
      <xdr:rowOff>173183</xdr:rowOff>
    </xdr:to>
    <xdr:sp macro="" textlink="">
      <xdr:nvSpPr>
        <xdr:cNvPr id="48" name="ZoneTexte 47"/>
        <xdr:cNvSpPr txBox="1"/>
      </xdr:nvSpPr>
      <xdr:spPr>
        <a:xfrm>
          <a:off x="5420839" y="4543672"/>
          <a:ext cx="1741466" cy="330160"/>
        </a:xfrm>
        <a:prstGeom prst="rect">
          <a:avLst/>
        </a:prstGeom>
        <a:solidFill>
          <a:schemeClr val="tx1">
            <a:lumMod val="65000"/>
            <a:lumOff val="3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solidFill>
                <a:schemeClr val="accent2"/>
              </a:solidFill>
            </a:rPr>
            <a:t>Transport Annulé</a:t>
          </a:r>
        </a:p>
      </xdr:txBody>
    </xdr:sp>
    <xdr:clientData/>
  </xdr:twoCellAnchor>
  <xdr:twoCellAnchor>
    <xdr:from>
      <xdr:col>1</xdr:col>
      <xdr:colOff>470931</xdr:colOff>
      <xdr:row>35</xdr:row>
      <xdr:rowOff>94509</xdr:rowOff>
    </xdr:from>
    <xdr:to>
      <xdr:col>5</xdr:col>
      <xdr:colOff>280060</xdr:colOff>
      <xdr:row>43</xdr:row>
      <xdr:rowOff>101313</xdr:rowOff>
    </xdr:to>
    <xdr:sp macro="" textlink="">
      <xdr:nvSpPr>
        <xdr:cNvPr id="50" name="Bulle ronde 49"/>
        <xdr:cNvSpPr/>
      </xdr:nvSpPr>
      <xdr:spPr>
        <a:xfrm>
          <a:off x="1237879" y="4424054"/>
          <a:ext cx="2876921" cy="1701512"/>
        </a:xfrm>
        <a:prstGeom prst="wedgeEllipseCallout">
          <a:avLst/>
        </a:prstGeom>
        <a:noFill/>
        <a:ln w="571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1</xdr:col>
      <xdr:colOff>56163</xdr:colOff>
      <xdr:row>36</xdr:row>
      <xdr:rowOff>28574</xdr:rowOff>
    </xdr:from>
    <xdr:to>
      <xdr:col>3</xdr:col>
      <xdr:colOff>556657</xdr:colOff>
      <xdr:row>37</xdr:row>
      <xdr:rowOff>173182</xdr:rowOff>
    </xdr:to>
    <xdr:sp macro="" textlink="">
      <xdr:nvSpPr>
        <xdr:cNvPr id="49" name="ZoneTexte 48"/>
        <xdr:cNvSpPr txBox="1"/>
      </xdr:nvSpPr>
      <xdr:spPr>
        <a:xfrm>
          <a:off x="823111" y="4543671"/>
          <a:ext cx="2034390" cy="330160"/>
        </a:xfrm>
        <a:prstGeom prst="rect">
          <a:avLst/>
        </a:prstGeom>
        <a:solidFill>
          <a:schemeClr val="tx1">
            <a:lumMod val="65000"/>
            <a:lumOff val="3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solidFill>
                <a:schemeClr val="accent6"/>
              </a:solidFill>
            </a:rPr>
            <a:t>Transport réalisé</a:t>
          </a:r>
        </a:p>
      </xdr:txBody>
    </xdr:sp>
    <xdr:clientData/>
  </xdr:twoCellAnchor>
  <xdr:twoCellAnchor>
    <xdr:from>
      <xdr:col>13</xdr:col>
      <xdr:colOff>249877</xdr:colOff>
      <xdr:row>43</xdr:row>
      <xdr:rowOff>174666</xdr:rowOff>
    </xdr:from>
    <xdr:to>
      <xdr:col>15</xdr:col>
      <xdr:colOff>679325</xdr:colOff>
      <xdr:row>57</xdr:row>
      <xdr:rowOff>35088</xdr:rowOff>
    </xdr:to>
    <xdr:graphicFrame macro="">
      <xdr:nvGraphicFramePr>
        <xdr:cNvPr id="55" name="Graphique 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274875</xdr:colOff>
      <xdr:row>12</xdr:row>
      <xdr:rowOff>30469</xdr:rowOff>
    </xdr:from>
    <xdr:to>
      <xdr:col>15</xdr:col>
      <xdr:colOff>457954</xdr:colOff>
      <xdr:row>19</xdr:row>
      <xdr:rowOff>428343</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320842</xdr:colOff>
      <xdr:row>54</xdr:row>
      <xdr:rowOff>82216</xdr:rowOff>
    </xdr:from>
    <xdr:to>
      <xdr:col>13</xdr:col>
      <xdr:colOff>130342</xdr:colOff>
      <xdr:row>68</xdr:row>
      <xdr:rowOff>158416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60158</xdr:colOff>
      <xdr:row>23</xdr:row>
      <xdr:rowOff>431131</xdr:rowOff>
    </xdr:from>
    <xdr:to>
      <xdr:col>15</xdr:col>
      <xdr:colOff>711869</xdr:colOff>
      <xdr:row>33</xdr:row>
      <xdr:rowOff>18047</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 name="Tableau1" displayName="Tableau1" ref="A1:V1000" totalsRowShown="0" headerRowDxfId="442">
  <autoFilter ref="A1:V1000"/>
  <tableColumns count="22">
    <tableColumn id="1" name="Date" dataDxfId="441"/>
    <tableColumn id="2" name="Heure" dataDxfId="440"/>
    <tableColumn id="3" name="PEC/ RDV" dataDxfId="439"/>
    <tableColumn id="4" name="Patient_Nom" dataDxfId="438"/>
    <tableColumn id="5" name="Patient_Prenom" dataDxfId="437"/>
    <tableColumn id="16" name="NIR" dataDxfId="436"/>
    <tableColumn id="21" name="ALD_Exonerante" dataDxfId="435"/>
    <tableColumn id="6" name="Patient_IPP" dataDxfId="434"/>
    <tableColumn id="7" name="Service" dataDxfId="433"/>
    <tableColumn id="22" name="Départ" dataDxfId="432"/>
    <tableColumn id="8" name="Destination" dataDxfId="431"/>
    <tableColumn id="9" name="Type de véhicule" dataDxfId="430"/>
    <tableColumn id="23" name="Accompagnant ou Partagé" dataDxfId="429"/>
    <tableColumn id="20" name="Type_Transfert" dataDxfId="428"/>
    <tableColumn id="19" name="Type_Trajet" dataDxfId="427"/>
    <tableColumn id="11" name="A la charge" dataDxfId="426">
      <calculatedColumnFormula>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calculatedColumnFormula>
    </tableColumn>
    <tableColumn id="17" name="Medecin_Pres" dataDxfId="425"/>
    <tableColumn id="13" name="Incident" dataDxfId="424"/>
    <tableColumn id="10" name="Societe_Transporteur" dataDxfId="423"/>
    <tableColumn id="15" name="Statut_TRP" dataDxfId="422"/>
    <tableColumn id="18" name="Num_Commande" dataDxfId="421">
      <calculatedColumnFormula>IF($P2="Votre établissement",(LEFT($C2,1)&amp;MID(LEFT($B2,6),3,4)&amp;$A2&amp;CODE(LEFT($E2,1))&amp;CODE(LEFT($D2,1))),IF($P2="Assurance Maladie","CERFA"&amp;MID(LEFT($B2,6),3,4)&amp;$A2&amp;CODE(LEFT($E2,1))&amp;CODE(LEFT($D2,1)),IF(OR($P2="Patient",$P2="Etablissement Receveur"),"Vous n'avez pas à prescrire ce transport","")))</calculatedColumnFormula>
    </tableColumn>
    <tableColumn id="12" name="COCHER UNIQUEMENT si cela est à la charge de l'AM et nécessite une entente préalable" dataDxfId="420"/>
  </tableColumns>
  <tableStyleInfo name="TableStyleMedium2" showFirstColumn="0" showLastColumn="0" showRowStripes="1" showColumnStripes="0"/>
</table>
</file>

<file path=xl/tables/table2.xml><?xml version="1.0" encoding="utf-8"?>
<table xmlns="http://schemas.openxmlformats.org/spreadsheetml/2006/main" id="3" name="TableauMed" displayName="TableauMed" ref="A1:B200" totalsRowShown="0">
  <autoFilter ref="A1:B200"/>
  <tableColumns count="2">
    <tableColumn id="1" name="Nom_Prenom_Medecin"/>
    <tableColumn id="3" name="RPPS"/>
  </tableColumns>
  <tableStyleInfo name="TableStyleMedium2" showFirstColumn="0" showLastColumn="0" showRowStripes="1" showColumnStripes="0"/>
</table>
</file>

<file path=xl/tables/table3.xml><?xml version="1.0" encoding="utf-8"?>
<table xmlns="http://schemas.openxmlformats.org/spreadsheetml/2006/main" id="2" name="Tableau2" displayName="Tableau2" ref="A1:I7" totalsRowShown="0">
  <autoFilter ref="A1:I7"/>
  <tableColumns count="9">
    <tableColumn id="1" name="Societe_Marche"/>
    <tableColumn id="2" name="Adresse_Marche"/>
    <tableColumn id="8" name="Departement_Marche"/>
    <tableColumn id="9" name="Siret_Marche"/>
    <tableColumn id="10" name="Tel_Marche" dataDxfId="4"/>
    <tableColumn id="3" name="Nbr_Amb_Marche"/>
    <tableColumn id="4" name="Nbr_VSL_Marche"/>
    <tableColumn id="5" name="Nbr_Taxi_Marche"/>
    <tableColumn id="11" name="Saetnum_Marche" dataDxfId="3">
      <calculatedColumnFormula>Tableau2[[#This Row],[Societe_Marche]]&amp;" - "&amp;Tableau2[[#This Row],[Tel_Marche]]</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5" name="Tableau26" displayName="Tableau26" ref="A1:I7" totalsRowShown="0">
  <autoFilter ref="A1:I7"/>
  <tableColumns count="9">
    <tableColumn id="1" name="Societe_HM"/>
    <tableColumn id="2" name="Adresse_HM"/>
    <tableColumn id="8" name="Departement_HM"/>
    <tableColumn id="9" name="Siret_HM"/>
    <tableColumn id="10" name="Tel_HM" dataDxfId="2"/>
    <tableColumn id="3" name="Nbr_Amb_HM"/>
    <tableColumn id="4" name="Nbr_VSL_HM"/>
    <tableColumn id="5" name="Nbr_Taxi_HM"/>
    <tableColumn id="11" name="Saetnum_HM" dataDxfId="1">
      <calculatedColumnFormula>Tableau26[[#This Row],[Societe_HM]]&amp;" - "&amp;Tableau26[[#This Row],[Tel_HM]]</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4" name="Tableau4" displayName="Tableau4" ref="A1:D6" totalsRowShown="0">
  <autoFilter ref="A1:D6"/>
  <tableColumns count="4">
    <tableColumn id="1" name="Raison Sociale"/>
    <tableColumn id="2" name="Adresse" dataDxfId="0"/>
    <tableColumn id="4" name="Departement"/>
    <tableColumn id="3" name="FINESS"/>
  </tableColumns>
  <tableStyleInfo name="TableStyleMedium2" showFirstColumn="0" showLastColumn="0" showRowStripes="1" showColumnStripes="0"/>
</table>
</file>

<file path=xl/tables/table6.xml><?xml version="1.0" encoding="utf-8"?>
<table xmlns="http://schemas.openxmlformats.org/spreadsheetml/2006/main" id="7" name="Tableau8" displayName="Tableau8" ref="A1:A31" totalsRowShown="0">
  <autoFilter ref="A1:A31"/>
  <tableColumns count="1">
    <tableColumn id="1" name="Services"/>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Q1198"/>
  <sheetViews>
    <sheetView zoomScale="98" zoomScaleNormal="98" workbookViewId="0">
      <pane xSplit="4" topLeftCell="E1" activePane="topRight" state="frozen"/>
      <selection pane="topRight" activeCell="C2" sqref="C2"/>
    </sheetView>
  </sheetViews>
  <sheetFormatPr baseColWidth="10" defaultRowHeight="15" x14ac:dyDescent="0.25"/>
  <cols>
    <col min="1" max="1" width="12.140625" bestFit="1" customWidth="1"/>
    <col min="2" max="2" width="9.42578125" bestFit="1" customWidth="1"/>
    <col min="3" max="3" width="7.5703125" customWidth="1"/>
    <col min="4" max="4" width="17.28515625" bestFit="1" customWidth="1"/>
    <col min="5" max="5" width="17.7109375" bestFit="1" customWidth="1"/>
    <col min="6" max="6" width="17.42578125" bestFit="1" customWidth="1"/>
    <col min="7" max="7" width="17.85546875" bestFit="1" customWidth="1"/>
    <col min="8" max="8" width="14.28515625" bestFit="1" customWidth="1"/>
    <col min="11" max="11" width="14.28515625" bestFit="1" customWidth="1"/>
    <col min="12" max="12" width="19.85546875" customWidth="1"/>
    <col min="13" max="13" width="14.28515625" customWidth="1"/>
    <col min="14" max="14" width="16.5703125" bestFit="1" customWidth="1"/>
    <col min="15" max="15" width="58.140625" customWidth="1"/>
    <col min="16" max="16" width="22.7109375" bestFit="1" customWidth="1"/>
    <col min="17" max="17" width="19.140625" customWidth="1"/>
    <col min="19" max="19" width="37.140625" customWidth="1"/>
    <col min="20" max="20" width="13.7109375" bestFit="1" customWidth="1"/>
    <col min="21" max="21" width="35.42578125" customWidth="1"/>
    <col min="22" max="22" width="32" customWidth="1"/>
    <col min="30" max="30" width="15" customWidth="1"/>
    <col min="36" max="37" width="0" hidden="1" customWidth="1"/>
    <col min="38" max="38" width="11.42578125" style="78" hidden="1" customWidth="1"/>
    <col min="39" max="43" width="11.42578125" hidden="1" customWidth="1"/>
    <col min="44" max="49" width="0" hidden="1" customWidth="1"/>
  </cols>
  <sheetData>
    <row r="1" spans="1:43" ht="50.25" customHeight="1" x14ac:dyDescent="0.25">
      <c r="A1" s="42" t="s">
        <v>0</v>
      </c>
      <c r="B1" s="42" t="s">
        <v>1</v>
      </c>
      <c r="C1" s="113" t="s">
        <v>2</v>
      </c>
      <c r="D1" s="42" t="s">
        <v>3</v>
      </c>
      <c r="E1" s="42" t="s">
        <v>4</v>
      </c>
      <c r="F1" s="42" t="s">
        <v>333</v>
      </c>
      <c r="G1" s="42" t="s">
        <v>188</v>
      </c>
      <c r="H1" s="42" t="s">
        <v>11</v>
      </c>
      <c r="I1" s="42" t="s">
        <v>5</v>
      </c>
      <c r="J1" s="42" t="s">
        <v>35</v>
      </c>
      <c r="K1" s="42" t="s">
        <v>214</v>
      </c>
      <c r="L1" s="113" t="s">
        <v>83</v>
      </c>
      <c r="M1" s="113" t="s">
        <v>230</v>
      </c>
      <c r="N1" s="42" t="s">
        <v>75</v>
      </c>
      <c r="O1" s="42" t="s">
        <v>78</v>
      </c>
      <c r="P1" s="42" t="s">
        <v>6</v>
      </c>
      <c r="Q1" s="42" t="s">
        <v>65</v>
      </c>
      <c r="R1" s="42" t="s">
        <v>7</v>
      </c>
      <c r="S1" s="42" t="s">
        <v>58</v>
      </c>
      <c r="T1" s="42" t="s">
        <v>15</v>
      </c>
      <c r="U1" s="42" t="s">
        <v>74</v>
      </c>
      <c r="V1" s="113" t="s">
        <v>287</v>
      </c>
      <c r="AL1" s="111" t="s">
        <v>256</v>
      </c>
      <c r="AM1" s="112" t="s">
        <v>257</v>
      </c>
      <c r="AN1" s="112" t="s">
        <v>258</v>
      </c>
      <c r="AO1" s="112" t="s">
        <v>259</v>
      </c>
      <c r="AP1" s="112" t="s">
        <v>260</v>
      </c>
      <c r="AQ1" s="112"/>
    </row>
    <row r="2" spans="1:43" x14ac:dyDescent="0.25">
      <c r="A2" s="138"/>
      <c r="B2" s="139"/>
      <c r="C2" s="140"/>
      <c r="D2" s="140"/>
      <c r="E2" s="140"/>
      <c r="F2" s="141"/>
      <c r="G2" s="141"/>
      <c r="H2" s="140"/>
      <c r="I2" s="140"/>
      <c r="J2" s="140"/>
      <c r="K2" s="140"/>
      <c r="L2" s="140"/>
      <c r="M2" s="140"/>
      <c r="N2" s="140"/>
      <c r="O2" s="142"/>
      <c r="P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 s="140"/>
      <c r="R2" s="140"/>
      <c r="S2" s="140"/>
      <c r="T2" s="140"/>
      <c r="U2" s="137" t="str">
        <f>IF($P2="Votre établissement",(LEFT($C2,1)&amp;MID(LEFT($B2,6),3,4)&amp;$A2&amp;CODE(LEFT($E2,1))&amp;CODE(LEFT($D2,1))),IF($P2="Assurance Maladie","CERFA"&amp;MID(LEFT($B2,6),3,4)&amp;$A2&amp;CODE(LEFT($E2,1))&amp;CODE(LEFT($D2,1)),IF(OR($P2="Patient",$P2="Etablissement Receveur"),"Vous n'avez pas à prescrire ce transport","")))</f>
        <v/>
      </c>
      <c r="V2" s="140"/>
      <c r="AK2" t="s">
        <v>286</v>
      </c>
      <c r="AL2" s="111" t="str">
        <f>IF(AND(B2&lt;&gt;"",L2="Ambulance"),VALUE(LEFT(HOUR(B2),2)),"")</f>
        <v/>
      </c>
      <c r="AM2" s="112" t="str">
        <f>IF(AND(B2&lt;&gt;"",L2="VSL"),VALUE(LEFT(HOUR(B2),2)),"")</f>
        <v/>
      </c>
      <c r="AN2" s="112" t="str">
        <f>IF(AND(B2&lt;&gt;"",L2="Taxi conventionné"),VALUE(LEFT(HOUR(B2),2)),"")</f>
        <v/>
      </c>
      <c r="AO2" s="112" t="str">
        <f>IF(AND(B2&lt;&gt;"",L2="Véhicule personnel"),VALUE(LEFT(HOUR(B2),2)),"")</f>
        <v/>
      </c>
      <c r="AP2" s="112" t="str">
        <f>IF(AND(B2&lt;&gt;"",L2="Transport en commun"),VALUE(LEFT(HOUR(B2),2)),"")</f>
        <v/>
      </c>
      <c r="AQ2" s="112" t="str">
        <f>IF(B2&lt;&gt;"",VALUE(LEFT(HOUR(B2),2)),"")</f>
        <v/>
      </c>
    </row>
    <row r="3" spans="1:43" x14ac:dyDescent="0.25">
      <c r="A3" s="138"/>
      <c r="B3" s="139"/>
      <c r="C3" s="140"/>
      <c r="D3" s="140"/>
      <c r="E3" s="140"/>
      <c r="F3" s="141"/>
      <c r="G3" s="141"/>
      <c r="H3" s="140"/>
      <c r="I3" s="140"/>
      <c r="J3" s="140"/>
      <c r="K3" s="140"/>
      <c r="L3" s="140"/>
      <c r="M3" s="140"/>
      <c r="N3" s="140"/>
      <c r="O3" s="142"/>
      <c r="P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 s="140"/>
      <c r="R3" s="140"/>
      <c r="S3" s="140"/>
      <c r="T3" s="140"/>
      <c r="U3" s="137" t="str">
        <f t="shared" ref="U3:U65" si="0">IF($P3="Votre établissement",(LEFT($C3,1)&amp;MID(LEFT($B3,6),3,4)&amp;$A3&amp;CODE(LEFT($E3,1))&amp;CODE(LEFT($D3,1))),IF($P3="Assurance Maladie","CERFA"&amp;MID(LEFT($B3,6),3,4)&amp;$A3&amp;CODE(LEFT($E3,1))&amp;CODE(LEFT($D3,1)),IF(OR($P3="Patient",$P3="Etablissement Receveur"),"Vous n'avez pas à prescrire ce transport","")))</f>
        <v/>
      </c>
      <c r="V3" s="140"/>
      <c r="AL3" s="111" t="str">
        <f t="shared" ref="AL3:AL66" si="1">IF(AND(B3&lt;&gt;"",L3="Ambulance"),VALUE(LEFT(HOUR(B3),2)),"")</f>
        <v/>
      </c>
      <c r="AM3" s="112" t="str">
        <f t="shared" ref="AM3:AM66" si="2">IF(AND(B3&lt;&gt;"",L3="VSL"),VALUE(LEFT(HOUR(B3),2)),"")</f>
        <v/>
      </c>
      <c r="AN3" s="112" t="str">
        <f t="shared" ref="AN3:AN66" si="3">IF(AND(B3&lt;&gt;"",L3="Taxi conventionné"),VALUE(LEFT(HOUR(B3),2)),"")</f>
        <v/>
      </c>
      <c r="AO3" s="112" t="str">
        <f t="shared" ref="AO3:AO66" si="4">IF(AND(B3&lt;&gt;"",L3="Véhicule personnel"),VALUE(LEFT(HOUR(B3),2)),"")</f>
        <v/>
      </c>
      <c r="AP3" s="112" t="str">
        <f t="shared" ref="AP3:AP10" si="5">IF(AND(B3&lt;&gt;"",L3="Transport en commun"),VALUE(LEFT(HOUR(B3),2)),"")</f>
        <v/>
      </c>
      <c r="AQ3" s="112" t="str">
        <f t="shared" ref="AQ3:AQ66" si="6">IF(B3&lt;&gt;"",VALUE(LEFT(HOUR(B3),2)),"")</f>
        <v/>
      </c>
    </row>
    <row r="4" spans="1:43" x14ac:dyDescent="0.25">
      <c r="A4" s="138"/>
      <c r="B4" s="139"/>
      <c r="C4" s="140"/>
      <c r="D4" s="140"/>
      <c r="E4" s="140"/>
      <c r="F4" s="141"/>
      <c r="G4" s="141"/>
      <c r="H4" s="140"/>
      <c r="I4" s="140"/>
      <c r="J4" s="140"/>
      <c r="K4" s="140"/>
      <c r="L4" s="140"/>
      <c r="M4" s="140"/>
      <c r="N4" s="140"/>
      <c r="O4" s="142"/>
      <c r="P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 s="140"/>
      <c r="R4" s="140"/>
      <c r="S4" s="140"/>
      <c r="T4" s="140"/>
      <c r="U4" s="137" t="str">
        <f t="shared" si="0"/>
        <v/>
      </c>
      <c r="V4" s="140"/>
      <c r="AL4" s="111" t="str">
        <f t="shared" si="1"/>
        <v/>
      </c>
      <c r="AM4" s="112" t="str">
        <f t="shared" si="2"/>
        <v/>
      </c>
      <c r="AN4" s="112" t="str">
        <f t="shared" si="3"/>
        <v/>
      </c>
      <c r="AO4" s="112" t="str">
        <f t="shared" si="4"/>
        <v/>
      </c>
      <c r="AP4" s="112" t="str">
        <f t="shared" si="5"/>
        <v/>
      </c>
      <c r="AQ4" s="112" t="str">
        <f t="shared" si="6"/>
        <v/>
      </c>
    </row>
    <row r="5" spans="1:43" x14ac:dyDescent="0.25">
      <c r="A5" s="138"/>
      <c r="B5" s="139"/>
      <c r="C5" s="140"/>
      <c r="D5" s="140"/>
      <c r="E5" s="140"/>
      <c r="F5" s="141"/>
      <c r="G5" s="141"/>
      <c r="H5" s="140"/>
      <c r="I5" s="140"/>
      <c r="J5" s="140"/>
      <c r="K5" s="140"/>
      <c r="L5" s="140"/>
      <c r="M5" s="140"/>
      <c r="N5" s="140"/>
      <c r="O5" s="142"/>
      <c r="P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 s="140"/>
      <c r="R5" s="140"/>
      <c r="S5" s="140"/>
      <c r="T5" s="140"/>
      <c r="U5" s="137" t="str">
        <f t="shared" si="0"/>
        <v/>
      </c>
      <c r="V5" s="140"/>
      <c r="AL5" s="111" t="str">
        <f t="shared" si="1"/>
        <v/>
      </c>
      <c r="AM5" s="112" t="str">
        <f t="shared" si="2"/>
        <v/>
      </c>
      <c r="AN5" s="112" t="str">
        <f t="shared" si="3"/>
        <v/>
      </c>
      <c r="AO5" s="112" t="str">
        <f t="shared" si="4"/>
        <v/>
      </c>
      <c r="AP5" s="112" t="str">
        <f t="shared" si="5"/>
        <v/>
      </c>
      <c r="AQ5" s="112" t="str">
        <f t="shared" si="6"/>
        <v/>
      </c>
    </row>
    <row r="6" spans="1:43" x14ac:dyDescent="0.25">
      <c r="A6" s="138"/>
      <c r="B6" s="139"/>
      <c r="C6" s="140"/>
      <c r="D6" s="140"/>
      <c r="E6" s="140"/>
      <c r="F6" s="141"/>
      <c r="G6" s="141"/>
      <c r="H6" s="140"/>
      <c r="I6" s="140"/>
      <c r="J6" s="140"/>
      <c r="K6" s="140"/>
      <c r="L6" s="140"/>
      <c r="M6" s="140"/>
      <c r="N6" s="140"/>
      <c r="O6" s="142"/>
      <c r="P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 s="140"/>
      <c r="R6" s="140"/>
      <c r="S6" s="140"/>
      <c r="T6" s="140"/>
      <c r="U6" s="137" t="str">
        <f t="shared" si="0"/>
        <v/>
      </c>
      <c r="V6" s="140"/>
      <c r="AL6" s="111" t="str">
        <f t="shared" si="1"/>
        <v/>
      </c>
      <c r="AM6" s="112" t="str">
        <f t="shared" si="2"/>
        <v/>
      </c>
      <c r="AN6" s="112" t="str">
        <f t="shared" si="3"/>
        <v/>
      </c>
      <c r="AO6" s="112" t="str">
        <f t="shared" si="4"/>
        <v/>
      </c>
      <c r="AP6" s="112" t="str">
        <f t="shared" si="5"/>
        <v/>
      </c>
      <c r="AQ6" s="112" t="str">
        <f t="shared" si="6"/>
        <v/>
      </c>
    </row>
    <row r="7" spans="1:43" x14ac:dyDescent="0.25">
      <c r="A7" s="138"/>
      <c r="B7" s="139"/>
      <c r="C7" s="140"/>
      <c r="D7" s="140"/>
      <c r="E7" s="140"/>
      <c r="F7" s="141"/>
      <c r="G7" s="141"/>
      <c r="H7" s="140"/>
      <c r="I7" s="140"/>
      <c r="J7" s="140"/>
      <c r="K7" s="140"/>
      <c r="L7" s="140"/>
      <c r="M7" s="140"/>
      <c r="N7" s="140"/>
      <c r="O7" s="142"/>
      <c r="P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 s="140"/>
      <c r="R7" s="140"/>
      <c r="S7" s="140"/>
      <c r="T7" s="140"/>
      <c r="U7" s="137" t="str">
        <f t="shared" si="0"/>
        <v/>
      </c>
      <c r="V7" s="140"/>
      <c r="AL7" s="111" t="str">
        <f t="shared" si="1"/>
        <v/>
      </c>
      <c r="AM7" s="112" t="str">
        <f t="shared" si="2"/>
        <v/>
      </c>
      <c r="AN7" s="112" t="str">
        <f t="shared" si="3"/>
        <v/>
      </c>
      <c r="AO7" s="112" t="str">
        <f t="shared" si="4"/>
        <v/>
      </c>
      <c r="AP7" s="112" t="str">
        <f t="shared" si="5"/>
        <v/>
      </c>
      <c r="AQ7" s="112" t="str">
        <f t="shared" si="6"/>
        <v/>
      </c>
    </row>
    <row r="8" spans="1:43" x14ac:dyDescent="0.25">
      <c r="A8" s="138"/>
      <c r="B8" s="139"/>
      <c r="C8" s="140"/>
      <c r="D8" s="140"/>
      <c r="E8" s="140"/>
      <c r="F8" s="141"/>
      <c r="G8" s="141"/>
      <c r="H8" s="140"/>
      <c r="I8" s="140"/>
      <c r="J8" s="140"/>
      <c r="K8" s="140"/>
      <c r="L8" s="140"/>
      <c r="M8" s="140"/>
      <c r="N8" s="140"/>
      <c r="O8" s="142"/>
      <c r="P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 s="140"/>
      <c r="R8" s="140"/>
      <c r="S8" s="140"/>
      <c r="T8" s="140"/>
      <c r="U8" s="137" t="str">
        <f t="shared" si="0"/>
        <v/>
      </c>
      <c r="V8" s="140"/>
      <c r="X8" s="206" t="s">
        <v>149</v>
      </c>
      <c r="Y8" s="207"/>
      <c r="Z8" s="207"/>
      <c r="AA8" s="207"/>
      <c r="AB8" s="207"/>
      <c r="AC8" s="207"/>
      <c r="AD8" s="208"/>
      <c r="AL8" s="111" t="str">
        <f t="shared" si="1"/>
        <v/>
      </c>
      <c r="AM8" s="112" t="str">
        <f t="shared" si="2"/>
        <v/>
      </c>
      <c r="AN8" s="112" t="str">
        <f t="shared" si="3"/>
        <v/>
      </c>
      <c r="AO8" s="112" t="str">
        <f t="shared" si="4"/>
        <v/>
      </c>
      <c r="AP8" s="112" t="str">
        <f t="shared" si="5"/>
        <v/>
      </c>
      <c r="AQ8" s="112" t="str">
        <f t="shared" si="6"/>
        <v/>
      </c>
    </row>
    <row r="9" spans="1:43" x14ac:dyDescent="0.25">
      <c r="A9" s="138"/>
      <c r="B9" s="139"/>
      <c r="C9" s="140"/>
      <c r="D9" s="140"/>
      <c r="E9" s="140"/>
      <c r="F9" s="141"/>
      <c r="G9" s="141"/>
      <c r="H9" s="140"/>
      <c r="I9" s="140"/>
      <c r="J9" s="140"/>
      <c r="K9" s="140"/>
      <c r="L9" s="140"/>
      <c r="M9" s="140"/>
      <c r="N9" s="140"/>
      <c r="O9" s="142"/>
      <c r="P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 s="140"/>
      <c r="R9" s="140"/>
      <c r="S9" s="140"/>
      <c r="T9" s="140"/>
      <c r="U9" s="137" t="str">
        <f t="shared" si="0"/>
        <v/>
      </c>
      <c r="V9" s="140"/>
      <c r="X9" s="209"/>
      <c r="Y9" s="210"/>
      <c r="Z9" s="210"/>
      <c r="AA9" s="210"/>
      <c r="AB9" s="210"/>
      <c r="AC9" s="210"/>
      <c r="AD9" s="211"/>
      <c r="AL9" s="111" t="str">
        <f t="shared" si="1"/>
        <v/>
      </c>
      <c r="AM9" s="112" t="str">
        <f t="shared" si="2"/>
        <v/>
      </c>
      <c r="AN9" s="112" t="str">
        <f t="shared" si="3"/>
        <v/>
      </c>
      <c r="AO9" s="112" t="str">
        <f t="shared" si="4"/>
        <v/>
      </c>
      <c r="AP9" s="112" t="str">
        <f t="shared" si="5"/>
        <v/>
      </c>
      <c r="AQ9" s="112" t="str">
        <f t="shared" si="6"/>
        <v/>
      </c>
    </row>
    <row r="10" spans="1:43" x14ac:dyDescent="0.25">
      <c r="A10" s="138"/>
      <c r="B10" s="139"/>
      <c r="C10" s="140"/>
      <c r="D10" s="140"/>
      <c r="E10" s="140"/>
      <c r="F10" s="141"/>
      <c r="G10" s="141"/>
      <c r="H10" s="140"/>
      <c r="I10" s="140"/>
      <c r="J10" s="140"/>
      <c r="K10" s="140"/>
      <c r="L10" s="140"/>
      <c r="M10" s="140"/>
      <c r="N10" s="140"/>
      <c r="O10" s="142"/>
      <c r="P1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0" s="140"/>
      <c r="R10" s="140"/>
      <c r="S10" s="140"/>
      <c r="T10" s="140"/>
      <c r="U10" s="137" t="str">
        <f t="shared" si="0"/>
        <v/>
      </c>
      <c r="V10" s="140"/>
      <c r="X10" s="212"/>
      <c r="Y10" s="213"/>
      <c r="Z10" s="213"/>
      <c r="AA10" s="213"/>
      <c r="AB10" s="213"/>
      <c r="AC10" s="213"/>
      <c r="AD10" s="214"/>
      <c r="AL10" s="111" t="str">
        <f t="shared" si="1"/>
        <v/>
      </c>
      <c r="AM10" s="112" t="str">
        <f t="shared" si="2"/>
        <v/>
      </c>
      <c r="AN10" s="112" t="str">
        <f t="shared" si="3"/>
        <v/>
      </c>
      <c r="AO10" s="112" t="str">
        <f t="shared" si="4"/>
        <v/>
      </c>
      <c r="AP10" s="112" t="str">
        <f t="shared" si="5"/>
        <v/>
      </c>
      <c r="AQ10" s="112" t="str">
        <f t="shared" si="6"/>
        <v/>
      </c>
    </row>
    <row r="11" spans="1:43" x14ac:dyDescent="0.25">
      <c r="A11" s="138"/>
      <c r="B11" s="139"/>
      <c r="C11" s="140"/>
      <c r="D11" s="140"/>
      <c r="E11" s="140"/>
      <c r="F11" s="141"/>
      <c r="G11" s="141"/>
      <c r="H11" s="140"/>
      <c r="I11" s="140"/>
      <c r="J11" s="140"/>
      <c r="K11" s="140"/>
      <c r="L11" s="140"/>
      <c r="M11" s="140"/>
      <c r="N11" s="140"/>
      <c r="O11" s="142"/>
      <c r="P1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1" s="140"/>
      <c r="R11" s="140"/>
      <c r="S11" s="140"/>
      <c r="T11" s="140"/>
      <c r="U11" s="137" t="str">
        <f t="shared" si="0"/>
        <v/>
      </c>
      <c r="V11" s="140"/>
      <c r="X11" s="215" t="s">
        <v>331</v>
      </c>
      <c r="Y11" s="216"/>
      <c r="Z11" s="216"/>
      <c r="AA11" s="216"/>
      <c r="AB11" s="216"/>
      <c r="AC11" s="216"/>
      <c r="AD11" s="217"/>
      <c r="AL11" s="111" t="str">
        <f t="shared" si="1"/>
        <v/>
      </c>
      <c r="AM11" s="112" t="str">
        <f t="shared" si="2"/>
        <v/>
      </c>
      <c r="AN11" s="112" t="str">
        <f t="shared" si="3"/>
        <v/>
      </c>
      <c r="AO11" s="112" t="str">
        <f t="shared" si="4"/>
        <v/>
      </c>
      <c r="AP11" s="112" t="str">
        <f t="shared" ref="AP11:AP66" si="7">IF(AND(B11&lt;&gt;"",L11="Transport en commun"),VALUE(LEFT(HOUR(B11),2)),"")</f>
        <v/>
      </c>
      <c r="AQ11" s="112" t="str">
        <f t="shared" si="6"/>
        <v/>
      </c>
    </row>
    <row r="12" spans="1:43" x14ac:dyDescent="0.25">
      <c r="A12" s="138"/>
      <c r="B12" s="139"/>
      <c r="C12" s="140"/>
      <c r="D12" s="140"/>
      <c r="E12" s="140"/>
      <c r="F12" s="141"/>
      <c r="G12" s="141"/>
      <c r="H12" s="140"/>
      <c r="I12" s="140"/>
      <c r="J12" s="140"/>
      <c r="K12" s="140"/>
      <c r="L12" s="140"/>
      <c r="M12" s="140"/>
      <c r="N12" s="140"/>
      <c r="O12" s="142"/>
      <c r="P1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2" s="140"/>
      <c r="R12" s="140"/>
      <c r="S12" s="140"/>
      <c r="T12" s="140"/>
      <c r="U12" s="137" t="str">
        <f t="shared" si="0"/>
        <v/>
      </c>
      <c r="V12" s="140"/>
      <c r="X12" s="218"/>
      <c r="Y12" s="219"/>
      <c r="Z12" s="219"/>
      <c r="AA12" s="219"/>
      <c r="AB12" s="219"/>
      <c r="AC12" s="219"/>
      <c r="AD12" s="220"/>
      <c r="AL12" s="111" t="str">
        <f t="shared" si="1"/>
        <v/>
      </c>
      <c r="AM12" s="112" t="str">
        <f t="shared" si="2"/>
        <v/>
      </c>
      <c r="AN12" s="112" t="str">
        <f t="shared" si="3"/>
        <v/>
      </c>
      <c r="AO12" s="112" t="str">
        <f t="shared" si="4"/>
        <v/>
      </c>
      <c r="AP12" s="112" t="str">
        <f t="shared" si="7"/>
        <v/>
      </c>
      <c r="AQ12" s="112" t="str">
        <f t="shared" si="6"/>
        <v/>
      </c>
    </row>
    <row r="13" spans="1:43" x14ac:dyDescent="0.25">
      <c r="A13" s="138"/>
      <c r="B13" s="139"/>
      <c r="C13" s="140"/>
      <c r="D13" s="140"/>
      <c r="E13" s="140"/>
      <c r="F13" s="141"/>
      <c r="G13" s="141"/>
      <c r="H13" s="140"/>
      <c r="I13" s="140"/>
      <c r="J13" s="140"/>
      <c r="K13" s="140"/>
      <c r="L13" s="140"/>
      <c r="M13" s="140"/>
      <c r="N13" s="140"/>
      <c r="O13" s="142"/>
      <c r="P1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3" s="140"/>
      <c r="R13" s="140"/>
      <c r="S13" s="140"/>
      <c r="T13" s="140"/>
      <c r="U13" s="137" t="str">
        <f t="shared" si="0"/>
        <v/>
      </c>
      <c r="V13" s="140"/>
      <c r="X13" s="218"/>
      <c r="Y13" s="219"/>
      <c r="Z13" s="219"/>
      <c r="AA13" s="219"/>
      <c r="AB13" s="219"/>
      <c r="AC13" s="219"/>
      <c r="AD13" s="220"/>
      <c r="AL13" s="111" t="str">
        <f t="shared" si="1"/>
        <v/>
      </c>
      <c r="AM13" s="112" t="str">
        <f t="shared" si="2"/>
        <v/>
      </c>
      <c r="AN13" s="112" t="str">
        <f t="shared" si="3"/>
        <v/>
      </c>
      <c r="AO13" s="112" t="str">
        <f t="shared" si="4"/>
        <v/>
      </c>
      <c r="AP13" s="112" t="str">
        <f t="shared" si="7"/>
        <v/>
      </c>
      <c r="AQ13" s="112" t="str">
        <f t="shared" si="6"/>
        <v/>
      </c>
    </row>
    <row r="14" spans="1:43" x14ac:dyDescent="0.25">
      <c r="A14" s="138"/>
      <c r="B14" s="139"/>
      <c r="C14" s="140"/>
      <c r="D14" s="140"/>
      <c r="E14" s="140"/>
      <c r="F14" s="141"/>
      <c r="G14" s="141"/>
      <c r="H14" s="140"/>
      <c r="I14" s="140"/>
      <c r="J14" s="140"/>
      <c r="K14" s="140"/>
      <c r="L14" s="140"/>
      <c r="M14" s="140"/>
      <c r="N14" s="140"/>
      <c r="O14" s="142"/>
      <c r="P1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4" s="140"/>
      <c r="R14" s="140"/>
      <c r="S14" s="140"/>
      <c r="T14" s="140"/>
      <c r="U14" s="137" t="str">
        <f t="shared" si="0"/>
        <v/>
      </c>
      <c r="V14" s="140"/>
      <c r="X14" s="218"/>
      <c r="Y14" s="219"/>
      <c r="Z14" s="219"/>
      <c r="AA14" s="219"/>
      <c r="AB14" s="219"/>
      <c r="AC14" s="219"/>
      <c r="AD14" s="220"/>
      <c r="AL14" s="111" t="str">
        <f t="shared" si="1"/>
        <v/>
      </c>
      <c r="AM14" s="112" t="str">
        <f t="shared" si="2"/>
        <v/>
      </c>
      <c r="AN14" s="112" t="str">
        <f t="shared" si="3"/>
        <v/>
      </c>
      <c r="AO14" s="112" t="str">
        <f t="shared" si="4"/>
        <v/>
      </c>
      <c r="AP14" s="112" t="str">
        <f t="shared" si="7"/>
        <v/>
      </c>
      <c r="AQ14" s="112" t="str">
        <f t="shared" si="6"/>
        <v/>
      </c>
    </row>
    <row r="15" spans="1:43" x14ac:dyDescent="0.25">
      <c r="A15" s="138"/>
      <c r="B15" s="139"/>
      <c r="C15" s="140"/>
      <c r="D15" s="140"/>
      <c r="E15" s="140"/>
      <c r="F15" s="141"/>
      <c r="G15" s="141"/>
      <c r="H15" s="140"/>
      <c r="I15" s="140"/>
      <c r="J15" s="140"/>
      <c r="K15" s="140"/>
      <c r="L15" s="140"/>
      <c r="M15" s="140"/>
      <c r="N15" s="140"/>
      <c r="O15" s="142"/>
      <c r="P1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5" s="140"/>
      <c r="R15" s="140"/>
      <c r="S15" s="140"/>
      <c r="T15" s="140"/>
      <c r="U15" s="137" t="str">
        <f t="shared" si="0"/>
        <v/>
      </c>
      <c r="V15" s="140"/>
      <c r="X15" s="218"/>
      <c r="Y15" s="219"/>
      <c r="Z15" s="219"/>
      <c r="AA15" s="219"/>
      <c r="AB15" s="219"/>
      <c r="AC15" s="219"/>
      <c r="AD15" s="220"/>
      <c r="AL15" s="111" t="str">
        <f t="shared" si="1"/>
        <v/>
      </c>
      <c r="AM15" s="112" t="str">
        <f t="shared" si="2"/>
        <v/>
      </c>
      <c r="AN15" s="112" t="str">
        <f t="shared" si="3"/>
        <v/>
      </c>
      <c r="AO15" s="112" t="str">
        <f t="shared" si="4"/>
        <v/>
      </c>
      <c r="AP15" s="112" t="str">
        <f t="shared" si="7"/>
        <v/>
      </c>
      <c r="AQ15" s="112" t="str">
        <f t="shared" si="6"/>
        <v/>
      </c>
    </row>
    <row r="16" spans="1:43" x14ac:dyDescent="0.25">
      <c r="A16" s="138"/>
      <c r="B16" s="139"/>
      <c r="C16" s="140"/>
      <c r="D16" s="140"/>
      <c r="E16" s="140"/>
      <c r="F16" s="141"/>
      <c r="G16" s="141"/>
      <c r="H16" s="140"/>
      <c r="I16" s="140"/>
      <c r="J16" s="140"/>
      <c r="K16" s="140"/>
      <c r="L16" s="140"/>
      <c r="M16" s="140"/>
      <c r="N16" s="140"/>
      <c r="O16" s="142"/>
      <c r="P1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6" s="140"/>
      <c r="R16" s="140"/>
      <c r="S16" s="140"/>
      <c r="T16" s="140"/>
      <c r="U16" s="137" t="str">
        <f t="shared" si="0"/>
        <v/>
      </c>
      <c r="V16" s="140"/>
      <c r="X16" s="218"/>
      <c r="Y16" s="219"/>
      <c r="Z16" s="219"/>
      <c r="AA16" s="219"/>
      <c r="AB16" s="219"/>
      <c r="AC16" s="219"/>
      <c r="AD16" s="220"/>
      <c r="AL16" s="111" t="str">
        <f t="shared" si="1"/>
        <v/>
      </c>
      <c r="AM16" s="112" t="str">
        <f t="shared" si="2"/>
        <v/>
      </c>
      <c r="AN16" s="112" t="str">
        <f t="shared" si="3"/>
        <v/>
      </c>
      <c r="AO16" s="112" t="str">
        <f t="shared" si="4"/>
        <v/>
      </c>
      <c r="AP16" s="112" t="str">
        <f t="shared" si="7"/>
        <v/>
      </c>
      <c r="AQ16" s="112" t="str">
        <f t="shared" si="6"/>
        <v/>
      </c>
    </row>
    <row r="17" spans="1:43" x14ac:dyDescent="0.25">
      <c r="A17" s="138"/>
      <c r="B17" s="139"/>
      <c r="C17" s="140"/>
      <c r="D17" s="140"/>
      <c r="E17" s="140"/>
      <c r="F17" s="141"/>
      <c r="G17" s="141"/>
      <c r="H17" s="140"/>
      <c r="I17" s="140"/>
      <c r="J17" s="140"/>
      <c r="K17" s="140"/>
      <c r="L17" s="140"/>
      <c r="M17" s="140"/>
      <c r="N17" s="140"/>
      <c r="O17" s="142"/>
      <c r="P1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7" s="140"/>
      <c r="R17" s="140"/>
      <c r="S17" s="140"/>
      <c r="T17" s="140"/>
      <c r="U17" s="137" t="str">
        <f t="shared" si="0"/>
        <v/>
      </c>
      <c r="V17" s="140"/>
      <c r="X17" s="221"/>
      <c r="Y17" s="222"/>
      <c r="Z17" s="222"/>
      <c r="AA17" s="222"/>
      <c r="AB17" s="222"/>
      <c r="AC17" s="222"/>
      <c r="AD17" s="223"/>
      <c r="AL17" s="111" t="str">
        <f t="shared" si="1"/>
        <v/>
      </c>
      <c r="AM17" s="112" t="str">
        <f t="shared" si="2"/>
        <v/>
      </c>
      <c r="AN17" s="112" t="str">
        <f t="shared" si="3"/>
        <v/>
      </c>
      <c r="AO17" s="112" t="str">
        <f t="shared" si="4"/>
        <v/>
      </c>
      <c r="AP17" s="112" t="str">
        <f t="shared" si="7"/>
        <v/>
      </c>
      <c r="AQ17" s="112" t="str">
        <f t="shared" si="6"/>
        <v/>
      </c>
    </row>
    <row r="18" spans="1:43" x14ac:dyDescent="0.25">
      <c r="A18" s="138"/>
      <c r="B18" s="139"/>
      <c r="C18" s="140"/>
      <c r="D18" s="140"/>
      <c r="E18" s="140"/>
      <c r="F18" s="141"/>
      <c r="G18" s="141"/>
      <c r="H18" s="140"/>
      <c r="I18" s="140"/>
      <c r="J18" s="140"/>
      <c r="K18" s="140"/>
      <c r="L18" s="140"/>
      <c r="M18" s="140"/>
      <c r="N18" s="140"/>
      <c r="O18" s="142"/>
      <c r="P1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8" s="140"/>
      <c r="R18" s="140"/>
      <c r="S18" s="140"/>
      <c r="T18" s="140"/>
      <c r="U18" s="137" t="str">
        <f t="shared" si="0"/>
        <v/>
      </c>
      <c r="V18" s="140"/>
      <c r="X18" s="224" t="str">
        <f>IF(INDEX(Tableau1[COCHER UNIQUEMENT si cela est à la charge de l''AM et nécessite une entente préalable],MATCH(Demandes!X11,Tableau1[Num_Commande],0))="OUI","Aller à l'onglet Entente Préalable pour l'impression",IF(OR(LEFT(X11,1)="P",LEFT(X11,1)="R"),"Aller à l'onglet PMT pour l'impression",IF(LEFT(X11,5)="CERFA","Aller à l'onglet CERFA pour l'impression","Aucune émission de PMT")))</f>
        <v>Aucune émission de PMT</v>
      </c>
      <c r="Y18" s="225"/>
      <c r="Z18" s="225"/>
      <c r="AA18" s="225"/>
      <c r="AB18" s="225"/>
      <c r="AC18" s="225"/>
      <c r="AD18" s="226"/>
      <c r="AL18" s="111" t="str">
        <f t="shared" si="1"/>
        <v/>
      </c>
      <c r="AM18" s="112" t="str">
        <f t="shared" si="2"/>
        <v/>
      </c>
      <c r="AN18" s="112" t="str">
        <f t="shared" si="3"/>
        <v/>
      </c>
      <c r="AO18" s="112" t="str">
        <f t="shared" si="4"/>
        <v/>
      </c>
      <c r="AP18" s="112" t="str">
        <f t="shared" si="7"/>
        <v/>
      </c>
      <c r="AQ18" s="112" t="str">
        <f t="shared" si="6"/>
        <v/>
      </c>
    </row>
    <row r="19" spans="1:43" x14ac:dyDescent="0.25">
      <c r="A19" s="138"/>
      <c r="B19" s="139"/>
      <c r="C19" s="140"/>
      <c r="D19" s="140"/>
      <c r="E19" s="140"/>
      <c r="F19" s="141"/>
      <c r="G19" s="141"/>
      <c r="H19" s="140"/>
      <c r="I19" s="140"/>
      <c r="J19" s="140"/>
      <c r="K19" s="140"/>
      <c r="L19" s="140"/>
      <c r="M19" s="140"/>
      <c r="N19" s="140"/>
      <c r="O19" s="142"/>
      <c r="P1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9" s="140"/>
      <c r="R19" s="140"/>
      <c r="S19" s="140"/>
      <c r="T19" s="140"/>
      <c r="U19" s="137" t="str">
        <f t="shared" si="0"/>
        <v/>
      </c>
      <c r="V19" s="140"/>
      <c r="X19" s="227"/>
      <c r="Y19" s="228"/>
      <c r="Z19" s="228"/>
      <c r="AA19" s="228"/>
      <c r="AB19" s="228"/>
      <c r="AC19" s="228"/>
      <c r="AD19" s="229"/>
      <c r="AL19" s="111" t="str">
        <f t="shared" si="1"/>
        <v/>
      </c>
      <c r="AM19" s="112" t="str">
        <f t="shared" si="2"/>
        <v/>
      </c>
      <c r="AN19" s="112" t="str">
        <f t="shared" si="3"/>
        <v/>
      </c>
      <c r="AO19" s="112" t="str">
        <f t="shared" si="4"/>
        <v/>
      </c>
      <c r="AP19" s="112" t="str">
        <f t="shared" si="7"/>
        <v/>
      </c>
      <c r="AQ19" s="112" t="str">
        <f t="shared" si="6"/>
        <v/>
      </c>
    </row>
    <row r="20" spans="1:43" x14ac:dyDescent="0.25">
      <c r="A20" s="138"/>
      <c r="B20" s="139"/>
      <c r="C20" s="140"/>
      <c r="D20" s="140"/>
      <c r="E20" s="140"/>
      <c r="F20" s="141"/>
      <c r="G20" s="141"/>
      <c r="H20" s="140"/>
      <c r="I20" s="140"/>
      <c r="J20" s="140"/>
      <c r="K20" s="140"/>
      <c r="L20" s="140"/>
      <c r="M20" s="140"/>
      <c r="N20" s="140"/>
      <c r="O20" s="142"/>
      <c r="P2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0" s="140"/>
      <c r="R20" s="140"/>
      <c r="S20" s="140"/>
      <c r="T20" s="140"/>
      <c r="U20" s="137" t="str">
        <f t="shared" si="0"/>
        <v/>
      </c>
      <c r="V20" s="140"/>
      <c r="X20" s="230"/>
      <c r="Y20" s="231"/>
      <c r="Z20" s="231"/>
      <c r="AA20" s="231"/>
      <c r="AB20" s="231"/>
      <c r="AC20" s="231"/>
      <c r="AD20" s="232"/>
      <c r="AL20" s="111" t="str">
        <f t="shared" si="1"/>
        <v/>
      </c>
      <c r="AM20" s="112" t="str">
        <f t="shared" si="2"/>
        <v/>
      </c>
      <c r="AN20" s="112" t="str">
        <f t="shared" si="3"/>
        <v/>
      </c>
      <c r="AO20" s="112" t="str">
        <f t="shared" si="4"/>
        <v/>
      </c>
      <c r="AP20" s="112" t="str">
        <f t="shared" si="7"/>
        <v/>
      </c>
      <c r="AQ20" s="112" t="str">
        <f t="shared" si="6"/>
        <v/>
      </c>
    </row>
    <row r="21" spans="1:43" x14ac:dyDescent="0.25">
      <c r="A21" s="138"/>
      <c r="B21" s="139"/>
      <c r="C21" s="140"/>
      <c r="D21" s="140"/>
      <c r="E21" s="140"/>
      <c r="F21" s="141"/>
      <c r="G21" s="141"/>
      <c r="H21" s="140"/>
      <c r="I21" s="140"/>
      <c r="J21" s="140"/>
      <c r="K21" s="140"/>
      <c r="L21" s="140"/>
      <c r="M21" s="140"/>
      <c r="N21" s="140"/>
      <c r="O21" s="142"/>
      <c r="P2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1" s="140"/>
      <c r="R21" s="140"/>
      <c r="S21" s="140"/>
      <c r="T21" s="140"/>
      <c r="U21" s="137" t="str">
        <f t="shared" si="0"/>
        <v/>
      </c>
      <c r="V21" s="140"/>
      <c r="AL21" s="111" t="str">
        <f t="shared" si="1"/>
        <v/>
      </c>
      <c r="AM21" s="112" t="str">
        <f t="shared" si="2"/>
        <v/>
      </c>
      <c r="AN21" s="112" t="str">
        <f t="shared" si="3"/>
        <v/>
      </c>
      <c r="AO21" s="112" t="str">
        <f t="shared" si="4"/>
        <v/>
      </c>
      <c r="AP21" s="112" t="str">
        <f t="shared" si="7"/>
        <v/>
      </c>
      <c r="AQ21" s="112" t="str">
        <f t="shared" si="6"/>
        <v/>
      </c>
    </row>
    <row r="22" spans="1:43" x14ac:dyDescent="0.25">
      <c r="A22" s="138"/>
      <c r="B22" s="139"/>
      <c r="C22" s="140"/>
      <c r="D22" s="140"/>
      <c r="E22" s="140"/>
      <c r="F22" s="141"/>
      <c r="G22" s="141"/>
      <c r="H22" s="140"/>
      <c r="I22" s="140"/>
      <c r="J22" s="140"/>
      <c r="K22" s="140"/>
      <c r="L22" s="140"/>
      <c r="M22" s="140"/>
      <c r="N22" s="140"/>
      <c r="O22" s="142"/>
      <c r="P2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2" s="140"/>
      <c r="R22" s="140"/>
      <c r="S22" s="140"/>
      <c r="T22" s="140"/>
      <c r="U22" s="137" t="str">
        <f t="shared" si="0"/>
        <v/>
      </c>
      <c r="V22" s="140"/>
      <c r="AL22" s="111" t="str">
        <f t="shared" si="1"/>
        <v/>
      </c>
      <c r="AM22" s="112" t="str">
        <f t="shared" si="2"/>
        <v/>
      </c>
      <c r="AN22" s="112" t="str">
        <f t="shared" si="3"/>
        <v/>
      </c>
      <c r="AO22" s="112" t="str">
        <f t="shared" si="4"/>
        <v/>
      </c>
      <c r="AP22" s="112" t="str">
        <f t="shared" si="7"/>
        <v/>
      </c>
      <c r="AQ22" s="112" t="str">
        <f t="shared" si="6"/>
        <v/>
      </c>
    </row>
    <row r="23" spans="1:43" x14ac:dyDescent="0.25">
      <c r="A23" s="138"/>
      <c r="B23" s="139"/>
      <c r="C23" s="140"/>
      <c r="D23" s="140"/>
      <c r="E23" s="140"/>
      <c r="F23" s="141"/>
      <c r="G23" s="141"/>
      <c r="H23" s="140"/>
      <c r="I23" s="140"/>
      <c r="J23" s="140"/>
      <c r="K23" s="140"/>
      <c r="L23" s="140"/>
      <c r="M23" s="140"/>
      <c r="N23" s="140"/>
      <c r="O23" s="142"/>
      <c r="P2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3" s="140"/>
      <c r="R23" s="140"/>
      <c r="S23" s="140"/>
      <c r="T23" s="140"/>
      <c r="U23" s="137" t="str">
        <f t="shared" si="0"/>
        <v/>
      </c>
      <c r="V23" s="140"/>
      <c r="AL23" s="111" t="str">
        <f t="shared" si="1"/>
        <v/>
      </c>
      <c r="AM23" s="112" t="str">
        <f t="shared" si="2"/>
        <v/>
      </c>
      <c r="AN23" s="112" t="str">
        <f t="shared" si="3"/>
        <v/>
      </c>
      <c r="AO23" s="112" t="str">
        <f t="shared" si="4"/>
        <v/>
      </c>
      <c r="AP23" s="112" t="str">
        <f t="shared" si="7"/>
        <v/>
      </c>
      <c r="AQ23" s="112" t="str">
        <f t="shared" si="6"/>
        <v/>
      </c>
    </row>
    <row r="24" spans="1:43" x14ac:dyDescent="0.25">
      <c r="A24" s="138"/>
      <c r="B24" s="139"/>
      <c r="C24" s="140"/>
      <c r="D24" s="140"/>
      <c r="E24" s="140"/>
      <c r="F24" s="141"/>
      <c r="G24" s="141"/>
      <c r="H24" s="140"/>
      <c r="I24" s="140"/>
      <c r="J24" s="140"/>
      <c r="K24" s="140"/>
      <c r="L24" s="140"/>
      <c r="M24" s="140"/>
      <c r="N24" s="140"/>
      <c r="O24" s="142"/>
      <c r="P2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4" s="140"/>
      <c r="R24" s="140"/>
      <c r="S24" s="140"/>
      <c r="T24" s="140"/>
      <c r="U24" s="137" t="str">
        <f t="shared" si="0"/>
        <v/>
      </c>
      <c r="V24" s="140"/>
      <c r="AL24" s="111" t="str">
        <f t="shared" si="1"/>
        <v/>
      </c>
      <c r="AM24" s="112" t="str">
        <f t="shared" si="2"/>
        <v/>
      </c>
      <c r="AN24" s="112" t="str">
        <f t="shared" si="3"/>
        <v/>
      </c>
      <c r="AO24" s="112" t="str">
        <f t="shared" si="4"/>
        <v/>
      </c>
      <c r="AP24" s="112" t="str">
        <f t="shared" si="7"/>
        <v/>
      </c>
      <c r="AQ24" s="112" t="str">
        <f t="shared" si="6"/>
        <v/>
      </c>
    </row>
    <row r="25" spans="1:43" x14ac:dyDescent="0.25">
      <c r="A25" s="138"/>
      <c r="B25" s="139"/>
      <c r="C25" s="140"/>
      <c r="D25" s="140"/>
      <c r="E25" s="140"/>
      <c r="F25" s="141"/>
      <c r="G25" s="141"/>
      <c r="H25" s="140"/>
      <c r="I25" s="140"/>
      <c r="J25" s="140"/>
      <c r="K25" s="140"/>
      <c r="L25" s="140"/>
      <c r="M25" s="140"/>
      <c r="N25" s="140"/>
      <c r="O25" s="142"/>
      <c r="P2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5" s="140"/>
      <c r="R25" s="140"/>
      <c r="S25" s="140"/>
      <c r="T25" s="140"/>
      <c r="U25" s="137" t="str">
        <f t="shared" si="0"/>
        <v/>
      </c>
      <c r="V25" s="140"/>
      <c r="AL25" s="111" t="str">
        <f t="shared" si="1"/>
        <v/>
      </c>
      <c r="AM25" s="112" t="str">
        <f t="shared" si="2"/>
        <v/>
      </c>
      <c r="AN25" s="112" t="str">
        <f t="shared" si="3"/>
        <v/>
      </c>
      <c r="AO25" s="112" t="str">
        <f t="shared" si="4"/>
        <v/>
      </c>
      <c r="AP25" s="112" t="str">
        <f t="shared" si="7"/>
        <v/>
      </c>
      <c r="AQ25" s="112" t="str">
        <f t="shared" si="6"/>
        <v/>
      </c>
    </row>
    <row r="26" spans="1:43" x14ac:dyDescent="0.25">
      <c r="A26" s="138"/>
      <c r="B26" s="139"/>
      <c r="C26" s="140"/>
      <c r="D26" s="140"/>
      <c r="E26" s="140"/>
      <c r="F26" s="141"/>
      <c r="G26" s="141"/>
      <c r="H26" s="140"/>
      <c r="I26" s="140"/>
      <c r="J26" s="140"/>
      <c r="K26" s="140"/>
      <c r="L26" s="140"/>
      <c r="M26" s="140"/>
      <c r="N26" s="140"/>
      <c r="O26" s="142"/>
      <c r="P2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6" s="140"/>
      <c r="R26" s="140"/>
      <c r="S26" s="140"/>
      <c r="T26" s="140"/>
      <c r="U26" s="137" t="str">
        <f t="shared" si="0"/>
        <v/>
      </c>
      <c r="V26" s="140"/>
      <c r="AL26" s="111" t="str">
        <f t="shared" si="1"/>
        <v/>
      </c>
      <c r="AM26" s="112" t="str">
        <f t="shared" si="2"/>
        <v/>
      </c>
      <c r="AN26" s="112" t="str">
        <f t="shared" si="3"/>
        <v/>
      </c>
      <c r="AO26" s="112" t="str">
        <f t="shared" si="4"/>
        <v/>
      </c>
      <c r="AP26" s="112" t="str">
        <f t="shared" si="7"/>
        <v/>
      </c>
      <c r="AQ26" s="112" t="str">
        <f t="shared" si="6"/>
        <v/>
      </c>
    </row>
    <row r="27" spans="1:43" x14ac:dyDescent="0.25">
      <c r="A27" s="138"/>
      <c r="B27" s="139"/>
      <c r="C27" s="140"/>
      <c r="D27" s="140"/>
      <c r="E27" s="140"/>
      <c r="F27" s="141"/>
      <c r="G27" s="141"/>
      <c r="H27" s="140"/>
      <c r="I27" s="140"/>
      <c r="J27" s="140"/>
      <c r="K27" s="140"/>
      <c r="L27" s="140"/>
      <c r="M27" s="140"/>
      <c r="N27" s="140"/>
      <c r="O27" s="142"/>
      <c r="P2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7" s="140"/>
      <c r="R27" s="140"/>
      <c r="S27" s="140"/>
      <c r="T27" s="140"/>
      <c r="U27" s="137" t="str">
        <f t="shared" si="0"/>
        <v/>
      </c>
      <c r="V27" s="140"/>
      <c r="AL27" s="111" t="str">
        <f t="shared" si="1"/>
        <v/>
      </c>
      <c r="AM27" s="112" t="str">
        <f t="shared" si="2"/>
        <v/>
      </c>
      <c r="AN27" s="112" t="str">
        <f t="shared" si="3"/>
        <v/>
      </c>
      <c r="AO27" s="112" t="str">
        <f t="shared" si="4"/>
        <v/>
      </c>
      <c r="AP27" s="112" t="str">
        <f t="shared" si="7"/>
        <v/>
      </c>
      <c r="AQ27" s="112" t="str">
        <f t="shared" si="6"/>
        <v/>
      </c>
    </row>
    <row r="28" spans="1:43" x14ac:dyDescent="0.25">
      <c r="A28" s="138"/>
      <c r="B28" s="139"/>
      <c r="C28" s="140"/>
      <c r="D28" s="140"/>
      <c r="E28" s="140"/>
      <c r="F28" s="141"/>
      <c r="G28" s="141"/>
      <c r="H28" s="140"/>
      <c r="I28" s="140"/>
      <c r="J28" s="140"/>
      <c r="K28" s="140"/>
      <c r="L28" s="140"/>
      <c r="M28" s="140"/>
      <c r="N28" s="140"/>
      <c r="O28" s="142"/>
      <c r="P2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8" s="140"/>
      <c r="R28" s="140"/>
      <c r="S28" s="140"/>
      <c r="T28" s="140"/>
      <c r="U28" s="137" t="str">
        <f t="shared" si="0"/>
        <v/>
      </c>
      <c r="V28" s="140"/>
      <c r="AL28" s="111" t="str">
        <f t="shared" si="1"/>
        <v/>
      </c>
      <c r="AM28" s="112" t="str">
        <f t="shared" si="2"/>
        <v/>
      </c>
      <c r="AN28" s="112" t="str">
        <f t="shared" si="3"/>
        <v/>
      </c>
      <c r="AO28" s="112" t="str">
        <f t="shared" si="4"/>
        <v/>
      </c>
      <c r="AP28" s="112" t="str">
        <f t="shared" si="7"/>
        <v/>
      </c>
      <c r="AQ28" s="112" t="str">
        <f t="shared" si="6"/>
        <v/>
      </c>
    </row>
    <row r="29" spans="1:43" x14ac:dyDescent="0.25">
      <c r="A29" s="138"/>
      <c r="B29" s="139"/>
      <c r="C29" s="140"/>
      <c r="D29" s="140"/>
      <c r="E29" s="140"/>
      <c r="F29" s="141"/>
      <c r="G29" s="141"/>
      <c r="H29" s="140"/>
      <c r="I29" s="140"/>
      <c r="J29" s="140"/>
      <c r="K29" s="140"/>
      <c r="L29" s="140"/>
      <c r="M29" s="140"/>
      <c r="N29" s="140"/>
      <c r="O29" s="142"/>
      <c r="P2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9" s="140"/>
      <c r="R29" s="140"/>
      <c r="S29" s="140"/>
      <c r="T29" s="140"/>
      <c r="U29" s="137" t="str">
        <f t="shared" si="0"/>
        <v/>
      </c>
      <c r="V29" s="140"/>
      <c r="AL29" s="111" t="str">
        <f t="shared" si="1"/>
        <v/>
      </c>
      <c r="AM29" s="112" t="str">
        <f t="shared" si="2"/>
        <v/>
      </c>
      <c r="AN29" s="112" t="str">
        <f t="shared" si="3"/>
        <v/>
      </c>
      <c r="AO29" s="112" t="str">
        <f t="shared" si="4"/>
        <v/>
      </c>
      <c r="AP29" s="112" t="str">
        <f t="shared" si="7"/>
        <v/>
      </c>
      <c r="AQ29" s="112" t="str">
        <f t="shared" si="6"/>
        <v/>
      </c>
    </row>
    <row r="30" spans="1:43" x14ac:dyDescent="0.25">
      <c r="A30" s="138"/>
      <c r="B30" s="139"/>
      <c r="C30" s="140"/>
      <c r="D30" s="140"/>
      <c r="E30" s="140"/>
      <c r="F30" s="141"/>
      <c r="G30" s="141"/>
      <c r="H30" s="140"/>
      <c r="I30" s="140"/>
      <c r="J30" s="140"/>
      <c r="K30" s="140"/>
      <c r="L30" s="140"/>
      <c r="M30" s="140"/>
      <c r="N30" s="140"/>
      <c r="O30" s="142"/>
      <c r="P3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0" s="140"/>
      <c r="R30" s="140"/>
      <c r="S30" s="140"/>
      <c r="T30" s="140"/>
      <c r="U30" s="137" t="str">
        <f t="shared" si="0"/>
        <v/>
      </c>
      <c r="V30" s="140"/>
      <c r="AL30" s="111" t="str">
        <f t="shared" si="1"/>
        <v/>
      </c>
      <c r="AM30" s="112" t="str">
        <f t="shared" si="2"/>
        <v/>
      </c>
      <c r="AN30" s="112" t="str">
        <f t="shared" si="3"/>
        <v/>
      </c>
      <c r="AO30" s="112" t="str">
        <f t="shared" si="4"/>
        <v/>
      </c>
      <c r="AP30" s="112" t="str">
        <f t="shared" si="7"/>
        <v/>
      </c>
      <c r="AQ30" s="112" t="str">
        <f t="shared" si="6"/>
        <v/>
      </c>
    </row>
    <row r="31" spans="1:43" x14ac:dyDescent="0.25">
      <c r="A31" s="138"/>
      <c r="B31" s="139"/>
      <c r="C31" s="140"/>
      <c r="D31" s="140"/>
      <c r="E31" s="140"/>
      <c r="F31" s="141"/>
      <c r="G31" s="141"/>
      <c r="H31" s="140"/>
      <c r="I31" s="140"/>
      <c r="J31" s="140"/>
      <c r="K31" s="140"/>
      <c r="L31" s="140"/>
      <c r="M31" s="140"/>
      <c r="N31" s="140"/>
      <c r="O31" s="142"/>
      <c r="P3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1" s="140"/>
      <c r="R31" s="140"/>
      <c r="S31" s="140"/>
      <c r="T31" s="140"/>
      <c r="U31" s="137" t="str">
        <f t="shared" si="0"/>
        <v/>
      </c>
      <c r="V31" s="140"/>
      <c r="AL31" s="111" t="str">
        <f t="shared" si="1"/>
        <v/>
      </c>
      <c r="AM31" s="112" t="str">
        <f t="shared" si="2"/>
        <v/>
      </c>
      <c r="AN31" s="112" t="str">
        <f t="shared" si="3"/>
        <v/>
      </c>
      <c r="AO31" s="112" t="str">
        <f t="shared" si="4"/>
        <v/>
      </c>
      <c r="AP31" s="112" t="str">
        <f t="shared" si="7"/>
        <v/>
      </c>
      <c r="AQ31" s="112" t="str">
        <f t="shared" si="6"/>
        <v/>
      </c>
    </row>
    <row r="32" spans="1:43" x14ac:dyDescent="0.25">
      <c r="A32" s="138"/>
      <c r="B32" s="139"/>
      <c r="C32" s="140"/>
      <c r="D32" s="140"/>
      <c r="E32" s="140"/>
      <c r="F32" s="141"/>
      <c r="G32" s="141"/>
      <c r="H32" s="140"/>
      <c r="I32" s="140"/>
      <c r="J32" s="140"/>
      <c r="K32" s="140"/>
      <c r="L32" s="140"/>
      <c r="M32" s="140"/>
      <c r="N32" s="140"/>
      <c r="O32" s="142"/>
      <c r="P3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2" s="140"/>
      <c r="R32" s="140"/>
      <c r="S32" s="140"/>
      <c r="T32" s="140"/>
      <c r="U32" s="137" t="str">
        <f t="shared" si="0"/>
        <v/>
      </c>
      <c r="V32" s="140"/>
      <c r="AL32" s="111" t="str">
        <f t="shared" si="1"/>
        <v/>
      </c>
      <c r="AM32" s="112" t="str">
        <f t="shared" si="2"/>
        <v/>
      </c>
      <c r="AN32" s="112" t="str">
        <f t="shared" si="3"/>
        <v/>
      </c>
      <c r="AO32" s="112" t="str">
        <f t="shared" si="4"/>
        <v/>
      </c>
      <c r="AP32" s="112" t="str">
        <f t="shared" si="7"/>
        <v/>
      </c>
      <c r="AQ32" s="112" t="str">
        <f t="shared" si="6"/>
        <v/>
      </c>
    </row>
    <row r="33" spans="1:43" x14ac:dyDescent="0.25">
      <c r="A33" s="138"/>
      <c r="B33" s="139"/>
      <c r="C33" s="140"/>
      <c r="D33" s="140"/>
      <c r="E33" s="140"/>
      <c r="F33" s="141"/>
      <c r="G33" s="141"/>
      <c r="H33" s="140"/>
      <c r="I33" s="140"/>
      <c r="J33" s="140"/>
      <c r="K33" s="140"/>
      <c r="L33" s="140"/>
      <c r="M33" s="140"/>
      <c r="N33" s="140"/>
      <c r="O33" s="142"/>
      <c r="P3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3" s="140"/>
      <c r="R33" s="140"/>
      <c r="S33" s="140"/>
      <c r="T33" s="140"/>
      <c r="U33" s="137" t="str">
        <f t="shared" si="0"/>
        <v/>
      </c>
      <c r="V33" s="140"/>
      <c r="AL33" s="111" t="str">
        <f t="shared" si="1"/>
        <v/>
      </c>
      <c r="AM33" s="112" t="str">
        <f t="shared" si="2"/>
        <v/>
      </c>
      <c r="AN33" s="112" t="str">
        <f t="shared" si="3"/>
        <v/>
      </c>
      <c r="AO33" s="112" t="str">
        <f t="shared" si="4"/>
        <v/>
      </c>
      <c r="AP33" s="112" t="str">
        <f t="shared" si="7"/>
        <v/>
      </c>
      <c r="AQ33" s="112" t="str">
        <f t="shared" si="6"/>
        <v/>
      </c>
    </row>
    <row r="34" spans="1:43" x14ac:dyDescent="0.25">
      <c r="A34" s="138"/>
      <c r="B34" s="139"/>
      <c r="C34" s="140"/>
      <c r="D34" s="140"/>
      <c r="E34" s="140"/>
      <c r="F34" s="141"/>
      <c r="G34" s="141"/>
      <c r="H34" s="140"/>
      <c r="I34" s="140"/>
      <c r="J34" s="140"/>
      <c r="K34" s="140"/>
      <c r="L34" s="140"/>
      <c r="M34" s="140"/>
      <c r="N34" s="140"/>
      <c r="O34" s="142"/>
      <c r="P3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4" s="140"/>
      <c r="R34" s="140"/>
      <c r="S34" s="140"/>
      <c r="T34" s="140"/>
      <c r="U34" s="137" t="str">
        <f t="shared" si="0"/>
        <v/>
      </c>
      <c r="V34" s="140"/>
      <c r="AL34" s="111" t="str">
        <f t="shared" si="1"/>
        <v/>
      </c>
      <c r="AM34" s="112" t="str">
        <f t="shared" si="2"/>
        <v/>
      </c>
      <c r="AN34" s="112" t="str">
        <f t="shared" si="3"/>
        <v/>
      </c>
      <c r="AO34" s="112" t="str">
        <f t="shared" si="4"/>
        <v/>
      </c>
      <c r="AP34" s="112" t="str">
        <f t="shared" si="7"/>
        <v/>
      </c>
      <c r="AQ34" s="112" t="str">
        <f t="shared" si="6"/>
        <v/>
      </c>
    </row>
    <row r="35" spans="1:43" x14ac:dyDescent="0.25">
      <c r="A35" s="138"/>
      <c r="B35" s="139"/>
      <c r="C35" s="140"/>
      <c r="D35" s="140"/>
      <c r="E35" s="140"/>
      <c r="F35" s="141"/>
      <c r="G35" s="141"/>
      <c r="H35" s="140"/>
      <c r="I35" s="140"/>
      <c r="J35" s="140"/>
      <c r="K35" s="140"/>
      <c r="L35" s="140"/>
      <c r="M35" s="140"/>
      <c r="N35" s="140"/>
      <c r="O35" s="142"/>
      <c r="P3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5" s="140"/>
      <c r="R35" s="140"/>
      <c r="S35" s="140"/>
      <c r="T35" s="140"/>
      <c r="U35" s="137" t="str">
        <f t="shared" si="0"/>
        <v/>
      </c>
      <c r="V35" s="140"/>
      <c r="AL35" s="111" t="str">
        <f t="shared" si="1"/>
        <v/>
      </c>
      <c r="AM35" s="112" t="str">
        <f t="shared" si="2"/>
        <v/>
      </c>
      <c r="AN35" s="112" t="str">
        <f t="shared" si="3"/>
        <v/>
      </c>
      <c r="AO35" s="112" t="str">
        <f t="shared" si="4"/>
        <v/>
      </c>
      <c r="AP35" s="112" t="str">
        <f t="shared" si="7"/>
        <v/>
      </c>
      <c r="AQ35" s="112" t="str">
        <f t="shared" si="6"/>
        <v/>
      </c>
    </row>
    <row r="36" spans="1:43" x14ac:dyDescent="0.25">
      <c r="A36" s="138"/>
      <c r="B36" s="139"/>
      <c r="C36" s="140"/>
      <c r="D36" s="140"/>
      <c r="E36" s="140"/>
      <c r="F36" s="141"/>
      <c r="G36" s="141"/>
      <c r="H36" s="140"/>
      <c r="I36" s="140"/>
      <c r="J36" s="140"/>
      <c r="K36" s="140"/>
      <c r="L36" s="140"/>
      <c r="M36" s="140"/>
      <c r="N36" s="140"/>
      <c r="O36" s="142"/>
      <c r="P3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6" s="140"/>
      <c r="R36" s="140"/>
      <c r="S36" s="140"/>
      <c r="T36" s="140"/>
      <c r="U36" s="137" t="str">
        <f t="shared" si="0"/>
        <v/>
      </c>
      <c r="V36" s="140"/>
      <c r="AL36" s="111" t="str">
        <f t="shared" si="1"/>
        <v/>
      </c>
      <c r="AM36" s="112" t="str">
        <f t="shared" si="2"/>
        <v/>
      </c>
      <c r="AN36" s="112" t="str">
        <f t="shared" si="3"/>
        <v/>
      </c>
      <c r="AO36" s="112" t="str">
        <f t="shared" si="4"/>
        <v/>
      </c>
      <c r="AP36" s="112" t="str">
        <f t="shared" si="7"/>
        <v/>
      </c>
      <c r="AQ36" s="112" t="str">
        <f t="shared" si="6"/>
        <v/>
      </c>
    </row>
    <row r="37" spans="1:43" x14ac:dyDescent="0.25">
      <c r="A37" s="138"/>
      <c r="B37" s="139"/>
      <c r="C37" s="140"/>
      <c r="D37" s="140"/>
      <c r="E37" s="140"/>
      <c r="F37" s="141"/>
      <c r="G37" s="141"/>
      <c r="H37" s="140"/>
      <c r="I37" s="140"/>
      <c r="J37" s="140"/>
      <c r="K37" s="140"/>
      <c r="L37" s="140"/>
      <c r="M37" s="140"/>
      <c r="N37" s="140"/>
      <c r="O37" s="142"/>
      <c r="P3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7" s="140"/>
      <c r="R37" s="140"/>
      <c r="S37" s="140"/>
      <c r="T37" s="140"/>
      <c r="U37" s="137" t="str">
        <f t="shared" si="0"/>
        <v/>
      </c>
      <c r="V37" s="140"/>
      <c r="AL37" s="111" t="str">
        <f t="shared" si="1"/>
        <v/>
      </c>
      <c r="AM37" s="112" t="str">
        <f t="shared" si="2"/>
        <v/>
      </c>
      <c r="AN37" s="112" t="str">
        <f t="shared" si="3"/>
        <v/>
      </c>
      <c r="AO37" s="112" t="str">
        <f t="shared" si="4"/>
        <v/>
      </c>
      <c r="AP37" s="112" t="str">
        <f t="shared" si="7"/>
        <v/>
      </c>
      <c r="AQ37" s="112" t="str">
        <f t="shared" si="6"/>
        <v/>
      </c>
    </row>
    <row r="38" spans="1:43" x14ac:dyDescent="0.25">
      <c r="A38" s="138"/>
      <c r="B38" s="139"/>
      <c r="C38" s="140"/>
      <c r="D38" s="140"/>
      <c r="E38" s="140"/>
      <c r="F38" s="141"/>
      <c r="G38" s="141"/>
      <c r="H38" s="140"/>
      <c r="I38" s="140"/>
      <c r="J38" s="140"/>
      <c r="K38" s="140"/>
      <c r="L38" s="140"/>
      <c r="M38" s="140"/>
      <c r="N38" s="140"/>
      <c r="O38" s="142"/>
      <c r="P3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8" s="140"/>
      <c r="R38" s="140"/>
      <c r="S38" s="140"/>
      <c r="T38" s="140"/>
      <c r="U38" s="137" t="str">
        <f t="shared" si="0"/>
        <v/>
      </c>
      <c r="V38" s="140"/>
      <c r="AL38" s="111" t="str">
        <f t="shared" si="1"/>
        <v/>
      </c>
      <c r="AM38" s="112" t="str">
        <f t="shared" si="2"/>
        <v/>
      </c>
      <c r="AN38" s="112" t="str">
        <f t="shared" si="3"/>
        <v/>
      </c>
      <c r="AO38" s="112" t="str">
        <f t="shared" si="4"/>
        <v/>
      </c>
      <c r="AP38" s="112" t="str">
        <f t="shared" si="7"/>
        <v/>
      </c>
      <c r="AQ38" s="112" t="str">
        <f t="shared" si="6"/>
        <v/>
      </c>
    </row>
    <row r="39" spans="1:43" x14ac:dyDescent="0.25">
      <c r="A39" s="138"/>
      <c r="B39" s="139"/>
      <c r="C39" s="140"/>
      <c r="D39" s="140"/>
      <c r="E39" s="140"/>
      <c r="F39" s="141"/>
      <c r="G39" s="141"/>
      <c r="H39" s="140"/>
      <c r="I39" s="140"/>
      <c r="J39" s="140"/>
      <c r="K39" s="140"/>
      <c r="L39" s="140"/>
      <c r="M39" s="140"/>
      <c r="N39" s="140"/>
      <c r="O39" s="142"/>
      <c r="P3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9" s="140"/>
      <c r="R39" s="140"/>
      <c r="S39" s="140"/>
      <c r="T39" s="140"/>
      <c r="U39" s="137" t="str">
        <f t="shared" si="0"/>
        <v/>
      </c>
      <c r="V39" s="140"/>
      <c r="AL39" s="111" t="str">
        <f t="shared" si="1"/>
        <v/>
      </c>
      <c r="AM39" s="112" t="str">
        <f t="shared" si="2"/>
        <v/>
      </c>
      <c r="AN39" s="112" t="str">
        <f t="shared" si="3"/>
        <v/>
      </c>
      <c r="AO39" s="112" t="str">
        <f t="shared" si="4"/>
        <v/>
      </c>
      <c r="AP39" s="112" t="str">
        <f t="shared" si="7"/>
        <v/>
      </c>
      <c r="AQ39" s="112" t="str">
        <f t="shared" si="6"/>
        <v/>
      </c>
    </row>
    <row r="40" spans="1:43" x14ac:dyDescent="0.25">
      <c r="A40" s="138"/>
      <c r="B40" s="139"/>
      <c r="C40" s="140"/>
      <c r="D40" s="140"/>
      <c r="E40" s="140"/>
      <c r="F40" s="141"/>
      <c r="G40" s="141"/>
      <c r="H40" s="140"/>
      <c r="I40" s="140"/>
      <c r="J40" s="140"/>
      <c r="K40" s="140"/>
      <c r="L40" s="140"/>
      <c r="M40" s="140"/>
      <c r="N40" s="140"/>
      <c r="O40" s="142"/>
      <c r="P4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0" s="140"/>
      <c r="R40" s="140"/>
      <c r="S40" s="140"/>
      <c r="T40" s="140"/>
      <c r="U40" s="137" t="str">
        <f t="shared" si="0"/>
        <v/>
      </c>
      <c r="V40" s="140"/>
      <c r="AL40" s="111" t="str">
        <f t="shared" si="1"/>
        <v/>
      </c>
      <c r="AM40" s="112" t="str">
        <f t="shared" si="2"/>
        <v/>
      </c>
      <c r="AN40" s="112" t="str">
        <f t="shared" si="3"/>
        <v/>
      </c>
      <c r="AO40" s="112" t="str">
        <f t="shared" si="4"/>
        <v/>
      </c>
      <c r="AP40" s="112" t="str">
        <f t="shared" si="7"/>
        <v/>
      </c>
      <c r="AQ40" s="112" t="str">
        <f t="shared" si="6"/>
        <v/>
      </c>
    </row>
    <row r="41" spans="1:43" x14ac:dyDescent="0.25">
      <c r="A41" s="138"/>
      <c r="B41" s="139"/>
      <c r="C41" s="140"/>
      <c r="D41" s="140"/>
      <c r="E41" s="140"/>
      <c r="F41" s="141"/>
      <c r="G41" s="141"/>
      <c r="H41" s="140"/>
      <c r="I41" s="140"/>
      <c r="J41" s="140"/>
      <c r="K41" s="140"/>
      <c r="L41" s="140"/>
      <c r="M41" s="140"/>
      <c r="N41" s="140"/>
      <c r="O41" s="142"/>
      <c r="P4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1" s="140"/>
      <c r="R41" s="140"/>
      <c r="S41" s="140"/>
      <c r="T41" s="140"/>
      <c r="U41" s="137" t="str">
        <f t="shared" si="0"/>
        <v/>
      </c>
      <c r="V41" s="140"/>
      <c r="AL41" s="111" t="str">
        <f t="shared" si="1"/>
        <v/>
      </c>
      <c r="AM41" s="112" t="str">
        <f t="shared" si="2"/>
        <v/>
      </c>
      <c r="AN41" s="112" t="str">
        <f t="shared" si="3"/>
        <v/>
      </c>
      <c r="AO41" s="112" t="str">
        <f t="shared" si="4"/>
        <v/>
      </c>
      <c r="AP41" s="112" t="str">
        <f t="shared" si="7"/>
        <v/>
      </c>
      <c r="AQ41" s="112" t="str">
        <f t="shared" si="6"/>
        <v/>
      </c>
    </row>
    <row r="42" spans="1:43" x14ac:dyDescent="0.25">
      <c r="A42" s="138"/>
      <c r="B42" s="139"/>
      <c r="C42" s="140"/>
      <c r="D42" s="140"/>
      <c r="E42" s="140"/>
      <c r="F42" s="141"/>
      <c r="G42" s="141"/>
      <c r="H42" s="140"/>
      <c r="I42" s="140"/>
      <c r="J42" s="140"/>
      <c r="K42" s="140"/>
      <c r="L42" s="140"/>
      <c r="M42" s="140"/>
      <c r="N42" s="140"/>
      <c r="O42" s="142"/>
      <c r="P4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2" s="140"/>
      <c r="R42" s="140"/>
      <c r="S42" s="140"/>
      <c r="T42" s="140"/>
      <c r="U42" s="137" t="str">
        <f t="shared" si="0"/>
        <v/>
      </c>
      <c r="V42" s="140"/>
      <c r="AL42" s="111" t="str">
        <f t="shared" si="1"/>
        <v/>
      </c>
      <c r="AM42" s="112" t="str">
        <f t="shared" si="2"/>
        <v/>
      </c>
      <c r="AN42" s="112" t="str">
        <f t="shared" si="3"/>
        <v/>
      </c>
      <c r="AO42" s="112" t="str">
        <f t="shared" si="4"/>
        <v/>
      </c>
      <c r="AP42" s="112" t="str">
        <f t="shared" si="7"/>
        <v/>
      </c>
      <c r="AQ42" s="112" t="str">
        <f t="shared" si="6"/>
        <v/>
      </c>
    </row>
    <row r="43" spans="1:43" x14ac:dyDescent="0.25">
      <c r="A43" s="138"/>
      <c r="B43" s="139"/>
      <c r="C43" s="140"/>
      <c r="D43" s="140"/>
      <c r="E43" s="140"/>
      <c r="F43" s="141"/>
      <c r="G43" s="141"/>
      <c r="H43" s="140"/>
      <c r="I43" s="140"/>
      <c r="J43" s="140"/>
      <c r="K43" s="140"/>
      <c r="L43" s="140"/>
      <c r="M43" s="140"/>
      <c r="N43" s="140"/>
      <c r="O43" s="142"/>
      <c r="P4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3" s="140"/>
      <c r="R43" s="140"/>
      <c r="S43" s="140"/>
      <c r="T43" s="140"/>
      <c r="U43" s="137" t="str">
        <f t="shared" si="0"/>
        <v/>
      </c>
      <c r="V43" s="140"/>
      <c r="AL43" s="111" t="str">
        <f t="shared" si="1"/>
        <v/>
      </c>
      <c r="AM43" s="112" t="str">
        <f t="shared" si="2"/>
        <v/>
      </c>
      <c r="AN43" s="112" t="str">
        <f t="shared" si="3"/>
        <v/>
      </c>
      <c r="AO43" s="112" t="str">
        <f t="shared" si="4"/>
        <v/>
      </c>
      <c r="AP43" s="112" t="str">
        <f t="shared" si="7"/>
        <v/>
      </c>
      <c r="AQ43" s="112" t="str">
        <f t="shared" si="6"/>
        <v/>
      </c>
    </row>
    <row r="44" spans="1:43" x14ac:dyDescent="0.25">
      <c r="A44" s="138"/>
      <c r="B44" s="139"/>
      <c r="C44" s="140"/>
      <c r="D44" s="140"/>
      <c r="E44" s="140"/>
      <c r="F44" s="141"/>
      <c r="G44" s="141"/>
      <c r="H44" s="140"/>
      <c r="I44" s="140"/>
      <c r="J44" s="140"/>
      <c r="K44" s="140"/>
      <c r="L44" s="140"/>
      <c r="M44" s="140"/>
      <c r="N44" s="140"/>
      <c r="O44" s="142"/>
      <c r="P4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4" s="140"/>
      <c r="R44" s="140"/>
      <c r="S44" s="140"/>
      <c r="T44" s="140"/>
      <c r="U44" s="137" t="str">
        <f t="shared" si="0"/>
        <v/>
      </c>
      <c r="V44" s="140"/>
      <c r="AL44" s="111" t="str">
        <f t="shared" si="1"/>
        <v/>
      </c>
      <c r="AM44" s="112" t="str">
        <f t="shared" si="2"/>
        <v/>
      </c>
      <c r="AN44" s="112" t="str">
        <f t="shared" si="3"/>
        <v/>
      </c>
      <c r="AO44" s="112" t="str">
        <f t="shared" si="4"/>
        <v/>
      </c>
      <c r="AP44" s="112" t="str">
        <f t="shared" si="7"/>
        <v/>
      </c>
      <c r="AQ44" s="112" t="str">
        <f t="shared" si="6"/>
        <v/>
      </c>
    </row>
    <row r="45" spans="1:43" x14ac:dyDescent="0.25">
      <c r="A45" s="138"/>
      <c r="B45" s="139"/>
      <c r="C45" s="140"/>
      <c r="D45" s="140"/>
      <c r="E45" s="140"/>
      <c r="F45" s="141"/>
      <c r="G45" s="141"/>
      <c r="H45" s="140"/>
      <c r="I45" s="140"/>
      <c r="J45" s="140"/>
      <c r="K45" s="140"/>
      <c r="L45" s="140"/>
      <c r="M45" s="140"/>
      <c r="N45" s="140"/>
      <c r="O45" s="142"/>
      <c r="P4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5" s="140"/>
      <c r="R45" s="140"/>
      <c r="S45" s="140"/>
      <c r="T45" s="140"/>
      <c r="U45" s="137" t="str">
        <f t="shared" si="0"/>
        <v/>
      </c>
      <c r="V45" s="140"/>
      <c r="AL45" s="111" t="str">
        <f t="shared" si="1"/>
        <v/>
      </c>
      <c r="AM45" s="112" t="str">
        <f t="shared" si="2"/>
        <v/>
      </c>
      <c r="AN45" s="112" t="str">
        <f t="shared" si="3"/>
        <v/>
      </c>
      <c r="AO45" s="112" t="str">
        <f t="shared" si="4"/>
        <v/>
      </c>
      <c r="AP45" s="112" t="str">
        <f t="shared" si="7"/>
        <v/>
      </c>
      <c r="AQ45" s="112" t="str">
        <f t="shared" si="6"/>
        <v/>
      </c>
    </row>
    <row r="46" spans="1:43" x14ac:dyDescent="0.25">
      <c r="A46" s="138"/>
      <c r="B46" s="139"/>
      <c r="C46" s="140"/>
      <c r="D46" s="140"/>
      <c r="E46" s="140"/>
      <c r="F46" s="141"/>
      <c r="G46" s="141"/>
      <c r="H46" s="140"/>
      <c r="I46" s="140"/>
      <c r="J46" s="140"/>
      <c r="K46" s="140"/>
      <c r="L46" s="140"/>
      <c r="M46" s="140"/>
      <c r="N46" s="140"/>
      <c r="O46" s="142"/>
      <c r="P4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6" s="140"/>
      <c r="R46" s="140"/>
      <c r="S46" s="140"/>
      <c r="T46" s="140"/>
      <c r="U46" s="137" t="str">
        <f t="shared" si="0"/>
        <v/>
      </c>
      <c r="V46" s="140"/>
      <c r="AL46" s="111" t="str">
        <f t="shared" si="1"/>
        <v/>
      </c>
      <c r="AM46" s="112" t="str">
        <f t="shared" si="2"/>
        <v/>
      </c>
      <c r="AN46" s="112" t="str">
        <f t="shared" si="3"/>
        <v/>
      </c>
      <c r="AO46" s="112" t="str">
        <f t="shared" si="4"/>
        <v/>
      </c>
      <c r="AP46" s="112" t="str">
        <f t="shared" si="7"/>
        <v/>
      </c>
      <c r="AQ46" s="112" t="str">
        <f t="shared" si="6"/>
        <v/>
      </c>
    </row>
    <row r="47" spans="1:43" x14ac:dyDescent="0.25">
      <c r="A47" s="138"/>
      <c r="B47" s="139"/>
      <c r="C47" s="140"/>
      <c r="D47" s="140"/>
      <c r="E47" s="140"/>
      <c r="F47" s="141"/>
      <c r="G47" s="141"/>
      <c r="H47" s="140"/>
      <c r="I47" s="140"/>
      <c r="J47" s="140"/>
      <c r="K47" s="140"/>
      <c r="L47" s="140"/>
      <c r="M47" s="140"/>
      <c r="N47" s="140"/>
      <c r="O47" s="142"/>
      <c r="P4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7" s="140"/>
      <c r="R47" s="140"/>
      <c r="S47" s="140"/>
      <c r="T47" s="140"/>
      <c r="U47" s="137" t="str">
        <f t="shared" si="0"/>
        <v/>
      </c>
      <c r="V47" s="140"/>
      <c r="AL47" s="111" t="str">
        <f t="shared" si="1"/>
        <v/>
      </c>
      <c r="AM47" s="112" t="str">
        <f t="shared" si="2"/>
        <v/>
      </c>
      <c r="AN47" s="112" t="str">
        <f t="shared" si="3"/>
        <v/>
      </c>
      <c r="AO47" s="112" t="str">
        <f t="shared" si="4"/>
        <v/>
      </c>
      <c r="AP47" s="112" t="str">
        <f t="shared" si="7"/>
        <v/>
      </c>
      <c r="AQ47" s="112" t="str">
        <f t="shared" si="6"/>
        <v/>
      </c>
    </row>
    <row r="48" spans="1:43" x14ac:dyDescent="0.25">
      <c r="A48" s="138"/>
      <c r="B48" s="139"/>
      <c r="C48" s="140"/>
      <c r="D48" s="140"/>
      <c r="E48" s="140"/>
      <c r="F48" s="141"/>
      <c r="G48" s="141"/>
      <c r="H48" s="140"/>
      <c r="I48" s="140"/>
      <c r="J48" s="140"/>
      <c r="K48" s="140"/>
      <c r="L48" s="140"/>
      <c r="M48" s="140"/>
      <c r="N48" s="140"/>
      <c r="O48" s="142"/>
      <c r="P4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8" s="140"/>
      <c r="R48" s="140"/>
      <c r="S48" s="140"/>
      <c r="T48" s="140"/>
      <c r="U48" s="137" t="str">
        <f t="shared" si="0"/>
        <v/>
      </c>
      <c r="V48" s="140"/>
      <c r="AL48" s="111" t="str">
        <f t="shared" si="1"/>
        <v/>
      </c>
      <c r="AM48" s="112" t="str">
        <f t="shared" si="2"/>
        <v/>
      </c>
      <c r="AN48" s="112" t="str">
        <f t="shared" si="3"/>
        <v/>
      </c>
      <c r="AO48" s="112" t="str">
        <f t="shared" si="4"/>
        <v/>
      </c>
      <c r="AP48" s="112" t="str">
        <f t="shared" si="7"/>
        <v/>
      </c>
      <c r="AQ48" s="112" t="str">
        <f t="shared" si="6"/>
        <v/>
      </c>
    </row>
    <row r="49" spans="1:43" x14ac:dyDescent="0.25">
      <c r="A49" s="138"/>
      <c r="B49" s="139"/>
      <c r="C49" s="140"/>
      <c r="D49" s="140"/>
      <c r="E49" s="140"/>
      <c r="F49" s="141"/>
      <c r="G49" s="141"/>
      <c r="H49" s="140"/>
      <c r="I49" s="140"/>
      <c r="J49" s="140"/>
      <c r="K49" s="140"/>
      <c r="L49" s="140"/>
      <c r="M49" s="140"/>
      <c r="N49" s="140"/>
      <c r="O49" s="142"/>
      <c r="P4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9" s="140"/>
      <c r="R49" s="140"/>
      <c r="S49" s="140"/>
      <c r="T49" s="140"/>
      <c r="U49" s="137" t="str">
        <f t="shared" si="0"/>
        <v/>
      </c>
      <c r="V49" s="140"/>
      <c r="AL49" s="111" t="str">
        <f t="shared" si="1"/>
        <v/>
      </c>
      <c r="AM49" s="112" t="str">
        <f t="shared" si="2"/>
        <v/>
      </c>
      <c r="AN49" s="112" t="str">
        <f t="shared" si="3"/>
        <v/>
      </c>
      <c r="AO49" s="112" t="str">
        <f t="shared" si="4"/>
        <v/>
      </c>
      <c r="AP49" s="112" t="str">
        <f t="shared" si="7"/>
        <v/>
      </c>
      <c r="AQ49" s="112" t="str">
        <f t="shared" si="6"/>
        <v/>
      </c>
    </row>
    <row r="50" spans="1:43" x14ac:dyDescent="0.25">
      <c r="A50" s="138"/>
      <c r="B50" s="139"/>
      <c r="C50" s="140"/>
      <c r="D50" s="140"/>
      <c r="E50" s="140"/>
      <c r="F50" s="141"/>
      <c r="G50" s="141"/>
      <c r="H50" s="140"/>
      <c r="I50" s="140"/>
      <c r="J50" s="140"/>
      <c r="K50" s="140"/>
      <c r="L50" s="140"/>
      <c r="M50" s="140"/>
      <c r="N50" s="140"/>
      <c r="O50" s="142"/>
      <c r="P5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0" s="140"/>
      <c r="R50" s="140"/>
      <c r="S50" s="140"/>
      <c r="T50" s="140"/>
      <c r="U50" s="137" t="str">
        <f t="shared" si="0"/>
        <v/>
      </c>
      <c r="V50" s="140"/>
      <c r="AL50" s="111" t="str">
        <f t="shared" si="1"/>
        <v/>
      </c>
      <c r="AM50" s="112" t="str">
        <f t="shared" si="2"/>
        <v/>
      </c>
      <c r="AN50" s="112" t="str">
        <f t="shared" si="3"/>
        <v/>
      </c>
      <c r="AO50" s="112" t="str">
        <f t="shared" si="4"/>
        <v/>
      </c>
      <c r="AP50" s="112" t="str">
        <f t="shared" si="7"/>
        <v/>
      </c>
      <c r="AQ50" s="112" t="str">
        <f t="shared" si="6"/>
        <v/>
      </c>
    </row>
    <row r="51" spans="1:43" x14ac:dyDescent="0.25">
      <c r="A51" s="138"/>
      <c r="B51" s="139"/>
      <c r="C51" s="140"/>
      <c r="D51" s="140"/>
      <c r="E51" s="140"/>
      <c r="F51" s="141"/>
      <c r="G51" s="141"/>
      <c r="H51" s="140"/>
      <c r="I51" s="140"/>
      <c r="J51" s="140"/>
      <c r="K51" s="140"/>
      <c r="L51" s="140"/>
      <c r="M51" s="140"/>
      <c r="N51" s="140"/>
      <c r="O51" s="142"/>
      <c r="P5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1" s="140"/>
      <c r="R51" s="140"/>
      <c r="S51" s="140"/>
      <c r="T51" s="140"/>
      <c r="U51" s="137" t="str">
        <f t="shared" si="0"/>
        <v/>
      </c>
      <c r="V51" s="140"/>
      <c r="AL51" s="111" t="str">
        <f t="shared" si="1"/>
        <v/>
      </c>
      <c r="AM51" s="112" t="str">
        <f t="shared" si="2"/>
        <v/>
      </c>
      <c r="AN51" s="112" t="str">
        <f t="shared" si="3"/>
        <v/>
      </c>
      <c r="AO51" s="112" t="str">
        <f t="shared" si="4"/>
        <v/>
      </c>
      <c r="AP51" s="112" t="str">
        <f t="shared" si="7"/>
        <v/>
      </c>
      <c r="AQ51" s="112" t="str">
        <f t="shared" si="6"/>
        <v/>
      </c>
    </row>
    <row r="52" spans="1:43" x14ac:dyDescent="0.25">
      <c r="A52" s="138"/>
      <c r="B52" s="139"/>
      <c r="C52" s="140"/>
      <c r="D52" s="140"/>
      <c r="E52" s="140"/>
      <c r="F52" s="141"/>
      <c r="G52" s="141"/>
      <c r="H52" s="140"/>
      <c r="I52" s="140"/>
      <c r="J52" s="140"/>
      <c r="K52" s="140"/>
      <c r="L52" s="140"/>
      <c r="M52" s="140"/>
      <c r="N52" s="140"/>
      <c r="O52" s="142"/>
      <c r="P5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2" s="140"/>
      <c r="R52" s="140"/>
      <c r="S52" s="140"/>
      <c r="T52" s="140"/>
      <c r="U52" s="137" t="str">
        <f t="shared" si="0"/>
        <v/>
      </c>
      <c r="V52" s="140"/>
      <c r="AL52" s="111" t="str">
        <f t="shared" si="1"/>
        <v/>
      </c>
      <c r="AM52" s="112" t="str">
        <f t="shared" si="2"/>
        <v/>
      </c>
      <c r="AN52" s="112" t="str">
        <f t="shared" si="3"/>
        <v/>
      </c>
      <c r="AO52" s="112" t="str">
        <f t="shared" si="4"/>
        <v/>
      </c>
      <c r="AP52" s="112" t="str">
        <f t="shared" si="7"/>
        <v/>
      </c>
      <c r="AQ52" s="112" t="str">
        <f t="shared" si="6"/>
        <v/>
      </c>
    </row>
    <row r="53" spans="1:43" x14ac:dyDescent="0.25">
      <c r="A53" s="138"/>
      <c r="B53" s="139"/>
      <c r="C53" s="140"/>
      <c r="D53" s="140"/>
      <c r="E53" s="140"/>
      <c r="F53" s="141"/>
      <c r="G53" s="141"/>
      <c r="H53" s="140"/>
      <c r="I53" s="140"/>
      <c r="J53" s="140"/>
      <c r="K53" s="140"/>
      <c r="L53" s="140"/>
      <c r="M53" s="140"/>
      <c r="N53" s="140"/>
      <c r="O53" s="142"/>
      <c r="P5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3" s="140"/>
      <c r="R53" s="140"/>
      <c r="S53" s="140"/>
      <c r="T53" s="140"/>
      <c r="U53" s="137" t="str">
        <f t="shared" si="0"/>
        <v/>
      </c>
      <c r="V53" s="140"/>
      <c r="AL53" s="111" t="str">
        <f t="shared" si="1"/>
        <v/>
      </c>
      <c r="AM53" s="112" t="str">
        <f t="shared" si="2"/>
        <v/>
      </c>
      <c r="AN53" s="112" t="str">
        <f t="shared" si="3"/>
        <v/>
      </c>
      <c r="AO53" s="112" t="str">
        <f t="shared" si="4"/>
        <v/>
      </c>
      <c r="AP53" s="112" t="str">
        <f t="shared" si="7"/>
        <v/>
      </c>
      <c r="AQ53" s="112" t="str">
        <f t="shared" si="6"/>
        <v/>
      </c>
    </row>
    <row r="54" spans="1:43" x14ac:dyDescent="0.25">
      <c r="A54" s="138"/>
      <c r="B54" s="139"/>
      <c r="C54" s="140"/>
      <c r="D54" s="140"/>
      <c r="E54" s="140"/>
      <c r="F54" s="141"/>
      <c r="G54" s="141"/>
      <c r="H54" s="140"/>
      <c r="I54" s="140"/>
      <c r="J54" s="140"/>
      <c r="K54" s="140"/>
      <c r="L54" s="140"/>
      <c r="M54" s="140"/>
      <c r="N54" s="140"/>
      <c r="O54" s="142"/>
      <c r="P5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4" s="140"/>
      <c r="R54" s="140"/>
      <c r="S54" s="140"/>
      <c r="T54" s="140"/>
      <c r="U54" s="137" t="str">
        <f t="shared" si="0"/>
        <v/>
      </c>
      <c r="V54" s="140"/>
      <c r="AL54" s="111" t="str">
        <f t="shared" si="1"/>
        <v/>
      </c>
      <c r="AM54" s="112" t="str">
        <f t="shared" si="2"/>
        <v/>
      </c>
      <c r="AN54" s="112" t="str">
        <f t="shared" si="3"/>
        <v/>
      </c>
      <c r="AO54" s="112" t="str">
        <f t="shared" si="4"/>
        <v/>
      </c>
      <c r="AP54" s="112" t="str">
        <f t="shared" si="7"/>
        <v/>
      </c>
      <c r="AQ54" s="112" t="str">
        <f t="shared" si="6"/>
        <v/>
      </c>
    </row>
    <row r="55" spans="1:43" x14ac:dyDescent="0.25">
      <c r="A55" s="138"/>
      <c r="B55" s="139"/>
      <c r="C55" s="140"/>
      <c r="D55" s="140"/>
      <c r="E55" s="140"/>
      <c r="F55" s="141"/>
      <c r="G55" s="141"/>
      <c r="H55" s="140"/>
      <c r="I55" s="140"/>
      <c r="J55" s="140"/>
      <c r="K55" s="140"/>
      <c r="L55" s="140"/>
      <c r="M55" s="140"/>
      <c r="N55" s="140"/>
      <c r="O55" s="142"/>
      <c r="P5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5" s="140"/>
      <c r="R55" s="140"/>
      <c r="S55" s="140"/>
      <c r="T55" s="140"/>
      <c r="U55" s="137" t="str">
        <f t="shared" si="0"/>
        <v/>
      </c>
      <c r="V55" s="140"/>
      <c r="AL55" s="111" t="str">
        <f t="shared" si="1"/>
        <v/>
      </c>
      <c r="AM55" s="112" t="str">
        <f t="shared" si="2"/>
        <v/>
      </c>
      <c r="AN55" s="112" t="str">
        <f t="shared" si="3"/>
        <v/>
      </c>
      <c r="AO55" s="112" t="str">
        <f t="shared" si="4"/>
        <v/>
      </c>
      <c r="AP55" s="112" t="str">
        <f t="shared" si="7"/>
        <v/>
      </c>
      <c r="AQ55" s="112" t="str">
        <f t="shared" si="6"/>
        <v/>
      </c>
    </row>
    <row r="56" spans="1:43" x14ac:dyDescent="0.25">
      <c r="A56" s="138"/>
      <c r="B56" s="139"/>
      <c r="C56" s="140"/>
      <c r="D56" s="140"/>
      <c r="E56" s="140"/>
      <c r="F56" s="141"/>
      <c r="G56" s="141"/>
      <c r="H56" s="140"/>
      <c r="I56" s="140"/>
      <c r="J56" s="140"/>
      <c r="K56" s="140"/>
      <c r="L56" s="140"/>
      <c r="M56" s="140"/>
      <c r="N56" s="140"/>
      <c r="O56" s="142"/>
      <c r="P5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6" s="140"/>
      <c r="R56" s="140"/>
      <c r="S56" s="140"/>
      <c r="T56" s="140"/>
      <c r="U56" s="137" t="str">
        <f t="shared" si="0"/>
        <v/>
      </c>
      <c r="V56" s="140"/>
      <c r="AL56" s="111" t="str">
        <f t="shared" si="1"/>
        <v/>
      </c>
      <c r="AM56" s="112" t="str">
        <f t="shared" si="2"/>
        <v/>
      </c>
      <c r="AN56" s="112" t="str">
        <f t="shared" si="3"/>
        <v/>
      </c>
      <c r="AO56" s="112" t="str">
        <f t="shared" si="4"/>
        <v/>
      </c>
      <c r="AP56" s="112" t="str">
        <f t="shared" si="7"/>
        <v/>
      </c>
      <c r="AQ56" s="112" t="str">
        <f t="shared" si="6"/>
        <v/>
      </c>
    </row>
    <row r="57" spans="1:43" x14ac:dyDescent="0.25">
      <c r="A57" s="138"/>
      <c r="B57" s="139"/>
      <c r="C57" s="140"/>
      <c r="D57" s="140"/>
      <c r="E57" s="140"/>
      <c r="F57" s="141"/>
      <c r="G57" s="141"/>
      <c r="H57" s="140"/>
      <c r="I57" s="140"/>
      <c r="J57" s="140"/>
      <c r="K57" s="140"/>
      <c r="L57" s="140"/>
      <c r="M57" s="140"/>
      <c r="N57" s="140"/>
      <c r="O57" s="142"/>
      <c r="P5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7" s="140"/>
      <c r="R57" s="140"/>
      <c r="S57" s="140"/>
      <c r="T57" s="140"/>
      <c r="U57" s="137" t="str">
        <f t="shared" si="0"/>
        <v/>
      </c>
      <c r="V57" s="140"/>
      <c r="AL57" s="111" t="str">
        <f t="shared" si="1"/>
        <v/>
      </c>
      <c r="AM57" s="112" t="str">
        <f t="shared" si="2"/>
        <v/>
      </c>
      <c r="AN57" s="112" t="str">
        <f t="shared" si="3"/>
        <v/>
      </c>
      <c r="AO57" s="112" t="str">
        <f t="shared" si="4"/>
        <v/>
      </c>
      <c r="AP57" s="112" t="str">
        <f t="shared" si="7"/>
        <v/>
      </c>
      <c r="AQ57" s="112" t="str">
        <f t="shared" si="6"/>
        <v/>
      </c>
    </row>
    <row r="58" spans="1:43" x14ac:dyDescent="0.25">
      <c r="A58" s="138"/>
      <c r="B58" s="139"/>
      <c r="C58" s="140"/>
      <c r="D58" s="140"/>
      <c r="E58" s="140"/>
      <c r="F58" s="141"/>
      <c r="G58" s="141"/>
      <c r="H58" s="140"/>
      <c r="I58" s="140"/>
      <c r="J58" s="140"/>
      <c r="K58" s="140"/>
      <c r="L58" s="140"/>
      <c r="M58" s="140"/>
      <c r="N58" s="140"/>
      <c r="O58" s="142"/>
      <c r="P5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8" s="140"/>
      <c r="R58" s="140"/>
      <c r="S58" s="140"/>
      <c r="T58" s="140"/>
      <c r="U58" s="137" t="str">
        <f t="shared" si="0"/>
        <v/>
      </c>
      <c r="V58" s="140"/>
      <c r="AL58" s="111" t="str">
        <f t="shared" si="1"/>
        <v/>
      </c>
      <c r="AM58" s="112" t="str">
        <f t="shared" si="2"/>
        <v/>
      </c>
      <c r="AN58" s="112" t="str">
        <f t="shared" si="3"/>
        <v/>
      </c>
      <c r="AO58" s="112" t="str">
        <f t="shared" si="4"/>
        <v/>
      </c>
      <c r="AP58" s="112" t="str">
        <f t="shared" si="7"/>
        <v/>
      </c>
      <c r="AQ58" s="112" t="str">
        <f t="shared" si="6"/>
        <v/>
      </c>
    </row>
    <row r="59" spans="1:43" x14ac:dyDescent="0.25">
      <c r="A59" s="138"/>
      <c r="B59" s="139"/>
      <c r="C59" s="140"/>
      <c r="D59" s="140"/>
      <c r="E59" s="140"/>
      <c r="F59" s="141"/>
      <c r="G59" s="141"/>
      <c r="H59" s="140"/>
      <c r="I59" s="140"/>
      <c r="J59" s="140"/>
      <c r="K59" s="140"/>
      <c r="L59" s="140"/>
      <c r="M59" s="140"/>
      <c r="N59" s="140"/>
      <c r="O59" s="142"/>
      <c r="P5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9" s="140"/>
      <c r="R59" s="140"/>
      <c r="S59" s="140"/>
      <c r="T59" s="140"/>
      <c r="U59" s="137" t="str">
        <f t="shared" si="0"/>
        <v/>
      </c>
      <c r="V59" s="140"/>
      <c r="AL59" s="111" t="str">
        <f t="shared" si="1"/>
        <v/>
      </c>
      <c r="AM59" s="112" t="str">
        <f t="shared" si="2"/>
        <v/>
      </c>
      <c r="AN59" s="112" t="str">
        <f t="shared" si="3"/>
        <v/>
      </c>
      <c r="AO59" s="112" t="str">
        <f t="shared" si="4"/>
        <v/>
      </c>
      <c r="AP59" s="112" t="str">
        <f t="shared" si="7"/>
        <v/>
      </c>
      <c r="AQ59" s="112" t="str">
        <f t="shared" si="6"/>
        <v/>
      </c>
    </row>
    <row r="60" spans="1:43" x14ac:dyDescent="0.25">
      <c r="A60" s="138"/>
      <c r="B60" s="139"/>
      <c r="C60" s="140"/>
      <c r="D60" s="140"/>
      <c r="E60" s="140"/>
      <c r="F60" s="141"/>
      <c r="G60" s="141"/>
      <c r="H60" s="140"/>
      <c r="I60" s="140"/>
      <c r="J60" s="140"/>
      <c r="K60" s="140"/>
      <c r="L60" s="140"/>
      <c r="M60" s="140"/>
      <c r="N60" s="140"/>
      <c r="O60" s="142"/>
      <c r="P6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0" s="140"/>
      <c r="R60" s="140"/>
      <c r="S60" s="140"/>
      <c r="T60" s="140"/>
      <c r="U60" s="137" t="str">
        <f t="shared" si="0"/>
        <v/>
      </c>
      <c r="V60" s="140"/>
      <c r="AL60" s="111" t="str">
        <f t="shared" si="1"/>
        <v/>
      </c>
      <c r="AM60" s="112" t="str">
        <f t="shared" si="2"/>
        <v/>
      </c>
      <c r="AN60" s="112" t="str">
        <f t="shared" si="3"/>
        <v/>
      </c>
      <c r="AO60" s="112" t="str">
        <f t="shared" si="4"/>
        <v/>
      </c>
      <c r="AP60" s="112" t="str">
        <f t="shared" si="7"/>
        <v/>
      </c>
      <c r="AQ60" s="112" t="str">
        <f t="shared" si="6"/>
        <v/>
      </c>
    </row>
    <row r="61" spans="1:43" x14ac:dyDescent="0.25">
      <c r="A61" s="138"/>
      <c r="B61" s="139"/>
      <c r="C61" s="140"/>
      <c r="D61" s="140"/>
      <c r="E61" s="140"/>
      <c r="F61" s="141"/>
      <c r="G61" s="141"/>
      <c r="H61" s="140"/>
      <c r="I61" s="140"/>
      <c r="J61" s="140"/>
      <c r="K61" s="140"/>
      <c r="L61" s="140"/>
      <c r="M61" s="140"/>
      <c r="N61" s="140"/>
      <c r="O61" s="142"/>
      <c r="P6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1" s="140"/>
      <c r="R61" s="140"/>
      <c r="S61" s="140"/>
      <c r="T61" s="140"/>
      <c r="U61" s="137" t="str">
        <f t="shared" si="0"/>
        <v/>
      </c>
      <c r="V61" s="140"/>
      <c r="AL61" s="111" t="str">
        <f t="shared" si="1"/>
        <v/>
      </c>
      <c r="AM61" s="112" t="str">
        <f t="shared" si="2"/>
        <v/>
      </c>
      <c r="AN61" s="112" t="str">
        <f t="shared" si="3"/>
        <v/>
      </c>
      <c r="AO61" s="112" t="str">
        <f t="shared" si="4"/>
        <v/>
      </c>
      <c r="AP61" s="112" t="str">
        <f t="shared" si="7"/>
        <v/>
      </c>
      <c r="AQ61" s="112" t="str">
        <f t="shared" si="6"/>
        <v/>
      </c>
    </row>
    <row r="62" spans="1:43" x14ac:dyDescent="0.25">
      <c r="A62" s="138"/>
      <c r="B62" s="139"/>
      <c r="C62" s="140"/>
      <c r="D62" s="140"/>
      <c r="E62" s="140"/>
      <c r="F62" s="141"/>
      <c r="G62" s="141"/>
      <c r="H62" s="140"/>
      <c r="I62" s="140"/>
      <c r="J62" s="140"/>
      <c r="K62" s="140"/>
      <c r="L62" s="140"/>
      <c r="M62" s="140"/>
      <c r="N62" s="140"/>
      <c r="O62" s="142"/>
      <c r="P6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2" s="140"/>
      <c r="R62" s="140"/>
      <c r="S62" s="140"/>
      <c r="T62" s="140"/>
      <c r="U62" s="137" t="str">
        <f t="shared" si="0"/>
        <v/>
      </c>
      <c r="V62" s="140"/>
      <c r="AL62" s="111" t="str">
        <f t="shared" si="1"/>
        <v/>
      </c>
      <c r="AM62" s="112" t="str">
        <f t="shared" si="2"/>
        <v/>
      </c>
      <c r="AN62" s="112" t="str">
        <f t="shared" si="3"/>
        <v/>
      </c>
      <c r="AO62" s="112" t="str">
        <f t="shared" si="4"/>
        <v/>
      </c>
      <c r="AP62" s="112" t="str">
        <f t="shared" si="7"/>
        <v/>
      </c>
      <c r="AQ62" s="112" t="str">
        <f t="shared" si="6"/>
        <v/>
      </c>
    </row>
    <row r="63" spans="1:43" x14ac:dyDescent="0.25">
      <c r="A63" s="138"/>
      <c r="B63" s="139"/>
      <c r="C63" s="140"/>
      <c r="D63" s="140"/>
      <c r="E63" s="140"/>
      <c r="F63" s="141"/>
      <c r="G63" s="141"/>
      <c r="H63" s="140"/>
      <c r="I63" s="140"/>
      <c r="J63" s="140"/>
      <c r="K63" s="140"/>
      <c r="L63" s="140"/>
      <c r="M63" s="140"/>
      <c r="N63" s="140"/>
      <c r="O63" s="142"/>
      <c r="P6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3" s="140"/>
      <c r="R63" s="140"/>
      <c r="S63" s="140"/>
      <c r="T63" s="140"/>
      <c r="U63" s="137" t="str">
        <f t="shared" si="0"/>
        <v/>
      </c>
      <c r="V63" s="140"/>
      <c r="AL63" s="111" t="str">
        <f t="shared" si="1"/>
        <v/>
      </c>
      <c r="AM63" s="112" t="str">
        <f t="shared" si="2"/>
        <v/>
      </c>
      <c r="AN63" s="112" t="str">
        <f t="shared" si="3"/>
        <v/>
      </c>
      <c r="AO63" s="112" t="str">
        <f t="shared" si="4"/>
        <v/>
      </c>
      <c r="AP63" s="112" t="str">
        <f t="shared" si="7"/>
        <v/>
      </c>
      <c r="AQ63" s="112" t="str">
        <f t="shared" si="6"/>
        <v/>
      </c>
    </row>
    <row r="64" spans="1:43" x14ac:dyDescent="0.25">
      <c r="A64" s="138"/>
      <c r="B64" s="139"/>
      <c r="C64" s="140"/>
      <c r="D64" s="140"/>
      <c r="E64" s="140"/>
      <c r="F64" s="141"/>
      <c r="G64" s="141"/>
      <c r="H64" s="140"/>
      <c r="I64" s="140"/>
      <c r="J64" s="140"/>
      <c r="K64" s="140"/>
      <c r="L64" s="140"/>
      <c r="M64" s="140"/>
      <c r="N64" s="140"/>
      <c r="O64" s="142"/>
      <c r="P6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4" s="140"/>
      <c r="R64" s="140"/>
      <c r="S64" s="140"/>
      <c r="T64" s="140"/>
      <c r="U64" s="137" t="str">
        <f t="shared" si="0"/>
        <v/>
      </c>
      <c r="V64" s="140"/>
      <c r="AL64" s="111" t="str">
        <f t="shared" si="1"/>
        <v/>
      </c>
      <c r="AM64" s="112" t="str">
        <f t="shared" si="2"/>
        <v/>
      </c>
      <c r="AN64" s="112" t="str">
        <f t="shared" si="3"/>
        <v/>
      </c>
      <c r="AO64" s="112" t="str">
        <f t="shared" si="4"/>
        <v/>
      </c>
      <c r="AP64" s="112" t="str">
        <f t="shared" si="7"/>
        <v/>
      </c>
      <c r="AQ64" s="112" t="str">
        <f t="shared" si="6"/>
        <v/>
      </c>
    </row>
    <row r="65" spans="1:43" x14ac:dyDescent="0.25">
      <c r="A65" s="138"/>
      <c r="B65" s="139"/>
      <c r="C65" s="140"/>
      <c r="D65" s="140"/>
      <c r="E65" s="140"/>
      <c r="F65" s="141"/>
      <c r="G65" s="141"/>
      <c r="H65" s="140"/>
      <c r="I65" s="140"/>
      <c r="J65" s="140"/>
      <c r="K65" s="140"/>
      <c r="L65" s="140"/>
      <c r="M65" s="140"/>
      <c r="N65" s="140"/>
      <c r="O65" s="142"/>
      <c r="P6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5" s="140"/>
      <c r="R65" s="140"/>
      <c r="S65" s="140"/>
      <c r="T65" s="140"/>
      <c r="U65" s="137" t="str">
        <f t="shared" si="0"/>
        <v/>
      </c>
      <c r="V65" s="140"/>
      <c r="AL65" s="111" t="str">
        <f t="shared" si="1"/>
        <v/>
      </c>
      <c r="AM65" s="112" t="str">
        <f t="shared" si="2"/>
        <v/>
      </c>
      <c r="AN65" s="112" t="str">
        <f t="shared" si="3"/>
        <v/>
      </c>
      <c r="AO65" s="112" t="str">
        <f t="shared" si="4"/>
        <v/>
      </c>
      <c r="AP65" s="112" t="str">
        <f t="shared" si="7"/>
        <v/>
      </c>
      <c r="AQ65" s="112" t="str">
        <f t="shared" si="6"/>
        <v/>
      </c>
    </row>
    <row r="66" spans="1:43" x14ac:dyDescent="0.25">
      <c r="A66" s="138"/>
      <c r="B66" s="139"/>
      <c r="C66" s="140"/>
      <c r="D66" s="140"/>
      <c r="E66" s="140"/>
      <c r="F66" s="141"/>
      <c r="G66" s="141"/>
      <c r="H66" s="140"/>
      <c r="I66" s="140"/>
      <c r="J66" s="140"/>
      <c r="K66" s="140"/>
      <c r="L66" s="140"/>
      <c r="M66" s="140"/>
      <c r="N66" s="140"/>
      <c r="O66" s="142"/>
      <c r="P6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6" s="140"/>
      <c r="R66" s="140"/>
      <c r="S66" s="140"/>
      <c r="T66" s="140"/>
      <c r="U66" s="137" t="str">
        <f t="shared" ref="U66:U129" si="8">IF($P66="Votre établissement",(LEFT($C66,1)&amp;MID(LEFT($B66,6),3,4)&amp;$A66&amp;CODE(LEFT($E66,1))&amp;CODE(LEFT($D66,1))),IF($P66="Assurance Maladie","CERFA"&amp;MID(LEFT($B66,6),3,4)&amp;$A66&amp;CODE(LEFT($E66,1))&amp;CODE(LEFT($D66,1)),IF(OR($P66="Patient",$P66="Etablissement Receveur"),"Vous n'avez pas à prescrire ce transport","")))</f>
        <v/>
      </c>
      <c r="V66" s="140"/>
      <c r="AL66" s="111" t="str">
        <f t="shared" si="1"/>
        <v/>
      </c>
      <c r="AM66" s="112" t="str">
        <f t="shared" si="2"/>
        <v/>
      </c>
      <c r="AN66" s="112" t="str">
        <f t="shared" si="3"/>
        <v/>
      </c>
      <c r="AO66" s="112" t="str">
        <f t="shared" si="4"/>
        <v/>
      </c>
      <c r="AP66" s="112" t="str">
        <f t="shared" si="7"/>
        <v/>
      </c>
      <c r="AQ66" s="112" t="str">
        <f t="shared" si="6"/>
        <v/>
      </c>
    </row>
    <row r="67" spans="1:43" x14ac:dyDescent="0.25">
      <c r="A67" s="138"/>
      <c r="B67" s="139"/>
      <c r="C67" s="140"/>
      <c r="D67" s="140"/>
      <c r="E67" s="140"/>
      <c r="F67" s="141"/>
      <c r="G67" s="141"/>
      <c r="H67" s="140"/>
      <c r="I67" s="140"/>
      <c r="J67" s="140"/>
      <c r="K67" s="140"/>
      <c r="L67" s="140"/>
      <c r="M67" s="140"/>
      <c r="N67" s="140"/>
      <c r="O67" s="142"/>
      <c r="P6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7" s="140"/>
      <c r="R67" s="140"/>
      <c r="S67" s="140"/>
      <c r="T67" s="140"/>
      <c r="U67" s="137" t="str">
        <f t="shared" si="8"/>
        <v/>
      </c>
      <c r="V67" s="140"/>
      <c r="AL67" s="111" t="str">
        <f t="shared" ref="AL67:AL130" si="9">IF(AND(B67&lt;&gt;"",L67="Ambulance"),VALUE(LEFT(HOUR(B67),2)),"")</f>
        <v/>
      </c>
      <c r="AM67" s="112" t="str">
        <f t="shared" ref="AM67:AM130" si="10">IF(AND(B67&lt;&gt;"",L67="VSL"),VALUE(LEFT(HOUR(B67),2)),"")</f>
        <v/>
      </c>
      <c r="AN67" s="112" t="str">
        <f t="shared" ref="AN67:AN130" si="11">IF(AND(B67&lt;&gt;"",L67="Taxi conventionné"),VALUE(LEFT(HOUR(B67),2)),"")</f>
        <v/>
      </c>
      <c r="AO67" s="112" t="str">
        <f t="shared" ref="AO67:AO130" si="12">IF(AND(B67&lt;&gt;"",L67="Véhicule personnel"),VALUE(LEFT(HOUR(B67),2)),"")</f>
        <v/>
      </c>
      <c r="AP67" s="112" t="str">
        <f t="shared" ref="AP67:AP130" si="13">IF(AND(B67&lt;&gt;"",L67="Transport en commun"),VALUE(LEFT(HOUR(B67),2)),"")</f>
        <v/>
      </c>
      <c r="AQ67" s="112" t="str">
        <f t="shared" ref="AQ67:AQ130" si="14">IF(B67&lt;&gt;"",VALUE(LEFT(HOUR(B67),2)),"")</f>
        <v/>
      </c>
    </row>
    <row r="68" spans="1:43" x14ac:dyDescent="0.25">
      <c r="A68" s="138"/>
      <c r="B68" s="139"/>
      <c r="C68" s="140"/>
      <c r="D68" s="140"/>
      <c r="E68" s="140"/>
      <c r="F68" s="141"/>
      <c r="G68" s="141"/>
      <c r="H68" s="140"/>
      <c r="I68" s="140"/>
      <c r="J68" s="140"/>
      <c r="K68" s="140"/>
      <c r="L68" s="140"/>
      <c r="M68" s="140"/>
      <c r="N68" s="140"/>
      <c r="O68" s="142"/>
      <c r="P6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8" s="140"/>
      <c r="R68" s="140"/>
      <c r="S68" s="140"/>
      <c r="T68" s="140"/>
      <c r="U68" s="137" t="str">
        <f t="shared" si="8"/>
        <v/>
      </c>
      <c r="V68" s="140"/>
      <c r="AL68" s="111" t="str">
        <f t="shared" si="9"/>
        <v/>
      </c>
      <c r="AM68" s="112" t="str">
        <f t="shared" si="10"/>
        <v/>
      </c>
      <c r="AN68" s="112" t="str">
        <f t="shared" si="11"/>
        <v/>
      </c>
      <c r="AO68" s="112" t="str">
        <f t="shared" si="12"/>
        <v/>
      </c>
      <c r="AP68" s="112" t="str">
        <f t="shared" si="13"/>
        <v/>
      </c>
      <c r="AQ68" s="112" t="str">
        <f t="shared" si="14"/>
        <v/>
      </c>
    </row>
    <row r="69" spans="1:43" x14ac:dyDescent="0.25">
      <c r="A69" s="138"/>
      <c r="B69" s="139"/>
      <c r="C69" s="140"/>
      <c r="D69" s="140"/>
      <c r="E69" s="140"/>
      <c r="F69" s="141"/>
      <c r="G69" s="141"/>
      <c r="H69" s="140"/>
      <c r="I69" s="140"/>
      <c r="J69" s="140"/>
      <c r="K69" s="140"/>
      <c r="L69" s="140"/>
      <c r="M69" s="140"/>
      <c r="N69" s="140"/>
      <c r="O69" s="142"/>
      <c r="P6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9" s="140"/>
      <c r="R69" s="140"/>
      <c r="S69" s="140"/>
      <c r="T69" s="140"/>
      <c r="U69" s="137" t="str">
        <f t="shared" si="8"/>
        <v/>
      </c>
      <c r="V69" s="140"/>
      <c r="AL69" s="111" t="str">
        <f t="shared" si="9"/>
        <v/>
      </c>
      <c r="AM69" s="112" t="str">
        <f t="shared" si="10"/>
        <v/>
      </c>
      <c r="AN69" s="112" t="str">
        <f t="shared" si="11"/>
        <v/>
      </c>
      <c r="AO69" s="112" t="str">
        <f t="shared" si="12"/>
        <v/>
      </c>
      <c r="AP69" s="112" t="str">
        <f t="shared" si="13"/>
        <v/>
      </c>
      <c r="AQ69" s="112" t="str">
        <f t="shared" si="14"/>
        <v/>
      </c>
    </row>
    <row r="70" spans="1:43" x14ac:dyDescent="0.25">
      <c r="A70" s="138"/>
      <c r="B70" s="139"/>
      <c r="C70" s="140"/>
      <c r="D70" s="140"/>
      <c r="E70" s="140"/>
      <c r="F70" s="141"/>
      <c r="G70" s="141"/>
      <c r="H70" s="140"/>
      <c r="I70" s="140"/>
      <c r="J70" s="140"/>
      <c r="K70" s="140"/>
      <c r="L70" s="140"/>
      <c r="M70" s="140"/>
      <c r="N70" s="140"/>
      <c r="O70" s="142"/>
      <c r="P7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0" s="140"/>
      <c r="R70" s="140"/>
      <c r="S70" s="140"/>
      <c r="T70" s="140"/>
      <c r="U70" s="137" t="str">
        <f t="shared" si="8"/>
        <v/>
      </c>
      <c r="V70" s="140"/>
      <c r="AL70" s="111" t="str">
        <f t="shared" si="9"/>
        <v/>
      </c>
      <c r="AM70" s="112" t="str">
        <f t="shared" si="10"/>
        <v/>
      </c>
      <c r="AN70" s="112" t="str">
        <f t="shared" si="11"/>
        <v/>
      </c>
      <c r="AO70" s="112" t="str">
        <f t="shared" si="12"/>
        <v/>
      </c>
      <c r="AP70" s="112" t="str">
        <f t="shared" si="13"/>
        <v/>
      </c>
      <c r="AQ70" s="112" t="str">
        <f t="shared" si="14"/>
        <v/>
      </c>
    </row>
    <row r="71" spans="1:43" x14ac:dyDescent="0.25">
      <c r="A71" s="138"/>
      <c r="B71" s="139"/>
      <c r="C71" s="140"/>
      <c r="D71" s="140"/>
      <c r="E71" s="140"/>
      <c r="F71" s="141"/>
      <c r="G71" s="141"/>
      <c r="H71" s="140"/>
      <c r="I71" s="140"/>
      <c r="J71" s="140"/>
      <c r="K71" s="140"/>
      <c r="L71" s="140"/>
      <c r="M71" s="140"/>
      <c r="N71" s="140"/>
      <c r="O71" s="142"/>
      <c r="P7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1" s="140"/>
      <c r="R71" s="140"/>
      <c r="S71" s="140"/>
      <c r="T71" s="140"/>
      <c r="U71" s="137" t="str">
        <f t="shared" si="8"/>
        <v/>
      </c>
      <c r="V71" s="140"/>
      <c r="AL71" s="111" t="str">
        <f t="shared" si="9"/>
        <v/>
      </c>
      <c r="AM71" s="112" t="str">
        <f t="shared" si="10"/>
        <v/>
      </c>
      <c r="AN71" s="112" t="str">
        <f t="shared" si="11"/>
        <v/>
      </c>
      <c r="AO71" s="112" t="str">
        <f t="shared" si="12"/>
        <v/>
      </c>
      <c r="AP71" s="112" t="str">
        <f t="shared" si="13"/>
        <v/>
      </c>
      <c r="AQ71" s="112" t="str">
        <f t="shared" si="14"/>
        <v/>
      </c>
    </row>
    <row r="72" spans="1:43" x14ac:dyDescent="0.25">
      <c r="A72" s="138"/>
      <c r="B72" s="139"/>
      <c r="C72" s="140"/>
      <c r="D72" s="140"/>
      <c r="E72" s="140"/>
      <c r="F72" s="141"/>
      <c r="G72" s="141"/>
      <c r="H72" s="140"/>
      <c r="I72" s="140"/>
      <c r="J72" s="140"/>
      <c r="K72" s="140"/>
      <c r="L72" s="140"/>
      <c r="M72" s="140"/>
      <c r="N72" s="140"/>
      <c r="O72" s="142"/>
      <c r="P7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2" s="140"/>
      <c r="R72" s="140"/>
      <c r="S72" s="140"/>
      <c r="T72" s="140"/>
      <c r="U72" s="137" t="str">
        <f t="shared" si="8"/>
        <v/>
      </c>
      <c r="V72" s="140"/>
      <c r="AL72" s="111" t="str">
        <f t="shared" si="9"/>
        <v/>
      </c>
      <c r="AM72" s="112" t="str">
        <f t="shared" si="10"/>
        <v/>
      </c>
      <c r="AN72" s="112" t="str">
        <f t="shared" si="11"/>
        <v/>
      </c>
      <c r="AO72" s="112" t="str">
        <f t="shared" si="12"/>
        <v/>
      </c>
      <c r="AP72" s="112" t="str">
        <f t="shared" si="13"/>
        <v/>
      </c>
      <c r="AQ72" s="112" t="str">
        <f t="shared" si="14"/>
        <v/>
      </c>
    </row>
    <row r="73" spans="1:43" x14ac:dyDescent="0.25">
      <c r="A73" s="138"/>
      <c r="B73" s="139"/>
      <c r="C73" s="140"/>
      <c r="D73" s="140"/>
      <c r="E73" s="140"/>
      <c r="F73" s="141"/>
      <c r="G73" s="141"/>
      <c r="H73" s="140"/>
      <c r="I73" s="140"/>
      <c r="J73" s="140"/>
      <c r="K73" s="140"/>
      <c r="L73" s="140"/>
      <c r="M73" s="140"/>
      <c r="N73" s="140"/>
      <c r="O73" s="142"/>
      <c r="P7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3" s="140"/>
      <c r="R73" s="140"/>
      <c r="S73" s="140"/>
      <c r="T73" s="140"/>
      <c r="U73" s="137" t="str">
        <f t="shared" si="8"/>
        <v/>
      </c>
      <c r="V73" s="140"/>
      <c r="AL73" s="111" t="str">
        <f t="shared" si="9"/>
        <v/>
      </c>
      <c r="AM73" s="112" t="str">
        <f t="shared" si="10"/>
        <v/>
      </c>
      <c r="AN73" s="112" t="str">
        <f t="shared" si="11"/>
        <v/>
      </c>
      <c r="AO73" s="112" t="str">
        <f t="shared" si="12"/>
        <v/>
      </c>
      <c r="AP73" s="112" t="str">
        <f t="shared" si="13"/>
        <v/>
      </c>
      <c r="AQ73" s="112" t="str">
        <f t="shared" si="14"/>
        <v/>
      </c>
    </row>
    <row r="74" spans="1:43" x14ac:dyDescent="0.25">
      <c r="A74" s="138"/>
      <c r="B74" s="139"/>
      <c r="C74" s="140"/>
      <c r="D74" s="140"/>
      <c r="E74" s="140"/>
      <c r="F74" s="141"/>
      <c r="G74" s="141"/>
      <c r="H74" s="140"/>
      <c r="I74" s="140"/>
      <c r="J74" s="140"/>
      <c r="K74" s="140"/>
      <c r="L74" s="140"/>
      <c r="M74" s="140"/>
      <c r="N74" s="140"/>
      <c r="O74" s="142"/>
      <c r="P7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4" s="140"/>
      <c r="R74" s="140"/>
      <c r="S74" s="140"/>
      <c r="T74" s="140"/>
      <c r="U74" s="137" t="str">
        <f t="shared" si="8"/>
        <v/>
      </c>
      <c r="V74" s="140"/>
      <c r="AL74" s="111" t="str">
        <f t="shared" si="9"/>
        <v/>
      </c>
      <c r="AM74" s="112" t="str">
        <f t="shared" si="10"/>
        <v/>
      </c>
      <c r="AN74" s="112" t="str">
        <f t="shared" si="11"/>
        <v/>
      </c>
      <c r="AO74" s="112" t="str">
        <f t="shared" si="12"/>
        <v/>
      </c>
      <c r="AP74" s="112" t="str">
        <f t="shared" si="13"/>
        <v/>
      </c>
      <c r="AQ74" s="112" t="str">
        <f t="shared" si="14"/>
        <v/>
      </c>
    </row>
    <row r="75" spans="1:43" x14ac:dyDescent="0.25">
      <c r="A75" s="138"/>
      <c r="B75" s="139"/>
      <c r="C75" s="140"/>
      <c r="D75" s="140"/>
      <c r="E75" s="140"/>
      <c r="F75" s="141"/>
      <c r="G75" s="141"/>
      <c r="H75" s="140"/>
      <c r="I75" s="140"/>
      <c r="J75" s="140"/>
      <c r="K75" s="140"/>
      <c r="L75" s="140"/>
      <c r="M75" s="140"/>
      <c r="N75" s="140"/>
      <c r="O75" s="142"/>
      <c r="P7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5" s="140"/>
      <c r="R75" s="140"/>
      <c r="S75" s="140"/>
      <c r="T75" s="140"/>
      <c r="U75" s="137" t="str">
        <f t="shared" si="8"/>
        <v/>
      </c>
      <c r="V75" s="140"/>
      <c r="AL75" s="111" t="str">
        <f t="shared" si="9"/>
        <v/>
      </c>
      <c r="AM75" s="112" t="str">
        <f t="shared" si="10"/>
        <v/>
      </c>
      <c r="AN75" s="112" t="str">
        <f t="shared" si="11"/>
        <v/>
      </c>
      <c r="AO75" s="112" t="str">
        <f t="shared" si="12"/>
        <v/>
      </c>
      <c r="AP75" s="112" t="str">
        <f t="shared" si="13"/>
        <v/>
      </c>
      <c r="AQ75" s="112" t="str">
        <f t="shared" si="14"/>
        <v/>
      </c>
    </row>
    <row r="76" spans="1:43" x14ac:dyDescent="0.25">
      <c r="A76" s="138"/>
      <c r="B76" s="139"/>
      <c r="C76" s="140"/>
      <c r="D76" s="140"/>
      <c r="E76" s="140"/>
      <c r="F76" s="141"/>
      <c r="G76" s="141"/>
      <c r="H76" s="140"/>
      <c r="I76" s="140"/>
      <c r="J76" s="140"/>
      <c r="K76" s="140"/>
      <c r="L76" s="140"/>
      <c r="M76" s="140"/>
      <c r="N76" s="140"/>
      <c r="O76" s="142"/>
      <c r="P7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6" s="140"/>
      <c r="R76" s="140"/>
      <c r="S76" s="140"/>
      <c r="T76" s="140"/>
      <c r="U76" s="137" t="str">
        <f t="shared" si="8"/>
        <v/>
      </c>
      <c r="V76" s="140"/>
      <c r="AL76" s="111" t="str">
        <f t="shared" si="9"/>
        <v/>
      </c>
      <c r="AM76" s="112" t="str">
        <f t="shared" si="10"/>
        <v/>
      </c>
      <c r="AN76" s="112" t="str">
        <f t="shared" si="11"/>
        <v/>
      </c>
      <c r="AO76" s="112" t="str">
        <f t="shared" si="12"/>
        <v/>
      </c>
      <c r="AP76" s="112" t="str">
        <f t="shared" si="13"/>
        <v/>
      </c>
      <c r="AQ76" s="112" t="str">
        <f t="shared" si="14"/>
        <v/>
      </c>
    </row>
    <row r="77" spans="1:43" x14ac:dyDescent="0.25">
      <c r="A77" s="138"/>
      <c r="B77" s="139"/>
      <c r="C77" s="140"/>
      <c r="D77" s="140"/>
      <c r="E77" s="140"/>
      <c r="F77" s="141"/>
      <c r="G77" s="141"/>
      <c r="H77" s="140"/>
      <c r="I77" s="140"/>
      <c r="J77" s="140"/>
      <c r="K77" s="140"/>
      <c r="L77" s="140"/>
      <c r="M77" s="140"/>
      <c r="N77" s="140"/>
      <c r="O77" s="142"/>
      <c r="P7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7" s="140"/>
      <c r="R77" s="140"/>
      <c r="S77" s="140"/>
      <c r="T77" s="140"/>
      <c r="U77" s="137" t="str">
        <f t="shared" si="8"/>
        <v/>
      </c>
      <c r="V77" s="140"/>
      <c r="AL77" s="111" t="str">
        <f t="shared" si="9"/>
        <v/>
      </c>
      <c r="AM77" s="112" t="str">
        <f t="shared" si="10"/>
        <v/>
      </c>
      <c r="AN77" s="112" t="str">
        <f t="shared" si="11"/>
        <v/>
      </c>
      <c r="AO77" s="112" t="str">
        <f t="shared" si="12"/>
        <v/>
      </c>
      <c r="AP77" s="112" t="str">
        <f t="shared" si="13"/>
        <v/>
      </c>
      <c r="AQ77" s="112" t="str">
        <f t="shared" si="14"/>
        <v/>
      </c>
    </row>
    <row r="78" spans="1:43" x14ac:dyDescent="0.25">
      <c r="A78" s="138"/>
      <c r="B78" s="139"/>
      <c r="C78" s="140"/>
      <c r="D78" s="140"/>
      <c r="E78" s="140"/>
      <c r="F78" s="141"/>
      <c r="G78" s="141"/>
      <c r="H78" s="140"/>
      <c r="I78" s="140"/>
      <c r="J78" s="140"/>
      <c r="K78" s="140"/>
      <c r="L78" s="140"/>
      <c r="M78" s="140"/>
      <c r="N78" s="140"/>
      <c r="O78" s="142"/>
      <c r="P7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8" s="140"/>
      <c r="R78" s="140"/>
      <c r="S78" s="140"/>
      <c r="T78" s="140"/>
      <c r="U78" s="137" t="str">
        <f t="shared" si="8"/>
        <v/>
      </c>
      <c r="V78" s="140"/>
      <c r="AL78" s="111" t="str">
        <f t="shared" si="9"/>
        <v/>
      </c>
      <c r="AM78" s="112" t="str">
        <f t="shared" si="10"/>
        <v/>
      </c>
      <c r="AN78" s="112" t="str">
        <f t="shared" si="11"/>
        <v/>
      </c>
      <c r="AO78" s="112" t="str">
        <f t="shared" si="12"/>
        <v/>
      </c>
      <c r="AP78" s="112" t="str">
        <f t="shared" si="13"/>
        <v/>
      </c>
      <c r="AQ78" s="112" t="str">
        <f t="shared" si="14"/>
        <v/>
      </c>
    </row>
    <row r="79" spans="1:43" x14ac:dyDescent="0.25">
      <c r="A79" s="138"/>
      <c r="B79" s="139"/>
      <c r="C79" s="140"/>
      <c r="D79" s="140"/>
      <c r="E79" s="140"/>
      <c r="F79" s="141"/>
      <c r="G79" s="141"/>
      <c r="H79" s="140"/>
      <c r="I79" s="140"/>
      <c r="J79" s="140"/>
      <c r="K79" s="140"/>
      <c r="L79" s="140"/>
      <c r="M79" s="140"/>
      <c r="N79" s="140"/>
      <c r="O79" s="142"/>
      <c r="P7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9" s="140"/>
      <c r="R79" s="140"/>
      <c r="S79" s="140"/>
      <c r="T79" s="140"/>
      <c r="U79" s="137" t="str">
        <f t="shared" si="8"/>
        <v/>
      </c>
      <c r="V79" s="140"/>
      <c r="AL79" s="111" t="str">
        <f t="shared" si="9"/>
        <v/>
      </c>
      <c r="AM79" s="112" t="str">
        <f t="shared" si="10"/>
        <v/>
      </c>
      <c r="AN79" s="112" t="str">
        <f t="shared" si="11"/>
        <v/>
      </c>
      <c r="AO79" s="112" t="str">
        <f t="shared" si="12"/>
        <v/>
      </c>
      <c r="AP79" s="112" t="str">
        <f t="shared" si="13"/>
        <v/>
      </c>
      <c r="AQ79" s="112" t="str">
        <f t="shared" si="14"/>
        <v/>
      </c>
    </row>
    <row r="80" spans="1:43" x14ac:dyDescent="0.25">
      <c r="A80" s="138"/>
      <c r="B80" s="139"/>
      <c r="C80" s="140"/>
      <c r="D80" s="140"/>
      <c r="E80" s="140"/>
      <c r="F80" s="141"/>
      <c r="G80" s="141"/>
      <c r="H80" s="140"/>
      <c r="I80" s="140"/>
      <c r="J80" s="140"/>
      <c r="K80" s="140"/>
      <c r="L80" s="140"/>
      <c r="M80" s="140"/>
      <c r="N80" s="140"/>
      <c r="O80" s="142"/>
      <c r="P8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0" s="140"/>
      <c r="R80" s="140"/>
      <c r="S80" s="140"/>
      <c r="T80" s="140"/>
      <c r="U80" s="137" t="str">
        <f t="shared" si="8"/>
        <v/>
      </c>
      <c r="V80" s="140"/>
      <c r="AL80" s="111" t="str">
        <f t="shared" si="9"/>
        <v/>
      </c>
      <c r="AM80" s="112" t="str">
        <f t="shared" si="10"/>
        <v/>
      </c>
      <c r="AN80" s="112" t="str">
        <f t="shared" si="11"/>
        <v/>
      </c>
      <c r="AO80" s="112" t="str">
        <f t="shared" si="12"/>
        <v/>
      </c>
      <c r="AP80" s="112" t="str">
        <f t="shared" si="13"/>
        <v/>
      </c>
      <c r="AQ80" s="112" t="str">
        <f t="shared" si="14"/>
        <v/>
      </c>
    </row>
    <row r="81" spans="1:43" x14ac:dyDescent="0.25">
      <c r="A81" s="138"/>
      <c r="B81" s="139"/>
      <c r="C81" s="140"/>
      <c r="D81" s="140"/>
      <c r="E81" s="140"/>
      <c r="F81" s="141"/>
      <c r="G81" s="141"/>
      <c r="H81" s="140"/>
      <c r="I81" s="140"/>
      <c r="J81" s="140"/>
      <c r="K81" s="140"/>
      <c r="L81" s="140"/>
      <c r="M81" s="140"/>
      <c r="N81" s="140"/>
      <c r="O81" s="142"/>
      <c r="P8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1" s="140"/>
      <c r="R81" s="140"/>
      <c r="S81" s="140"/>
      <c r="T81" s="140"/>
      <c r="U81" s="137" t="str">
        <f t="shared" si="8"/>
        <v/>
      </c>
      <c r="V81" s="140"/>
      <c r="AL81" s="111" t="str">
        <f t="shared" si="9"/>
        <v/>
      </c>
      <c r="AM81" s="112" t="str">
        <f t="shared" si="10"/>
        <v/>
      </c>
      <c r="AN81" s="112" t="str">
        <f t="shared" si="11"/>
        <v/>
      </c>
      <c r="AO81" s="112" t="str">
        <f t="shared" si="12"/>
        <v/>
      </c>
      <c r="AP81" s="112" t="str">
        <f t="shared" si="13"/>
        <v/>
      </c>
      <c r="AQ81" s="112" t="str">
        <f t="shared" si="14"/>
        <v/>
      </c>
    </row>
    <row r="82" spans="1:43" x14ac:dyDescent="0.25">
      <c r="A82" s="138"/>
      <c r="B82" s="139"/>
      <c r="C82" s="140"/>
      <c r="D82" s="140"/>
      <c r="E82" s="140"/>
      <c r="F82" s="141"/>
      <c r="G82" s="141"/>
      <c r="H82" s="140"/>
      <c r="I82" s="140"/>
      <c r="J82" s="140"/>
      <c r="K82" s="140"/>
      <c r="L82" s="140"/>
      <c r="M82" s="140"/>
      <c r="N82" s="140"/>
      <c r="O82" s="142"/>
      <c r="P8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2" s="140"/>
      <c r="R82" s="140"/>
      <c r="S82" s="140"/>
      <c r="T82" s="140"/>
      <c r="U82" s="137" t="str">
        <f t="shared" si="8"/>
        <v/>
      </c>
      <c r="V82" s="140"/>
      <c r="AL82" s="111" t="str">
        <f t="shared" si="9"/>
        <v/>
      </c>
      <c r="AM82" s="112" t="str">
        <f t="shared" si="10"/>
        <v/>
      </c>
      <c r="AN82" s="112" t="str">
        <f t="shared" si="11"/>
        <v/>
      </c>
      <c r="AO82" s="112" t="str">
        <f t="shared" si="12"/>
        <v/>
      </c>
      <c r="AP82" s="112" t="str">
        <f t="shared" si="13"/>
        <v/>
      </c>
      <c r="AQ82" s="112" t="str">
        <f t="shared" si="14"/>
        <v/>
      </c>
    </row>
    <row r="83" spans="1:43" x14ac:dyDescent="0.25">
      <c r="A83" s="138"/>
      <c r="B83" s="139"/>
      <c r="C83" s="140"/>
      <c r="D83" s="140"/>
      <c r="E83" s="140"/>
      <c r="F83" s="141"/>
      <c r="G83" s="141"/>
      <c r="H83" s="140"/>
      <c r="I83" s="140"/>
      <c r="J83" s="140"/>
      <c r="K83" s="140"/>
      <c r="L83" s="140"/>
      <c r="M83" s="140"/>
      <c r="N83" s="140"/>
      <c r="O83" s="142"/>
      <c r="P8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3" s="140"/>
      <c r="R83" s="140"/>
      <c r="S83" s="140"/>
      <c r="T83" s="140"/>
      <c r="U83" s="137" t="str">
        <f t="shared" si="8"/>
        <v/>
      </c>
      <c r="V83" s="140"/>
      <c r="AL83" s="111" t="str">
        <f t="shared" si="9"/>
        <v/>
      </c>
      <c r="AM83" s="112" t="str">
        <f t="shared" si="10"/>
        <v/>
      </c>
      <c r="AN83" s="112" t="str">
        <f t="shared" si="11"/>
        <v/>
      </c>
      <c r="AO83" s="112" t="str">
        <f t="shared" si="12"/>
        <v/>
      </c>
      <c r="AP83" s="112" t="str">
        <f t="shared" si="13"/>
        <v/>
      </c>
      <c r="AQ83" s="112" t="str">
        <f t="shared" si="14"/>
        <v/>
      </c>
    </row>
    <row r="84" spans="1:43" x14ac:dyDescent="0.25">
      <c r="A84" s="138"/>
      <c r="B84" s="139"/>
      <c r="C84" s="140"/>
      <c r="D84" s="140"/>
      <c r="E84" s="140"/>
      <c r="F84" s="141"/>
      <c r="G84" s="141"/>
      <c r="H84" s="140"/>
      <c r="I84" s="140"/>
      <c r="J84" s="140"/>
      <c r="K84" s="140"/>
      <c r="L84" s="140"/>
      <c r="M84" s="140"/>
      <c r="N84" s="140"/>
      <c r="O84" s="142"/>
      <c r="P8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4" s="140"/>
      <c r="R84" s="140"/>
      <c r="S84" s="140"/>
      <c r="T84" s="140"/>
      <c r="U84" s="137" t="str">
        <f t="shared" si="8"/>
        <v/>
      </c>
      <c r="V84" s="140"/>
      <c r="AL84" s="111" t="str">
        <f t="shared" si="9"/>
        <v/>
      </c>
      <c r="AM84" s="112" t="str">
        <f t="shared" si="10"/>
        <v/>
      </c>
      <c r="AN84" s="112" t="str">
        <f t="shared" si="11"/>
        <v/>
      </c>
      <c r="AO84" s="112" t="str">
        <f t="shared" si="12"/>
        <v/>
      </c>
      <c r="AP84" s="112" t="str">
        <f t="shared" si="13"/>
        <v/>
      </c>
      <c r="AQ84" s="112" t="str">
        <f t="shared" si="14"/>
        <v/>
      </c>
    </row>
    <row r="85" spans="1:43" x14ac:dyDescent="0.25">
      <c r="A85" s="138"/>
      <c r="B85" s="139"/>
      <c r="C85" s="140"/>
      <c r="D85" s="140"/>
      <c r="E85" s="140"/>
      <c r="F85" s="141"/>
      <c r="G85" s="141"/>
      <c r="H85" s="140"/>
      <c r="I85" s="140"/>
      <c r="J85" s="140"/>
      <c r="K85" s="140"/>
      <c r="L85" s="140"/>
      <c r="M85" s="140"/>
      <c r="N85" s="140"/>
      <c r="O85" s="142"/>
      <c r="P8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5" s="140"/>
      <c r="R85" s="140"/>
      <c r="S85" s="140"/>
      <c r="T85" s="140"/>
      <c r="U85" s="137" t="str">
        <f t="shared" si="8"/>
        <v/>
      </c>
      <c r="V85" s="140"/>
      <c r="AL85" s="111" t="str">
        <f t="shared" si="9"/>
        <v/>
      </c>
      <c r="AM85" s="112" t="str">
        <f t="shared" si="10"/>
        <v/>
      </c>
      <c r="AN85" s="112" t="str">
        <f t="shared" si="11"/>
        <v/>
      </c>
      <c r="AO85" s="112" t="str">
        <f t="shared" si="12"/>
        <v/>
      </c>
      <c r="AP85" s="112" t="str">
        <f t="shared" si="13"/>
        <v/>
      </c>
      <c r="AQ85" s="112" t="str">
        <f t="shared" si="14"/>
        <v/>
      </c>
    </row>
    <row r="86" spans="1:43" x14ac:dyDescent="0.25">
      <c r="A86" s="138"/>
      <c r="B86" s="139"/>
      <c r="C86" s="140"/>
      <c r="D86" s="140"/>
      <c r="E86" s="140"/>
      <c r="F86" s="141"/>
      <c r="G86" s="141"/>
      <c r="H86" s="140"/>
      <c r="I86" s="140"/>
      <c r="J86" s="140"/>
      <c r="K86" s="140"/>
      <c r="L86" s="140"/>
      <c r="M86" s="140"/>
      <c r="N86" s="140"/>
      <c r="O86" s="142"/>
      <c r="P8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6" s="140"/>
      <c r="R86" s="140"/>
      <c r="S86" s="140"/>
      <c r="T86" s="140"/>
      <c r="U86" s="137" t="str">
        <f t="shared" si="8"/>
        <v/>
      </c>
      <c r="V86" s="140"/>
      <c r="AL86" s="111" t="str">
        <f t="shared" si="9"/>
        <v/>
      </c>
      <c r="AM86" s="112" t="str">
        <f t="shared" si="10"/>
        <v/>
      </c>
      <c r="AN86" s="112" t="str">
        <f t="shared" si="11"/>
        <v/>
      </c>
      <c r="AO86" s="112" t="str">
        <f t="shared" si="12"/>
        <v/>
      </c>
      <c r="AP86" s="112" t="str">
        <f t="shared" si="13"/>
        <v/>
      </c>
      <c r="AQ86" s="112" t="str">
        <f t="shared" si="14"/>
        <v/>
      </c>
    </row>
    <row r="87" spans="1:43" x14ac:dyDescent="0.25">
      <c r="A87" s="138"/>
      <c r="B87" s="139"/>
      <c r="C87" s="140"/>
      <c r="D87" s="140"/>
      <c r="E87" s="140"/>
      <c r="F87" s="141"/>
      <c r="G87" s="141"/>
      <c r="H87" s="140"/>
      <c r="I87" s="140"/>
      <c r="J87" s="140"/>
      <c r="K87" s="140"/>
      <c r="L87" s="140"/>
      <c r="M87" s="140"/>
      <c r="N87" s="140"/>
      <c r="O87" s="142"/>
      <c r="P8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7" s="140"/>
      <c r="R87" s="140"/>
      <c r="S87" s="140"/>
      <c r="T87" s="140"/>
      <c r="U87" s="137" t="str">
        <f t="shared" si="8"/>
        <v/>
      </c>
      <c r="V87" s="140"/>
      <c r="AL87" s="111" t="str">
        <f t="shared" si="9"/>
        <v/>
      </c>
      <c r="AM87" s="112" t="str">
        <f t="shared" si="10"/>
        <v/>
      </c>
      <c r="AN87" s="112" t="str">
        <f t="shared" si="11"/>
        <v/>
      </c>
      <c r="AO87" s="112" t="str">
        <f t="shared" si="12"/>
        <v/>
      </c>
      <c r="AP87" s="112" t="str">
        <f t="shared" si="13"/>
        <v/>
      </c>
      <c r="AQ87" s="112" t="str">
        <f t="shared" si="14"/>
        <v/>
      </c>
    </row>
    <row r="88" spans="1:43" x14ac:dyDescent="0.25">
      <c r="A88" s="138"/>
      <c r="B88" s="139"/>
      <c r="C88" s="140"/>
      <c r="D88" s="140"/>
      <c r="E88" s="140"/>
      <c r="F88" s="141"/>
      <c r="G88" s="141"/>
      <c r="H88" s="140"/>
      <c r="I88" s="140"/>
      <c r="J88" s="140"/>
      <c r="K88" s="140"/>
      <c r="L88" s="140"/>
      <c r="M88" s="140"/>
      <c r="N88" s="140"/>
      <c r="O88" s="142"/>
      <c r="P8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8" s="140"/>
      <c r="R88" s="140"/>
      <c r="S88" s="140"/>
      <c r="T88" s="140"/>
      <c r="U88" s="137" t="str">
        <f t="shared" si="8"/>
        <v/>
      </c>
      <c r="V88" s="140"/>
      <c r="AL88" s="111" t="str">
        <f t="shared" si="9"/>
        <v/>
      </c>
      <c r="AM88" s="112" t="str">
        <f t="shared" si="10"/>
        <v/>
      </c>
      <c r="AN88" s="112" t="str">
        <f t="shared" si="11"/>
        <v/>
      </c>
      <c r="AO88" s="112" t="str">
        <f t="shared" si="12"/>
        <v/>
      </c>
      <c r="AP88" s="112" t="str">
        <f t="shared" si="13"/>
        <v/>
      </c>
      <c r="AQ88" s="112" t="str">
        <f t="shared" si="14"/>
        <v/>
      </c>
    </row>
    <row r="89" spans="1:43" x14ac:dyDescent="0.25">
      <c r="A89" s="138"/>
      <c r="B89" s="139"/>
      <c r="C89" s="140"/>
      <c r="D89" s="140"/>
      <c r="E89" s="140"/>
      <c r="F89" s="141"/>
      <c r="G89" s="141"/>
      <c r="H89" s="140"/>
      <c r="I89" s="140"/>
      <c r="J89" s="140"/>
      <c r="K89" s="140"/>
      <c r="L89" s="140"/>
      <c r="M89" s="140"/>
      <c r="N89" s="140"/>
      <c r="O89" s="142"/>
      <c r="P8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9" s="140"/>
      <c r="R89" s="140"/>
      <c r="S89" s="140"/>
      <c r="T89" s="140"/>
      <c r="U89" s="137" t="str">
        <f t="shared" si="8"/>
        <v/>
      </c>
      <c r="V89" s="140"/>
      <c r="AL89" s="111" t="str">
        <f t="shared" si="9"/>
        <v/>
      </c>
      <c r="AM89" s="112" t="str">
        <f t="shared" si="10"/>
        <v/>
      </c>
      <c r="AN89" s="112" t="str">
        <f t="shared" si="11"/>
        <v/>
      </c>
      <c r="AO89" s="112" t="str">
        <f t="shared" si="12"/>
        <v/>
      </c>
      <c r="AP89" s="112" t="str">
        <f t="shared" si="13"/>
        <v/>
      </c>
      <c r="AQ89" s="112" t="str">
        <f t="shared" si="14"/>
        <v/>
      </c>
    </row>
    <row r="90" spans="1:43" x14ac:dyDescent="0.25">
      <c r="A90" s="138"/>
      <c r="B90" s="139"/>
      <c r="C90" s="140"/>
      <c r="D90" s="140"/>
      <c r="E90" s="140"/>
      <c r="F90" s="141"/>
      <c r="G90" s="141"/>
      <c r="H90" s="140"/>
      <c r="I90" s="140"/>
      <c r="J90" s="140"/>
      <c r="K90" s="140"/>
      <c r="L90" s="140"/>
      <c r="M90" s="140"/>
      <c r="N90" s="140"/>
      <c r="O90" s="142"/>
      <c r="P9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0" s="140"/>
      <c r="R90" s="140"/>
      <c r="S90" s="140"/>
      <c r="T90" s="140"/>
      <c r="U90" s="137" t="str">
        <f t="shared" si="8"/>
        <v/>
      </c>
      <c r="V90" s="140"/>
      <c r="AL90" s="111" t="str">
        <f t="shared" si="9"/>
        <v/>
      </c>
      <c r="AM90" s="112" t="str">
        <f t="shared" si="10"/>
        <v/>
      </c>
      <c r="AN90" s="112" t="str">
        <f t="shared" si="11"/>
        <v/>
      </c>
      <c r="AO90" s="112" t="str">
        <f t="shared" si="12"/>
        <v/>
      </c>
      <c r="AP90" s="112" t="str">
        <f t="shared" si="13"/>
        <v/>
      </c>
      <c r="AQ90" s="112" t="str">
        <f t="shared" si="14"/>
        <v/>
      </c>
    </row>
    <row r="91" spans="1:43" x14ac:dyDescent="0.25">
      <c r="A91" s="138"/>
      <c r="B91" s="139"/>
      <c r="C91" s="140"/>
      <c r="D91" s="140"/>
      <c r="E91" s="140"/>
      <c r="F91" s="141"/>
      <c r="G91" s="141"/>
      <c r="H91" s="140"/>
      <c r="I91" s="140"/>
      <c r="J91" s="140"/>
      <c r="K91" s="140"/>
      <c r="L91" s="140"/>
      <c r="M91" s="140"/>
      <c r="N91" s="140"/>
      <c r="O91" s="142"/>
      <c r="P9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1" s="140"/>
      <c r="R91" s="140"/>
      <c r="S91" s="140"/>
      <c r="T91" s="140"/>
      <c r="U91" s="137" t="str">
        <f t="shared" si="8"/>
        <v/>
      </c>
      <c r="V91" s="140"/>
      <c r="AL91" s="111" t="str">
        <f t="shared" si="9"/>
        <v/>
      </c>
      <c r="AM91" s="112" t="str">
        <f t="shared" si="10"/>
        <v/>
      </c>
      <c r="AN91" s="112" t="str">
        <f t="shared" si="11"/>
        <v/>
      </c>
      <c r="AO91" s="112" t="str">
        <f t="shared" si="12"/>
        <v/>
      </c>
      <c r="AP91" s="112" t="str">
        <f t="shared" si="13"/>
        <v/>
      </c>
      <c r="AQ91" s="112" t="str">
        <f t="shared" si="14"/>
        <v/>
      </c>
    </row>
    <row r="92" spans="1:43" x14ac:dyDescent="0.25">
      <c r="A92" s="138"/>
      <c r="B92" s="139"/>
      <c r="C92" s="140"/>
      <c r="D92" s="140"/>
      <c r="E92" s="140"/>
      <c r="F92" s="141"/>
      <c r="G92" s="141"/>
      <c r="H92" s="140"/>
      <c r="I92" s="140"/>
      <c r="J92" s="140"/>
      <c r="K92" s="140"/>
      <c r="L92" s="140"/>
      <c r="M92" s="140"/>
      <c r="N92" s="140"/>
      <c r="O92" s="142"/>
      <c r="P9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2" s="140"/>
      <c r="R92" s="140"/>
      <c r="S92" s="140"/>
      <c r="T92" s="140"/>
      <c r="U92" s="137" t="str">
        <f t="shared" si="8"/>
        <v/>
      </c>
      <c r="V92" s="140"/>
      <c r="AL92" s="111" t="str">
        <f t="shared" si="9"/>
        <v/>
      </c>
      <c r="AM92" s="112" t="str">
        <f t="shared" si="10"/>
        <v/>
      </c>
      <c r="AN92" s="112" t="str">
        <f t="shared" si="11"/>
        <v/>
      </c>
      <c r="AO92" s="112" t="str">
        <f t="shared" si="12"/>
        <v/>
      </c>
      <c r="AP92" s="112" t="str">
        <f t="shared" si="13"/>
        <v/>
      </c>
      <c r="AQ92" s="112" t="str">
        <f t="shared" si="14"/>
        <v/>
      </c>
    </row>
    <row r="93" spans="1:43" x14ac:dyDescent="0.25">
      <c r="A93" s="138"/>
      <c r="B93" s="139"/>
      <c r="C93" s="140"/>
      <c r="D93" s="140"/>
      <c r="E93" s="140"/>
      <c r="F93" s="141"/>
      <c r="G93" s="141"/>
      <c r="H93" s="140"/>
      <c r="I93" s="140"/>
      <c r="J93" s="140"/>
      <c r="K93" s="140"/>
      <c r="L93" s="140"/>
      <c r="M93" s="140"/>
      <c r="N93" s="140"/>
      <c r="O93" s="142"/>
      <c r="P9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3" s="140"/>
      <c r="R93" s="140"/>
      <c r="S93" s="140"/>
      <c r="T93" s="140"/>
      <c r="U93" s="137" t="str">
        <f t="shared" si="8"/>
        <v/>
      </c>
      <c r="V93" s="140"/>
      <c r="AL93" s="111" t="str">
        <f t="shared" si="9"/>
        <v/>
      </c>
      <c r="AM93" s="112" t="str">
        <f t="shared" si="10"/>
        <v/>
      </c>
      <c r="AN93" s="112" t="str">
        <f t="shared" si="11"/>
        <v/>
      </c>
      <c r="AO93" s="112" t="str">
        <f t="shared" si="12"/>
        <v/>
      </c>
      <c r="AP93" s="112" t="str">
        <f t="shared" si="13"/>
        <v/>
      </c>
      <c r="AQ93" s="112" t="str">
        <f t="shared" si="14"/>
        <v/>
      </c>
    </row>
    <row r="94" spans="1:43" x14ac:dyDescent="0.25">
      <c r="A94" s="138"/>
      <c r="B94" s="139"/>
      <c r="C94" s="140"/>
      <c r="D94" s="140"/>
      <c r="E94" s="140"/>
      <c r="F94" s="141"/>
      <c r="G94" s="141"/>
      <c r="H94" s="140"/>
      <c r="I94" s="140"/>
      <c r="J94" s="140"/>
      <c r="K94" s="140"/>
      <c r="L94" s="140"/>
      <c r="M94" s="140"/>
      <c r="N94" s="140"/>
      <c r="O94" s="142"/>
      <c r="P9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4" s="140"/>
      <c r="R94" s="140"/>
      <c r="S94" s="140"/>
      <c r="T94" s="140"/>
      <c r="U94" s="137" t="str">
        <f t="shared" si="8"/>
        <v/>
      </c>
      <c r="V94" s="140"/>
      <c r="AL94" s="111" t="str">
        <f t="shared" si="9"/>
        <v/>
      </c>
      <c r="AM94" s="112" t="str">
        <f t="shared" si="10"/>
        <v/>
      </c>
      <c r="AN94" s="112" t="str">
        <f t="shared" si="11"/>
        <v/>
      </c>
      <c r="AO94" s="112" t="str">
        <f t="shared" si="12"/>
        <v/>
      </c>
      <c r="AP94" s="112" t="str">
        <f t="shared" si="13"/>
        <v/>
      </c>
      <c r="AQ94" s="112" t="str">
        <f t="shared" si="14"/>
        <v/>
      </c>
    </row>
    <row r="95" spans="1:43" x14ac:dyDescent="0.25">
      <c r="A95" s="138"/>
      <c r="B95" s="139"/>
      <c r="C95" s="140"/>
      <c r="D95" s="140"/>
      <c r="E95" s="140"/>
      <c r="F95" s="141"/>
      <c r="G95" s="141"/>
      <c r="H95" s="140"/>
      <c r="I95" s="140"/>
      <c r="J95" s="140"/>
      <c r="K95" s="140"/>
      <c r="L95" s="140"/>
      <c r="M95" s="140"/>
      <c r="N95" s="140"/>
      <c r="O95" s="142"/>
      <c r="P9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5" s="140"/>
      <c r="R95" s="140"/>
      <c r="S95" s="140"/>
      <c r="T95" s="140"/>
      <c r="U95" s="137" t="str">
        <f t="shared" si="8"/>
        <v/>
      </c>
      <c r="V95" s="140"/>
      <c r="AL95" s="111" t="str">
        <f t="shared" si="9"/>
        <v/>
      </c>
      <c r="AM95" s="112" t="str">
        <f t="shared" si="10"/>
        <v/>
      </c>
      <c r="AN95" s="112" t="str">
        <f t="shared" si="11"/>
        <v/>
      </c>
      <c r="AO95" s="112" t="str">
        <f t="shared" si="12"/>
        <v/>
      </c>
      <c r="AP95" s="112" t="str">
        <f t="shared" si="13"/>
        <v/>
      </c>
      <c r="AQ95" s="112" t="str">
        <f t="shared" si="14"/>
        <v/>
      </c>
    </row>
    <row r="96" spans="1:43" x14ac:dyDescent="0.25">
      <c r="A96" s="138"/>
      <c r="B96" s="139"/>
      <c r="C96" s="140"/>
      <c r="D96" s="140"/>
      <c r="E96" s="140"/>
      <c r="F96" s="141"/>
      <c r="G96" s="141"/>
      <c r="H96" s="140"/>
      <c r="I96" s="140"/>
      <c r="J96" s="140"/>
      <c r="K96" s="140"/>
      <c r="L96" s="140"/>
      <c r="M96" s="140"/>
      <c r="N96" s="140"/>
      <c r="O96" s="142"/>
      <c r="P9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6" s="140"/>
      <c r="R96" s="140"/>
      <c r="S96" s="140"/>
      <c r="T96" s="140"/>
      <c r="U96" s="137" t="str">
        <f t="shared" si="8"/>
        <v/>
      </c>
      <c r="V96" s="140"/>
      <c r="AL96" s="111" t="str">
        <f t="shared" si="9"/>
        <v/>
      </c>
      <c r="AM96" s="112" t="str">
        <f t="shared" si="10"/>
        <v/>
      </c>
      <c r="AN96" s="112" t="str">
        <f t="shared" si="11"/>
        <v/>
      </c>
      <c r="AO96" s="112" t="str">
        <f t="shared" si="12"/>
        <v/>
      </c>
      <c r="AP96" s="112" t="str">
        <f t="shared" si="13"/>
        <v/>
      </c>
      <c r="AQ96" s="112" t="str">
        <f t="shared" si="14"/>
        <v/>
      </c>
    </row>
    <row r="97" spans="1:43" x14ac:dyDescent="0.25">
      <c r="A97" s="138"/>
      <c r="B97" s="139"/>
      <c r="C97" s="140"/>
      <c r="D97" s="140"/>
      <c r="E97" s="140"/>
      <c r="F97" s="141"/>
      <c r="G97" s="141"/>
      <c r="H97" s="140"/>
      <c r="I97" s="140"/>
      <c r="J97" s="140"/>
      <c r="K97" s="140"/>
      <c r="L97" s="140"/>
      <c r="M97" s="140"/>
      <c r="N97" s="140"/>
      <c r="O97" s="142"/>
      <c r="P9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7" s="140"/>
      <c r="R97" s="140"/>
      <c r="S97" s="140"/>
      <c r="T97" s="140"/>
      <c r="U97" s="137" t="str">
        <f t="shared" si="8"/>
        <v/>
      </c>
      <c r="V97" s="140"/>
      <c r="AL97" s="111" t="str">
        <f t="shared" si="9"/>
        <v/>
      </c>
      <c r="AM97" s="112" t="str">
        <f t="shared" si="10"/>
        <v/>
      </c>
      <c r="AN97" s="112" t="str">
        <f t="shared" si="11"/>
        <v/>
      </c>
      <c r="AO97" s="112" t="str">
        <f t="shared" si="12"/>
        <v/>
      </c>
      <c r="AP97" s="112" t="str">
        <f t="shared" si="13"/>
        <v/>
      </c>
      <c r="AQ97" s="112" t="str">
        <f t="shared" si="14"/>
        <v/>
      </c>
    </row>
    <row r="98" spans="1:43" x14ac:dyDescent="0.25">
      <c r="A98" s="138"/>
      <c r="B98" s="139"/>
      <c r="C98" s="140"/>
      <c r="D98" s="140"/>
      <c r="E98" s="140"/>
      <c r="F98" s="141"/>
      <c r="G98" s="141"/>
      <c r="H98" s="140"/>
      <c r="I98" s="140"/>
      <c r="J98" s="140"/>
      <c r="K98" s="140"/>
      <c r="L98" s="140"/>
      <c r="M98" s="140"/>
      <c r="N98" s="140"/>
      <c r="O98" s="142"/>
      <c r="P9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8" s="140"/>
      <c r="R98" s="140"/>
      <c r="S98" s="140"/>
      <c r="T98" s="140"/>
      <c r="U98" s="137" t="str">
        <f t="shared" si="8"/>
        <v/>
      </c>
      <c r="V98" s="140"/>
      <c r="AL98" s="111" t="str">
        <f t="shared" si="9"/>
        <v/>
      </c>
      <c r="AM98" s="112" t="str">
        <f t="shared" si="10"/>
        <v/>
      </c>
      <c r="AN98" s="112" t="str">
        <f t="shared" si="11"/>
        <v/>
      </c>
      <c r="AO98" s="112" t="str">
        <f t="shared" si="12"/>
        <v/>
      </c>
      <c r="AP98" s="112" t="str">
        <f t="shared" si="13"/>
        <v/>
      </c>
      <c r="AQ98" s="112" t="str">
        <f t="shared" si="14"/>
        <v/>
      </c>
    </row>
    <row r="99" spans="1:43" x14ac:dyDescent="0.25">
      <c r="A99" s="138"/>
      <c r="B99" s="139"/>
      <c r="C99" s="140"/>
      <c r="D99" s="140"/>
      <c r="E99" s="140"/>
      <c r="F99" s="141"/>
      <c r="G99" s="141"/>
      <c r="H99" s="140"/>
      <c r="I99" s="140"/>
      <c r="J99" s="140"/>
      <c r="K99" s="140"/>
      <c r="L99" s="140"/>
      <c r="M99" s="140"/>
      <c r="N99" s="140"/>
      <c r="O99" s="142"/>
      <c r="P9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9" s="140"/>
      <c r="R99" s="140"/>
      <c r="S99" s="140"/>
      <c r="T99" s="140"/>
      <c r="U99" s="137" t="str">
        <f t="shared" si="8"/>
        <v/>
      </c>
      <c r="V99" s="140"/>
      <c r="AL99" s="111" t="str">
        <f t="shared" si="9"/>
        <v/>
      </c>
      <c r="AM99" s="112" t="str">
        <f t="shared" si="10"/>
        <v/>
      </c>
      <c r="AN99" s="112" t="str">
        <f t="shared" si="11"/>
        <v/>
      </c>
      <c r="AO99" s="112" t="str">
        <f t="shared" si="12"/>
        <v/>
      </c>
      <c r="AP99" s="112" t="str">
        <f t="shared" si="13"/>
        <v/>
      </c>
      <c r="AQ99" s="112" t="str">
        <f t="shared" si="14"/>
        <v/>
      </c>
    </row>
    <row r="100" spans="1:43" x14ac:dyDescent="0.25">
      <c r="A100" s="138"/>
      <c r="B100" s="139"/>
      <c r="C100" s="140"/>
      <c r="D100" s="140"/>
      <c r="E100" s="140"/>
      <c r="F100" s="141"/>
      <c r="G100" s="141"/>
      <c r="H100" s="140"/>
      <c r="I100" s="140"/>
      <c r="J100" s="140"/>
      <c r="K100" s="140"/>
      <c r="L100" s="140"/>
      <c r="M100" s="140"/>
      <c r="N100" s="140"/>
      <c r="O100" s="142"/>
      <c r="P10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00" s="140"/>
      <c r="R100" s="140"/>
      <c r="S100" s="140"/>
      <c r="T100" s="140"/>
      <c r="U100" s="137" t="str">
        <f t="shared" si="8"/>
        <v/>
      </c>
      <c r="V100" s="140"/>
      <c r="AL100" s="111" t="str">
        <f t="shared" si="9"/>
        <v/>
      </c>
      <c r="AM100" s="112" t="str">
        <f t="shared" si="10"/>
        <v/>
      </c>
      <c r="AN100" s="112" t="str">
        <f t="shared" si="11"/>
        <v/>
      </c>
      <c r="AO100" s="112" t="str">
        <f t="shared" si="12"/>
        <v/>
      </c>
      <c r="AP100" s="112" t="str">
        <f t="shared" si="13"/>
        <v/>
      </c>
      <c r="AQ100" s="112" t="str">
        <f t="shared" si="14"/>
        <v/>
      </c>
    </row>
    <row r="101" spans="1:43" x14ac:dyDescent="0.25">
      <c r="A101" s="138"/>
      <c r="B101" s="139"/>
      <c r="C101" s="140"/>
      <c r="D101" s="140"/>
      <c r="E101" s="140"/>
      <c r="F101" s="141"/>
      <c r="G101" s="141"/>
      <c r="H101" s="140"/>
      <c r="I101" s="140"/>
      <c r="J101" s="140"/>
      <c r="K101" s="140"/>
      <c r="L101" s="140"/>
      <c r="M101" s="140"/>
      <c r="N101" s="140"/>
      <c r="O101" s="142"/>
      <c r="P10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01" s="140"/>
      <c r="R101" s="140"/>
      <c r="S101" s="140"/>
      <c r="T101" s="140"/>
      <c r="U101" s="137" t="str">
        <f t="shared" si="8"/>
        <v/>
      </c>
      <c r="V101" s="140"/>
      <c r="AL101" s="111" t="str">
        <f t="shared" si="9"/>
        <v/>
      </c>
      <c r="AM101" s="112" t="str">
        <f t="shared" si="10"/>
        <v/>
      </c>
      <c r="AN101" s="112" t="str">
        <f t="shared" si="11"/>
        <v/>
      </c>
      <c r="AO101" s="112" t="str">
        <f t="shared" si="12"/>
        <v/>
      </c>
      <c r="AP101" s="112" t="str">
        <f t="shared" si="13"/>
        <v/>
      </c>
      <c r="AQ101" s="112" t="str">
        <f t="shared" si="14"/>
        <v/>
      </c>
    </row>
    <row r="102" spans="1:43" x14ac:dyDescent="0.25">
      <c r="A102" s="138"/>
      <c r="B102" s="139"/>
      <c r="C102" s="140"/>
      <c r="D102" s="140"/>
      <c r="E102" s="140"/>
      <c r="F102" s="141"/>
      <c r="G102" s="141"/>
      <c r="H102" s="140"/>
      <c r="I102" s="140"/>
      <c r="J102" s="140"/>
      <c r="K102" s="140"/>
      <c r="L102" s="140"/>
      <c r="M102" s="140"/>
      <c r="N102" s="140"/>
      <c r="O102" s="142"/>
      <c r="P10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02" s="140"/>
      <c r="R102" s="140"/>
      <c r="S102" s="140"/>
      <c r="T102" s="140"/>
      <c r="U102" s="137" t="str">
        <f t="shared" si="8"/>
        <v/>
      </c>
      <c r="V102" s="140"/>
      <c r="AL102" s="111" t="str">
        <f t="shared" si="9"/>
        <v/>
      </c>
      <c r="AM102" s="112" t="str">
        <f t="shared" si="10"/>
        <v/>
      </c>
      <c r="AN102" s="112" t="str">
        <f t="shared" si="11"/>
        <v/>
      </c>
      <c r="AO102" s="112" t="str">
        <f t="shared" si="12"/>
        <v/>
      </c>
      <c r="AP102" s="112" t="str">
        <f t="shared" si="13"/>
        <v/>
      </c>
      <c r="AQ102" s="112" t="str">
        <f t="shared" si="14"/>
        <v/>
      </c>
    </row>
    <row r="103" spans="1:43" x14ac:dyDescent="0.25">
      <c r="A103" s="138"/>
      <c r="B103" s="139"/>
      <c r="C103" s="140"/>
      <c r="D103" s="140"/>
      <c r="E103" s="140"/>
      <c r="F103" s="141"/>
      <c r="G103" s="141"/>
      <c r="H103" s="140"/>
      <c r="I103" s="140"/>
      <c r="J103" s="140"/>
      <c r="K103" s="140"/>
      <c r="L103" s="140"/>
      <c r="M103" s="140"/>
      <c r="N103" s="140"/>
      <c r="O103" s="142"/>
      <c r="P10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03" s="140"/>
      <c r="R103" s="140"/>
      <c r="S103" s="140"/>
      <c r="T103" s="140"/>
      <c r="U103" s="137" t="str">
        <f t="shared" si="8"/>
        <v/>
      </c>
      <c r="V103" s="140"/>
      <c r="AL103" s="111" t="str">
        <f t="shared" si="9"/>
        <v/>
      </c>
      <c r="AM103" s="112" t="str">
        <f t="shared" si="10"/>
        <v/>
      </c>
      <c r="AN103" s="112" t="str">
        <f t="shared" si="11"/>
        <v/>
      </c>
      <c r="AO103" s="112" t="str">
        <f t="shared" si="12"/>
        <v/>
      </c>
      <c r="AP103" s="112" t="str">
        <f t="shared" si="13"/>
        <v/>
      </c>
      <c r="AQ103" s="112" t="str">
        <f t="shared" si="14"/>
        <v/>
      </c>
    </row>
    <row r="104" spans="1:43" x14ac:dyDescent="0.25">
      <c r="A104" s="138"/>
      <c r="B104" s="139"/>
      <c r="C104" s="140"/>
      <c r="D104" s="140"/>
      <c r="E104" s="140"/>
      <c r="F104" s="141"/>
      <c r="G104" s="141"/>
      <c r="H104" s="140"/>
      <c r="I104" s="140"/>
      <c r="J104" s="140"/>
      <c r="K104" s="140"/>
      <c r="L104" s="140"/>
      <c r="M104" s="140"/>
      <c r="N104" s="140"/>
      <c r="O104" s="142"/>
      <c r="P10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04" s="140"/>
      <c r="R104" s="140"/>
      <c r="S104" s="140"/>
      <c r="T104" s="140"/>
      <c r="U104" s="137" t="str">
        <f t="shared" si="8"/>
        <v/>
      </c>
      <c r="V104" s="140"/>
      <c r="AL104" s="111" t="str">
        <f t="shared" si="9"/>
        <v/>
      </c>
      <c r="AM104" s="112" t="str">
        <f t="shared" si="10"/>
        <v/>
      </c>
      <c r="AN104" s="112" t="str">
        <f t="shared" si="11"/>
        <v/>
      </c>
      <c r="AO104" s="112" t="str">
        <f t="shared" si="12"/>
        <v/>
      </c>
      <c r="AP104" s="112" t="str">
        <f t="shared" si="13"/>
        <v/>
      </c>
      <c r="AQ104" s="112" t="str">
        <f t="shared" si="14"/>
        <v/>
      </c>
    </row>
    <row r="105" spans="1:43" x14ac:dyDescent="0.25">
      <c r="A105" s="138"/>
      <c r="B105" s="139"/>
      <c r="C105" s="140"/>
      <c r="D105" s="140"/>
      <c r="E105" s="140"/>
      <c r="F105" s="141"/>
      <c r="G105" s="141"/>
      <c r="H105" s="140"/>
      <c r="I105" s="140"/>
      <c r="J105" s="140"/>
      <c r="K105" s="140"/>
      <c r="L105" s="140"/>
      <c r="M105" s="140"/>
      <c r="N105" s="140"/>
      <c r="O105" s="142"/>
      <c r="P10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05" s="140"/>
      <c r="R105" s="140"/>
      <c r="S105" s="140"/>
      <c r="T105" s="140"/>
      <c r="U105" s="137" t="str">
        <f t="shared" si="8"/>
        <v/>
      </c>
      <c r="V105" s="140"/>
      <c r="AL105" s="111" t="str">
        <f t="shared" si="9"/>
        <v/>
      </c>
      <c r="AM105" s="112" t="str">
        <f t="shared" si="10"/>
        <v/>
      </c>
      <c r="AN105" s="112" t="str">
        <f t="shared" si="11"/>
        <v/>
      </c>
      <c r="AO105" s="112" t="str">
        <f t="shared" si="12"/>
        <v/>
      </c>
      <c r="AP105" s="112" t="str">
        <f t="shared" si="13"/>
        <v/>
      </c>
      <c r="AQ105" s="112" t="str">
        <f t="shared" si="14"/>
        <v/>
      </c>
    </row>
    <row r="106" spans="1:43" x14ac:dyDescent="0.25">
      <c r="A106" s="138"/>
      <c r="B106" s="139"/>
      <c r="C106" s="140"/>
      <c r="D106" s="140"/>
      <c r="E106" s="140"/>
      <c r="F106" s="141"/>
      <c r="G106" s="141"/>
      <c r="H106" s="140"/>
      <c r="I106" s="140"/>
      <c r="J106" s="140"/>
      <c r="K106" s="140"/>
      <c r="L106" s="140"/>
      <c r="M106" s="140"/>
      <c r="N106" s="140"/>
      <c r="O106" s="142"/>
      <c r="P10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06" s="140"/>
      <c r="R106" s="140"/>
      <c r="S106" s="140"/>
      <c r="T106" s="140"/>
      <c r="U106" s="137" t="str">
        <f t="shared" si="8"/>
        <v/>
      </c>
      <c r="V106" s="140"/>
      <c r="AL106" s="111" t="str">
        <f t="shared" si="9"/>
        <v/>
      </c>
      <c r="AM106" s="112" t="str">
        <f t="shared" si="10"/>
        <v/>
      </c>
      <c r="AN106" s="112" t="str">
        <f t="shared" si="11"/>
        <v/>
      </c>
      <c r="AO106" s="112" t="str">
        <f t="shared" si="12"/>
        <v/>
      </c>
      <c r="AP106" s="112" t="str">
        <f t="shared" si="13"/>
        <v/>
      </c>
      <c r="AQ106" s="112" t="str">
        <f t="shared" si="14"/>
        <v/>
      </c>
    </row>
    <row r="107" spans="1:43" x14ac:dyDescent="0.25">
      <c r="A107" s="138"/>
      <c r="B107" s="139"/>
      <c r="C107" s="140"/>
      <c r="D107" s="140"/>
      <c r="E107" s="140"/>
      <c r="F107" s="141"/>
      <c r="G107" s="141"/>
      <c r="H107" s="140"/>
      <c r="I107" s="140"/>
      <c r="J107" s="140"/>
      <c r="K107" s="140"/>
      <c r="L107" s="140"/>
      <c r="M107" s="140"/>
      <c r="N107" s="140"/>
      <c r="O107" s="142"/>
      <c r="P10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07" s="140"/>
      <c r="R107" s="140"/>
      <c r="S107" s="140"/>
      <c r="T107" s="140"/>
      <c r="U107" s="137" t="str">
        <f t="shared" si="8"/>
        <v/>
      </c>
      <c r="V107" s="140"/>
      <c r="AL107" s="111" t="str">
        <f t="shared" si="9"/>
        <v/>
      </c>
      <c r="AM107" s="112" t="str">
        <f t="shared" si="10"/>
        <v/>
      </c>
      <c r="AN107" s="112" t="str">
        <f t="shared" si="11"/>
        <v/>
      </c>
      <c r="AO107" s="112" t="str">
        <f t="shared" si="12"/>
        <v/>
      </c>
      <c r="AP107" s="112" t="str">
        <f t="shared" si="13"/>
        <v/>
      </c>
      <c r="AQ107" s="112" t="str">
        <f t="shared" si="14"/>
        <v/>
      </c>
    </row>
    <row r="108" spans="1:43" x14ac:dyDescent="0.25">
      <c r="A108" s="138"/>
      <c r="B108" s="139"/>
      <c r="C108" s="140"/>
      <c r="D108" s="140"/>
      <c r="E108" s="140"/>
      <c r="F108" s="141"/>
      <c r="G108" s="141"/>
      <c r="H108" s="140"/>
      <c r="I108" s="140"/>
      <c r="J108" s="140"/>
      <c r="K108" s="140"/>
      <c r="L108" s="140"/>
      <c r="M108" s="140"/>
      <c r="N108" s="140"/>
      <c r="O108" s="142"/>
      <c r="P10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08" s="140"/>
      <c r="R108" s="140"/>
      <c r="S108" s="140"/>
      <c r="T108" s="140"/>
      <c r="U108" s="137" t="str">
        <f t="shared" si="8"/>
        <v/>
      </c>
      <c r="V108" s="140"/>
      <c r="AL108" s="111" t="str">
        <f t="shared" si="9"/>
        <v/>
      </c>
      <c r="AM108" s="112" t="str">
        <f t="shared" si="10"/>
        <v/>
      </c>
      <c r="AN108" s="112" t="str">
        <f t="shared" si="11"/>
        <v/>
      </c>
      <c r="AO108" s="112" t="str">
        <f t="shared" si="12"/>
        <v/>
      </c>
      <c r="AP108" s="112" t="str">
        <f t="shared" si="13"/>
        <v/>
      </c>
      <c r="AQ108" s="112" t="str">
        <f t="shared" si="14"/>
        <v/>
      </c>
    </row>
    <row r="109" spans="1:43" x14ac:dyDescent="0.25">
      <c r="A109" s="138"/>
      <c r="B109" s="139"/>
      <c r="C109" s="140"/>
      <c r="D109" s="140"/>
      <c r="E109" s="140"/>
      <c r="F109" s="141"/>
      <c r="G109" s="141"/>
      <c r="H109" s="140"/>
      <c r="I109" s="140"/>
      <c r="J109" s="140"/>
      <c r="K109" s="140"/>
      <c r="L109" s="140"/>
      <c r="M109" s="140"/>
      <c r="N109" s="140"/>
      <c r="O109" s="142"/>
      <c r="P10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09" s="140"/>
      <c r="R109" s="140"/>
      <c r="S109" s="140"/>
      <c r="T109" s="140"/>
      <c r="U109" s="137" t="str">
        <f t="shared" si="8"/>
        <v/>
      </c>
      <c r="V109" s="140"/>
      <c r="AL109" s="111" t="str">
        <f t="shared" si="9"/>
        <v/>
      </c>
      <c r="AM109" s="112" t="str">
        <f t="shared" si="10"/>
        <v/>
      </c>
      <c r="AN109" s="112" t="str">
        <f t="shared" si="11"/>
        <v/>
      </c>
      <c r="AO109" s="112" t="str">
        <f t="shared" si="12"/>
        <v/>
      </c>
      <c r="AP109" s="112" t="str">
        <f t="shared" si="13"/>
        <v/>
      </c>
      <c r="AQ109" s="112" t="str">
        <f t="shared" si="14"/>
        <v/>
      </c>
    </row>
    <row r="110" spans="1:43" x14ac:dyDescent="0.25">
      <c r="A110" s="138"/>
      <c r="B110" s="139"/>
      <c r="C110" s="140"/>
      <c r="D110" s="140"/>
      <c r="E110" s="140"/>
      <c r="F110" s="141"/>
      <c r="G110" s="141"/>
      <c r="H110" s="140"/>
      <c r="I110" s="140"/>
      <c r="J110" s="140"/>
      <c r="K110" s="140"/>
      <c r="L110" s="140"/>
      <c r="M110" s="140"/>
      <c r="N110" s="140"/>
      <c r="O110" s="142"/>
      <c r="P11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10" s="140"/>
      <c r="R110" s="140"/>
      <c r="S110" s="140"/>
      <c r="T110" s="140"/>
      <c r="U110" s="137" t="str">
        <f t="shared" si="8"/>
        <v/>
      </c>
      <c r="V110" s="140"/>
      <c r="AL110" s="111" t="str">
        <f t="shared" si="9"/>
        <v/>
      </c>
      <c r="AM110" s="112" t="str">
        <f t="shared" si="10"/>
        <v/>
      </c>
      <c r="AN110" s="112" t="str">
        <f t="shared" si="11"/>
        <v/>
      </c>
      <c r="AO110" s="112" t="str">
        <f t="shared" si="12"/>
        <v/>
      </c>
      <c r="AP110" s="112" t="str">
        <f t="shared" si="13"/>
        <v/>
      </c>
      <c r="AQ110" s="112" t="str">
        <f t="shared" si="14"/>
        <v/>
      </c>
    </row>
    <row r="111" spans="1:43" x14ac:dyDescent="0.25">
      <c r="A111" s="138"/>
      <c r="B111" s="139"/>
      <c r="C111" s="140"/>
      <c r="D111" s="140"/>
      <c r="E111" s="140"/>
      <c r="F111" s="141"/>
      <c r="G111" s="141"/>
      <c r="H111" s="140"/>
      <c r="I111" s="140"/>
      <c r="J111" s="140"/>
      <c r="K111" s="140"/>
      <c r="L111" s="140"/>
      <c r="M111" s="140"/>
      <c r="N111" s="140"/>
      <c r="O111" s="142"/>
      <c r="P11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11" s="140"/>
      <c r="R111" s="140"/>
      <c r="S111" s="140"/>
      <c r="T111" s="140"/>
      <c r="U111" s="137" t="str">
        <f t="shared" si="8"/>
        <v/>
      </c>
      <c r="V111" s="140"/>
      <c r="AL111" s="111" t="str">
        <f t="shared" si="9"/>
        <v/>
      </c>
      <c r="AM111" s="112" t="str">
        <f t="shared" si="10"/>
        <v/>
      </c>
      <c r="AN111" s="112" t="str">
        <f t="shared" si="11"/>
        <v/>
      </c>
      <c r="AO111" s="112" t="str">
        <f t="shared" si="12"/>
        <v/>
      </c>
      <c r="AP111" s="112" t="str">
        <f t="shared" si="13"/>
        <v/>
      </c>
      <c r="AQ111" s="112" t="str">
        <f t="shared" si="14"/>
        <v/>
      </c>
    </row>
    <row r="112" spans="1:43" x14ac:dyDescent="0.25">
      <c r="A112" s="138"/>
      <c r="B112" s="139"/>
      <c r="C112" s="140"/>
      <c r="D112" s="140"/>
      <c r="E112" s="140"/>
      <c r="F112" s="141"/>
      <c r="G112" s="141"/>
      <c r="H112" s="140"/>
      <c r="I112" s="140"/>
      <c r="J112" s="140"/>
      <c r="K112" s="140"/>
      <c r="L112" s="140"/>
      <c r="M112" s="140"/>
      <c r="N112" s="140"/>
      <c r="O112" s="142"/>
      <c r="P11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12" s="140"/>
      <c r="R112" s="140"/>
      <c r="S112" s="140"/>
      <c r="T112" s="140"/>
      <c r="U112" s="137" t="str">
        <f t="shared" si="8"/>
        <v/>
      </c>
      <c r="V112" s="140"/>
      <c r="AL112" s="111" t="str">
        <f t="shared" si="9"/>
        <v/>
      </c>
      <c r="AM112" s="112" t="str">
        <f t="shared" si="10"/>
        <v/>
      </c>
      <c r="AN112" s="112" t="str">
        <f t="shared" si="11"/>
        <v/>
      </c>
      <c r="AO112" s="112" t="str">
        <f t="shared" si="12"/>
        <v/>
      </c>
      <c r="AP112" s="112" t="str">
        <f t="shared" si="13"/>
        <v/>
      </c>
      <c r="AQ112" s="112" t="str">
        <f t="shared" si="14"/>
        <v/>
      </c>
    </row>
    <row r="113" spans="1:43" x14ac:dyDescent="0.25">
      <c r="A113" s="138"/>
      <c r="B113" s="139"/>
      <c r="C113" s="140"/>
      <c r="D113" s="140"/>
      <c r="E113" s="140"/>
      <c r="F113" s="141"/>
      <c r="G113" s="141"/>
      <c r="H113" s="140"/>
      <c r="I113" s="140"/>
      <c r="J113" s="140"/>
      <c r="K113" s="140"/>
      <c r="L113" s="140"/>
      <c r="M113" s="140"/>
      <c r="N113" s="140"/>
      <c r="O113" s="142"/>
      <c r="P11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13" s="140"/>
      <c r="R113" s="140"/>
      <c r="S113" s="140"/>
      <c r="T113" s="140"/>
      <c r="U113" s="137" t="str">
        <f t="shared" si="8"/>
        <v/>
      </c>
      <c r="V113" s="140"/>
      <c r="AL113" s="111" t="str">
        <f t="shared" si="9"/>
        <v/>
      </c>
      <c r="AM113" s="112" t="str">
        <f t="shared" si="10"/>
        <v/>
      </c>
      <c r="AN113" s="112" t="str">
        <f t="shared" si="11"/>
        <v/>
      </c>
      <c r="AO113" s="112" t="str">
        <f t="shared" si="12"/>
        <v/>
      </c>
      <c r="AP113" s="112" t="str">
        <f t="shared" si="13"/>
        <v/>
      </c>
      <c r="AQ113" s="112" t="str">
        <f t="shared" si="14"/>
        <v/>
      </c>
    </row>
    <row r="114" spans="1:43" x14ac:dyDescent="0.25">
      <c r="A114" s="138"/>
      <c r="B114" s="139"/>
      <c r="C114" s="140"/>
      <c r="D114" s="140"/>
      <c r="E114" s="140"/>
      <c r="F114" s="141"/>
      <c r="G114" s="141"/>
      <c r="H114" s="140"/>
      <c r="I114" s="140"/>
      <c r="J114" s="140"/>
      <c r="K114" s="140"/>
      <c r="L114" s="140"/>
      <c r="M114" s="140"/>
      <c r="N114" s="140"/>
      <c r="O114" s="142"/>
      <c r="P11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14" s="140"/>
      <c r="R114" s="140"/>
      <c r="S114" s="140"/>
      <c r="T114" s="140"/>
      <c r="U114" s="137" t="str">
        <f t="shared" si="8"/>
        <v/>
      </c>
      <c r="V114" s="140"/>
      <c r="AL114" s="111" t="str">
        <f t="shared" si="9"/>
        <v/>
      </c>
      <c r="AM114" s="112" t="str">
        <f t="shared" si="10"/>
        <v/>
      </c>
      <c r="AN114" s="112" t="str">
        <f t="shared" si="11"/>
        <v/>
      </c>
      <c r="AO114" s="112" t="str">
        <f t="shared" si="12"/>
        <v/>
      </c>
      <c r="AP114" s="112" t="str">
        <f t="shared" si="13"/>
        <v/>
      </c>
      <c r="AQ114" s="112" t="str">
        <f t="shared" si="14"/>
        <v/>
      </c>
    </row>
    <row r="115" spans="1:43" x14ac:dyDescent="0.25">
      <c r="A115" s="138"/>
      <c r="B115" s="139"/>
      <c r="C115" s="140"/>
      <c r="D115" s="140"/>
      <c r="E115" s="140"/>
      <c r="F115" s="141"/>
      <c r="G115" s="141"/>
      <c r="H115" s="140"/>
      <c r="I115" s="140"/>
      <c r="J115" s="140"/>
      <c r="K115" s="140"/>
      <c r="L115" s="140"/>
      <c r="M115" s="140"/>
      <c r="N115" s="140"/>
      <c r="O115" s="142"/>
      <c r="P11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15" s="140"/>
      <c r="R115" s="140"/>
      <c r="S115" s="140"/>
      <c r="T115" s="140"/>
      <c r="U115" s="137" t="str">
        <f t="shared" si="8"/>
        <v/>
      </c>
      <c r="V115" s="140"/>
      <c r="AL115" s="111" t="str">
        <f t="shared" si="9"/>
        <v/>
      </c>
      <c r="AM115" s="112" t="str">
        <f t="shared" si="10"/>
        <v/>
      </c>
      <c r="AN115" s="112" t="str">
        <f t="shared" si="11"/>
        <v/>
      </c>
      <c r="AO115" s="112" t="str">
        <f t="shared" si="12"/>
        <v/>
      </c>
      <c r="AP115" s="112" t="str">
        <f t="shared" si="13"/>
        <v/>
      </c>
      <c r="AQ115" s="112" t="str">
        <f t="shared" si="14"/>
        <v/>
      </c>
    </row>
    <row r="116" spans="1:43" x14ac:dyDescent="0.25">
      <c r="A116" s="138"/>
      <c r="B116" s="139"/>
      <c r="C116" s="140"/>
      <c r="D116" s="140"/>
      <c r="E116" s="140"/>
      <c r="F116" s="141"/>
      <c r="G116" s="141"/>
      <c r="H116" s="140"/>
      <c r="I116" s="140"/>
      <c r="J116" s="140"/>
      <c r="K116" s="140"/>
      <c r="L116" s="140"/>
      <c r="M116" s="140"/>
      <c r="N116" s="140"/>
      <c r="O116" s="142"/>
      <c r="P11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16" s="140"/>
      <c r="R116" s="140"/>
      <c r="S116" s="140"/>
      <c r="T116" s="140"/>
      <c r="U116" s="137" t="str">
        <f t="shared" si="8"/>
        <v/>
      </c>
      <c r="V116" s="140"/>
      <c r="AL116" s="111" t="str">
        <f t="shared" si="9"/>
        <v/>
      </c>
      <c r="AM116" s="112" t="str">
        <f t="shared" si="10"/>
        <v/>
      </c>
      <c r="AN116" s="112" t="str">
        <f t="shared" si="11"/>
        <v/>
      </c>
      <c r="AO116" s="112" t="str">
        <f t="shared" si="12"/>
        <v/>
      </c>
      <c r="AP116" s="112" t="str">
        <f t="shared" si="13"/>
        <v/>
      </c>
      <c r="AQ116" s="112" t="str">
        <f t="shared" si="14"/>
        <v/>
      </c>
    </row>
    <row r="117" spans="1:43" x14ac:dyDescent="0.25">
      <c r="A117" s="138"/>
      <c r="B117" s="139"/>
      <c r="C117" s="140"/>
      <c r="D117" s="140"/>
      <c r="E117" s="140"/>
      <c r="F117" s="141"/>
      <c r="G117" s="141"/>
      <c r="H117" s="140"/>
      <c r="I117" s="140"/>
      <c r="J117" s="140"/>
      <c r="K117" s="140"/>
      <c r="L117" s="140"/>
      <c r="M117" s="140"/>
      <c r="N117" s="140"/>
      <c r="O117" s="142"/>
      <c r="P11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17" s="140"/>
      <c r="R117" s="140"/>
      <c r="S117" s="140"/>
      <c r="T117" s="140"/>
      <c r="U117" s="137" t="str">
        <f t="shared" si="8"/>
        <v/>
      </c>
      <c r="V117" s="140"/>
      <c r="AL117" s="111" t="str">
        <f t="shared" si="9"/>
        <v/>
      </c>
      <c r="AM117" s="112" t="str">
        <f t="shared" si="10"/>
        <v/>
      </c>
      <c r="AN117" s="112" t="str">
        <f t="shared" si="11"/>
        <v/>
      </c>
      <c r="AO117" s="112" t="str">
        <f t="shared" si="12"/>
        <v/>
      </c>
      <c r="AP117" s="112" t="str">
        <f t="shared" si="13"/>
        <v/>
      </c>
      <c r="AQ117" s="112" t="str">
        <f t="shared" si="14"/>
        <v/>
      </c>
    </row>
    <row r="118" spans="1:43" x14ac:dyDescent="0.25">
      <c r="A118" s="138"/>
      <c r="B118" s="139"/>
      <c r="C118" s="140"/>
      <c r="D118" s="140"/>
      <c r="E118" s="140"/>
      <c r="F118" s="141"/>
      <c r="G118" s="141"/>
      <c r="H118" s="140"/>
      <c r="I118" s="140"/>
      <c r="J118" s="140"/>
      <c r="K118" s="140"/>
      <c r="L118" s="140"/>
      <c r="M118" s="140"/>
      <c r="N118" s="140"/>
      <c r="O118" s="142"/>
      <c r="P11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18" s="140"/>
      <c r="R118" s="140"/>
      <c r="S118" s="140"/>
      <c r="T118" s="140"/>
      <c r="U118" s="137" t="str">
        <f t="shared" si="8"/>
        <v/>
      </c>
      <c r="V118" s="140"/>
      <c r="AL118" s="111" t="str">
        <f t="shared" si="9"/>
        <v/>
      </c>
      <c r="AM118" s="112" t="str">
        <f t="shared" si="10"/>
        <v/>
      </c>
      <c r="AN118" s="112" t="str">
        <f t="shared" si="11"/>
        <v/>
      </c>
      <c r="AO118" s="112" t="str">
        <f t="shared" si="12"/>
        <v/>
      </c>
      <c r="AP118" s="112" t="str">
        <f t="shared" si="13"/>
        <v/>
      </c>
      <c r="AQ118" s="112" t="str">
        <f t="shared" si="14"/>
        <v/>
      </c>
    </row>
    <row r="119" spans="1:43" x14ac:dyDescent="0.25">
      <c r="A119" s="138"/>
      <c r="B119" s="139"/>
      <c r="C119" s="140"/>
      <c r="D119" s="140"/>
      <c r="E119" s="140"/>
      <c r="F119" s="141"/>
      <c r="G119" s="141"/>
      <c r="H119" s="140"/>
      <c r="I119" s="140"/>
      <c r="J119" s="140"/>
      <c r="K119" s="140"/>
      <c r="L119" s="140"/>
      <c r="M119" s="140"/>
      <c r="N119" s="140"/>
      <c r="O119" s="142"/>
      <c r="P11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19" s="140"/>
      <c r="R119" s="140"/>
      <c r="S119" s="140"/>
      <c r="T119" s="140"/>
      <c r="U119" s="137" t="str">
        <f t="shared" si="8"/>
        <v/>
      </c>
      <c r="V119" s="140"/>
      <c r="AL119" s="111" t="str">
        <f t="shared" si="9"/>
        <v/>
      </c>
      <c r="AM119" s="112" t="str">
        <f t="shared" si="10"/>
        <v/>
      </c>
      <c r="AN119" s="112" t="str">
        <f t="shared" si="11"/>
        <v/>
      </c>
      <c r="AO119" s="112" t="str">
        <f t="shared" si="12"/>
        <v/>
      </c>
      <c r="AP119" s="112" t="str">
        <f t="shared" si="13"/>
        <v/>
      </c>
      <c r="AQ119" s="112" t="str">
        <f t="shared" si="14"/>
        <v/>
      </c>
    </row>
    <row r="120" spans="1:43" x14ac:dyDescent="0.25">
      <c r="A120" s="138"/>
      <c r="B120" s="139"/>
      <c r="C120" s="140"/>
      <c r="D120" s="140"/>
      <c r="E120" s="140"/>
      <c r="F120" s="141"/>
      <c r="G120" s="141"/>
      <c r="H120" s="140"/>
      <c r="I120" s="140"/>
      <c r="J120" s="140"/>
      <c r="K120" s="140"/>
      <c r="L120" s="140"/>
      <c r="M120" s="140"/>
      <c r="N120" s="140"/>
      <c r="O120" s="142"/>
      <c r="P12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20" s="140"/>
      <c r="R120" s="140"/>
      <c r="S120" s="140"/>
      <c r="T120" s="140"/>
      <c r="U120" s="137" t="str">
        <f t="shared" si="8"/>
        <v/>
      </c>
      <c r="V120" s="140"/>
      <c r="AL120" s="111" t="str">
        <f t="shared" si="9"/>
        <v/>
      </c>
      <c r="AM120" s="112" t="str">
        <f t="shared" si="10"/>
        <v/>
      </c>
      <c r="AN120" s="112" t="str">
        <f t="shared" si="11"/>
        <v/>
      </c>
      <c r="AO120" s="112" t="str">
        <f t="shared" si="12"/>
        <v/>
      </c>
      <c r="AP120" s="112" t="str">
        <f t="shared" si="13"/>
        <v/>
      </c>
      <c r="AQ120" s="112" t="str">
        <f t="shared" si="14"/>
        <v/>
      </c>
    </row>
    <row r="121" spans="1:43" x14ac:dyDescent="0.25">
      <c r="A121" s="138"/>
      <c r="B121" s="139"/>
      <c r="C121" s="140"/>
      <c r="D121" s="140"/>
      <c r="E121" s="140"/>
      <c r="F121" s="141"/>
      <c r="G121" s="141"/>
      <c r="H121" s="140"/>
      <c r="I121" s="140"/>
      <c r="J121" s="140"/>
      <c r="K121" s="140"/>
      <c r="L121" s="140"/>
      <c r="M121" s="140"/>
      <c r="N121" s="140"/>
      <c r="O121" s="142"/>
      <c r="P12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21" s="140"/>
      <c r="R121" s="140"/>
      <c r="S121" s="140"/>
      <c r="T121" s="140"/>
      <c r="U121" s="137" t="str">
        <f t="shared" si="8"/>
        <v/>
      </c>
      <c r="V121" s="140"/>
      <c r="AL121" s="111" t="str">
        <f t="shared" si="9"/>
        <v/>
      </c>
      <c r="AM121" s="112" t="str">
        <f t="shared" si="10"/>
        <v/>
      </c>
      <c r="AN121" s="112" t="str">
        <f t="shared" si="11"/>
        <v/>
      </c>
      <c r="AO121" s="112" t="str">
        <f t="shared" si="12"/>
        <v/>
      </c>
      <c r="AP121" s="112" t="str">
        <f t="shared" si="13"/>
        <v/>
      </c>
      <c r="AQ121" s="112" t="str">
        <f t="shared" si="14"/>
        <v/>
      </c>
    </row>
    <row r="122" spans="1:43" x14ac:dyDescent="0.25">
      <c r="A122" s="138"/>
      <c r="B122" s="139"/>
      <c r="C122" s="140"/>
      <c r="D122" s="140"/>
      <c r="E122" s="140"/>
      <c r="F122" s="141"/>
      <c r="G122" s="141"/>
      <c r="H122" s="140"/>
      <c r="I122" s="140"/>
      <c r="J122" s="140"/>
      <c r="K122" s="140"/>
      <c r="L122" s="140"/>
      <c r="M122" s="140"/>
      <c r="N122" s="140"/>
      <c r="O122" s="142"/>
      <c r="P12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22" s="140"/>
      <c r="R122" s="140"/>
      <c r="S122" s="140"/>
      <c r="T122" s="140"/>
      <c r="U122" s="137" t="str">
        <f t="shared" si="8"/>
        <v/>
      </c>
      <c r="V122" s="140"/>
      <c r="AL122" s="111" t="str">
        <f t="shared" si="9"/>
        <v/>
      </c>
      <c r="AM122" s="112" t="str">
        <f t="shared" si="10"/>
        <v/>
      </c>
      <c r="AN122" s="112" t="str">
        <f t="shared" si="11"/>
        <v/>
      </c>
      <c r="AO122" s="112" t="str">
        <f t="shared" si="12"/>
        <v/>
      </c>
      <c r="AP122" s="112" t="str">
        <f t="shared" si="13"/>
        <v/>
      </c>
      <c r="AQ122" s="112" t="str">
        <f t="shared" si="14"/>
        <v/>
      </c>
    </row>
    <row r="123" spans="1:43" x14ac:dyDescent="0.25">
      <c r="A123" s="138"/>
      <c r="B123" s="139"/>
      <c r="C123" s="140"/>
      <c r="D123" s="140"/>
      <c r="E123" s="140"/>
      <c r="F123" s="141"/>
      <c r="G123" s="141"/>
      <c r="H123" s="140"/>
      <c r="I123" s="140"/>
      <c r="J123" s="140"/>
      <c r="K123" s="140"/>
      <c r="L123" s="140"/>
      <c r="M123" s="140"/>
      <c r="N123" s="140"/>
      <c r="O123" s="142"/>
      <c r="P12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23" s="140"/>
      <c r="R123" s="140"/>
      <c r="S123" s="140"/>
      <c r="T123" s="140"/>
      <c r="U123" s="137" t="str">
        <f t="shared" si="8"/>
        <v/>
      </c>
      <c r="V123" s="140"/>
      <c r="AL123" s="111" t="str">
        <f t="shared" si="9"/>
        <v/>
      </c>
      <c r="AM123" s="112" t="str">
        <f t="shared" si="10"/>
        <v/>
      </c>
      <c r="AN123" s="112" t="str">
        <f t="shared" si="11"/>
        <v/>
      </c>
      <c r="AO123" s="112" t="str">
        <f t="shared" si="12"/>
        <v/>
      </c>
      <c r="AP123" s="112" t="str">
        <f t="shared" si="13"/>
        <v/>
      </c>
      <c r="AQ123" s="112" t="str">
        <f t="shared" si="14"/>
        <v/>
      </c>
    </row>
    <row r="124" spans="1:43" x14ac:dyDescent="0.25">
      <c r="A124" s="138"/>
      <c r="B124" s="139"/>
      <c r="C124" s="140"/>
      <c r="D124" s="140"/>
      <c r="E124" s="140"/>
      <c r="F124" s="141"/>
      <c r="G124" s="141"/>
      <c r="H124" s="140"/>
      <c r="I124" s="140"/>
      <c r="J124" s="140"/>
      <c r="K124" s="140"/>
      <c r="L124" s="140"/>
      <c r="M124" s="140"/>
      <c r="N124" s="140"/>
      <c r="O124" s="142"/>
      <c r="P12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24" s="140"/>
      <c r="R124" s="140"/>
      <c r="S124" s="140"/>
      <c r="T124" s="140"/>
      <c r="U124" s="137" t="str">
        <f t="shared" si="8"/>
        <v/>
      </c>
      <c r="V124" s="140"/>
      <c r="AL124" s="111" t="str">
        <f t="shared" si="9"/>
        <v/>
      </c>
      <c r="AM124" s="112" t="str">
        <f t="shared" si="10"/>
        <v/>
      </c>
      <c r="AN124" s="112" t="str">
        <f t="shared" si="11"/>
        <v/>
      </c>
      <c r="AO124" s="112" t="str">
        <f t="shared" si="12"/>
        <v/>
      </c>
      <c r="AP124" s="112" t="str">
        <f t="shared" si="13"/>
        <v/>
      </c>
      <c r="AQ124" s="112" t="str">
        <f t="shared" si="14"/>
        <v/>
      </c>
    </row>
    <row r="125" spans="1:43" x14ac:dyDescent="0.25">
      <c r="A125" s="138"/>
      <c r="B125" s="139"/>
      <c r="C125" s="140"/>
      <c r="D125" s="140"/>
      <c r="E125" s="140"/>
      <c r="F125" s="141"/>
      <c r="G125" s="141"/>
      <c r="H125" s="140"/>
      <c r="I125" s="140"/>
      <c r="J125" s="140"/>
      <c r="K125" s="140"/>
      <c r="L125" s="140"/>
      <c r="M125" s="140"/>
      <c r="N125" s="140"/>
      <c r="O125" s="142"/>
      <c r="P12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25" s="140"/>
      <c r="R125" s="140"/>
      <c r="S125" s="140"/>
      <c r="T125" s="140"/>
      <c r="U125" s="137" t="str">
        <f t="shared" si="8"/>
        <v/>
      </c>
      <c r="V125" s="140"/>
      <c r="AL125" s="111" t="str">
        <f t="shared" si="9"/>
        <v/>
      </c>
      <c r="AM125" s="112" t="str">
        <f t="shared" si="10"/>
        <v/>
      </c>
      <c r="AN125" s="112" t="str">
        <f t="shared" si="11"/>
        <v/>
      </c>
      <c r="AO125" s="112" t="str">
        <f t="shared" si="12"/>
        <v/>
      </c>
      <c r="AP125" s="112" t="str">
        <f t="shared" si="13"/>
        <v/>
      </c>
      <c r="AQ125" s="112" t="str">
        <f t="shared" si="14"/>
        <v/>
      </c>
    </row>
    <row r="126" spans="1:43" x14ac:dyDescent="0.25">
      <c r="A126" s="138"/>
      <c r="B126" s="139"/>
      <c r="C126" s="140"/>
      <c r="D126" s="140"/>
      <c r="E126" s="140"/>
      <c r="F126" s="141"/>
      <c r="G126" s="141"/>
      <c r="H126" s="140"/>
      <c r="I126" s="140"/>
      <c r="J126" s="140"/>
      <c r="K126" s="140"/>
      <c r="L126" s="140"/>
      <c r="M126" s="140"/>
      <c r="N126" s="140"/>
      <c r="O126" s="142"/>
      <c r="P12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26" s="140"/>
      <c r="R126" s="140"/>
      <c r="S126" s="140"/>
      <c r="T126" s="140"/>
      <c r="U126" s="137" t="str">
        <f t="shared" si="8"/>
        <v/>
      </c>
      <c r="V126" s="140"/>
      <c r="AL126" s="111" t="str">
        <f t="shared" si="9"/>
        <v/>
      </c>
      <c r="AM126" s="112" t="str">
        <f t="shared" si="10"/>
        <v/>
      </c>
      <c r="AN126" s="112" t="str">
        <f t="shared" si="11"/>
        <v/>
      </c>
      <c r="AO126" s="112" t="str">
        <f t="shared" si="12"/>
        <v/>
      </c>
      <c r="AP126" s="112" t="str">
        <f t="shared" si="13"/>
        <v/>
      </c>
      <c r="AQ126" s="112" t="str">
        <f t="shared" si="14"/>
        <v/>
      </c>
    </row>
    <row r="127" spans="1:43" x14ac:dyDescent="0.25">
      <c r="A127" s="138"/>
      <c r="B127" s="139"/>
      <c r="C127" s="140"/>
      <c r="D127" s="140"/>
      <c r="E127" s="140"/>
      <c r="F127" s="141"/>
      <c r="G127" s="141"/>
      <c r="H127" s="140"/>
      <c r="I127" s="140"/>
      <c r="J127" s="140"/>
      <c r="K127" s="140"/>
      <c r="L127" s="140"/>
      <c r="M127" s="140"/>
      <c r="N127" s="140"/>
      <c r="O127" s="142"/>
      <c r="P12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27" s="140"/>
      <c r="R127" s="140"/>
      <c r="S127" s="140"/>
      <c r="T127" s="140"/>
      <c r="U127" s="137" t="str">
        <f t="shared" si="8"/>
        <v/>
      </c>
      <c r="V127" s="140"/>
      <c r="AL127" s="111" t="str">
        <f t="shared" si="9"/>
        <v/>
      </c>
      <c r="AM127" s="112" t="str">
        <f t="shared" si="10"/>
        <v/>
      </c>
      <c r="AN127" s="112" t="str">
        <f t="shared" si="11"/>
        <v/>
      </c>
      <c r="AO127" s="112" t="str">
        <f t="shared" si="12"/>
        <v/>
      </c>
      <c r="AP127" s="112" t="str">
        <f t="shared" si="13"/>
        <v/>
      </c>
      <c r="AQ127" s="112" t="str">
        <f t="shared" si="14"/>
        <v/>
      </c>
    </row>
    <row r="128" spans="1:43" x14ac:dyDescent="0.25">
      <c r="A128" s="138"/>
      <c r="B128" s="139"/>
      <c r="C128" s="140"/>
      <c r="D128" s="140"/>
      <c r="E128" s="140"/>
      <c r="F128" s="141"/>
      <c r="G128" s="141"/>
      <c r="H128" s="140"/>
      <c r="I128" s="140"/>
      <c r="J128" s="140"/>
      <c r="K128" s="140"/>
      <c r="L128" s="140"/>
      <c r="M128" s="140"/>
      <c r="N128" s="140"/>
      <c r="O128" s="142"/>
      <c r="P12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28" s="140"/>
      <c r="R128" s="140"/>
      <c r="S128" s="140"/>
      <c r="T128" s="140"/>
      <c r="U128" s="137" t="str">
        <f t="shared" si="8"/>
        <v/>
      </c>
      <c r="V128" s="140"/>
      <c r="AL128" s="111" t="str">
        <f t="shared" si="9"/>
        <v/>
      </c>
      <c r="AM128" s="112" t="str">
        <f t="shared" si="10"/>
        <v/>
      </c>
      <c r="AN128" s="112" t="str">
        <f t="shared" si="11"/>
        <v/>
      </c>
      <c r="AO128" s="112" t="str">
        <f t="shared" si="12"/>
        <v/>
      </c>
      <c r="AP128" s="112" t="str">
        <f t="shared" si="13"/>
        <v/>
      </c>
      <c r="AQ128" s="112" t="str">
        <f t="shared" si="14"/>
        <v/>
      </c>
    </row>
    <row r="129" spans="1:43" x14ac:dyDescent="0.25">
      <c r="A129" s="138"/>
      <c r="B129" s="139"/>
      <c r="C129" s="140"/>
      <c r="D129" s="140"/>
      <c r="E129" s="140"/>
      <c r="F129" s="141"/>
      <c r="G129" s="141"/>
      <c r="H129" s="140"/>
      <c r="I129" s="140"/>
      <c r="J129" s="140"/>
      <c r="K129" s="140"/>
      <c r="L129" s="140"/>
      <c r="M129" s="140"/>
      <c r="N129" s="140"/>
      <c r="O129" s="142"/>
      <c r="P12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29" s="140"/>
      <c r="R129" s="140"/>
      <c r="S129" s="140"/>
      <c r="T129" s="140"/>
      <c r="U129" s="137" t="str">
        <f t="shared" si="8"/>
        <v/>
      </c>
      <c r="V129" s="140"/>
      <c r="AL129" s="111" t="str">
        <f t="shared" si="9"/>
        <v/>
      </c>
      <c r="AM129" s="112" t="str">
        <f t="shared" si="10"/>
        <v/>
      </c>
      <c r="AN129" s="112" t="str">
        <f t="shared" si="11"/>
        <v/>
      </c>
      <c r="AO129" s="112" t="str">
        <f t="shared" si="12"/>
        <v/>
      </c>
      <c r="AP129" s="112" t="str">
        <f t="shared" si="13"/>
        <v/>
      </c>
      <c r="AQ129" s="112" t="str">
        <f t="shared" si="14"/>
        <v/>
      </c>
    </row>
    <row r="130" spans="1:43" x14ac:dyDescent="0.25">
      <c r="A130" s="138"/>
      <c r="B130" s="139"/>
      <c r="C130" s="140"/>
      <c r="D130" s="140"/>
      <c r="E130" s="140"/>
      <c r="F130" s="141"/>
      <c r="G130" s="141"/>
      <c r="H130" s="140"/>
      <c r="I130" s="140"/>
      <c r="J130" s="140"/>
      <c r="K130" s="140"/>
      <c r="L130" s="140"/>
      <c r="M130" s="140"/>
      <c r="N130" s="140"/>
      <c r="O130" s="142"/>
      <c r="P13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30" s="140"/>
      <c r="R130" s="140"/>
      <c r="S130" s="140"/>
      <c r="T130" s="140"/>
      <c r="U130" s="137" t="str">
        <f t="shared" ref="U130:U193" si="15">IF($P130="Votre établissement",(LEFT($C130,1)&amp;MID(LEFT($B130,6),3,4)&amp;$A130&amp;CODE(LEFT($E130,1))&amp;CODE(LEFT($D130,1))),IF($P130="Assurance Maladie","CERFA"&amp;MID(LEFT($B130,6),3,4)&amp;$A130&amp;CODE(LEFT($E130,1))&amp;CODE(LEFT($D130,1)),IF(OR($P130="Patient",$P130="Etablissement Receveur"),"Vous n'avez pas à prescrire ce transport","")))</f>
        <v/>
      </c>
      <c r="V130" s="140"/>
      <c r="AL130" s="111" t="str">
        <f t="shared" si="9"/>
        <v/>
      </c>
      <c r="AM130" s="112" t="str">
        <f t="shared" si="10"/>
        <v/>
      </c>
      <c r="AN130" s="112" t="str">
        <f t="shared" si="11"/>
        <v/>
      </c>
      <c r="AO130" s="112" t="str">
        <f t="shared" si="12"/>
        <v/>
      </c>
      <c r="AP130" s="112" t="str">
        <f t="shared" si="13"/>
        <v/>
      </c>
      <c r="AQ130" s="112" t="str">
        <f t="shared" si="14"/>
        <v/>
      </c>
    </row>
    <row r="131" spans="1:43" x14ac:dyDescent="0.25">
      <c r="A131" s="138"/>
      <c r="B131" s="139"/>
      <c r="C131" s="140"/>
      <c r="D131" s="140"/>
      <c r="E131" s="140"/>
      <c r="F131" s="141"/>
      <c r="G131" s="141"/>
      <c r="H131" s="140"/>
      <c r="I131" s="140"/>
      <c r="J131" s="140"/>
      <c r="K131" s="140"/>
      <c r="L131" s="140"/>
      <c r="M131" s="140"/>
      <c r="N131" s="140"/>
      <c r="O131" s="142"/>
      <c r="P13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31" s="140"/>
      <c r="R131" s="140"/>
      <c r="S131" s="140"/>
      <c r="T131" s="140"/>
      <c r="U131" s="137" t="str">
        <f t="shared" si="15"/>
        <v/>
      </c>
      <c r="V131" s="140"/>
      <c r="AL131" s="111" t="str">
        <f t="shared" ref="AL131:AL194" si="16">IF(AND(B131&lt;&gt;"",L131="Ambulance"),VALUE(LEFT(HOUR(B131),2)),"")</f>
        <v/>
      </c>
      <c r="AM131" s="112" t="str">
        <f t="shared" ref="AM131:AM194" si="17">IF(AND(B131&lt;&gt;"",L131="VSL"),VALUE(LEFT(HOUR(B131),2)),"")</f>
        <v/>
      </c>
      <c r="AN131" s="112" t="str">
        <f t="shared" ref="AN131:AN194" si="18">IF(AND(B131&lt;&gt;"",L131="Taxi conventionné"),VALUE(LEFT(HOUR(B131),2)),"")</f>
        <v/>
      </c>
      <c r="AO131" s="112" t="str">
        <f t="shared" ref="AO131:AO194" si="19">IF(AND(B131&lt;&gt;"",L131="Véhicule personnel"),VALUE(LEFT(HOUR(B131),2)),"")</f>
        <v/>
      </c>
      <c r="AP131" s="112" t="str">
        <f t="shared" ref="AP131:AP194" si="20">IF(AND(B131&lt;&gt;"",L131="Transport en commun"),VALUE(LEFT(HOUR(B131),2)),"")</f>
        <v/>
      </c>
      <c r="AQ131" s="112" t="str">
        <f t="shared" ref="AQ131:AQ194" si="21">IF(B131&lt;&gt;"",VALUE(LEFT(HOUR(B131),2)),"")</f>
        <v/>
      </c>
    </row>
    <row r="132" spans="1:43" x14ac:dyDescent="0.25">
      <c r="A132" s="138"/>
      <c r="B132" s="139"/>
      <c r="C132" s="140"/>
      <c r="D132" s="140"/>
      <c r="E132" s="140"/>
      <c r="F132" s="141"/>
      <c r="G132" s="141"/>
      <c r="H132" s="140"/>
      <c r="I132" s="140"/>
      <c r="J132" s="140"/>
      <c r="K132" s="140"/>
      <c r="L132" s="140"/>
      <c r="M132" s="140"/>
      <c r="N132" s="140"/>
      <c r="O132" s="142"/>
      <c r="P13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32" s="140"/>
      <c r="R132" s="140"/>
      <c r="S132" s="140"/>
      <c r="T132" s="140"/>
      <c r="U132" s="137" t="str">
        <f t="shared" si="15"/>
        <v/>
      </c>
      <c r="V132" s="140"/>
      <c r="AL132" s="111" t="str">
        <f t="shared" si="16"/>
        <v/>
      </c>
      <c r="AM132" s="112" t="str">
        <f t="shared" si="17"/>
        <v/>
      </c>
      <c r="AN132" s="112" t="str">
        <f t="shared" si="18"/>
        <v/>
      </c>
      <c r="AO132" s="112" t="str">
        <f t="shared" si="19"/>
        <v/>
      </c>
      <c r="AP132" s="112" t="str">
        <f t="shared" si="20"/>
        <v/>
      </c>
      <c r="AQ132" s="112" t="str">
        <f t="shared" si="21"/>
        <v/>
      </c>
    </row>
    <row r="133" spans="1:43" x14ac:dyDescent="0.25">
      <c r="A133" s="138"/>
      <c r="B133" s="139"/>
      <c r="C133" s="140"/>
      <c r="D133" s="140"/>
      <c r="E133" s="140"/>
      <c r="F133" s="141"/>
      <c r="G133" s="141"/>
      <c r="H133" s="140"/>
      <c r="I133" s="140"/>
      <c r="J133" s="140"/>
      <c r="K133" s="140"/>
      <c r="L133" s="140"/>
      <c r="M133" s="140"/>
      <c r="N133" s="140"/>
      <c r="O133" s="142"/>
      <c r="P13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33" s="140"/>
      <c r="R133" s="140"/>
      <c r="S133" s="140"/>
      <c r="T133" s="140"/>
      <c r="U133" s="137" t="str">
        <f t="shared" si="15"/>
        <v/>
      </c>
      <c r="V133" s="140"/>
      <c r="AL133" s="111" t="str">
        <f t="shared" si="16"/>
        <v/>
      </c>
      <c r="AM133" s="112" t="str">
        <f t="shared" si="17"/>
        <v/>
      </c>
      <c r="AN133" s="112" t="str">
        <f t="shared" si="18"/>
        <v/>
      </c>
      <c r="AO133" s="112" t="str">
        <f t="shared" si="19"/>
        <v/>
      </c>
      <c r="AP133" s="112" t="str">
        <f t="shared" si="20"/>
        <v/>
      </c>
      <c r="AQ133" s="112" t="str">
        <f t="shared" si="21"/>
        <v/>
      </c>
    </row>
    <row r="134" spans="1:43" x14ac:dyDescent="0.25">
      <c r="A134" s="138"/>
      <c r="B134" s="139"/>
      <c r="C134" s="140"/>
      <c r="D134" s="140"/>
      <c r="E134" s="140"/>
      <c r="F134" s="141"/>
      <c r="G134" s="141"/>
      <c r="H134" s="140"/>
      <c r="I134" s="140"/>
      <c r="J134" s="140"/>
      <c r="K134" s="140"/>
      <c r="L134" s="140"/>
      <c r="M134" s="140"/>
      <c r="N134" s="140"/>
      <c r="O134" s="142"/>
      <c r="P13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34" s="140"/>
      <c r="R134" s="140"/>
      <c r="S134" s="140"/>
      <c r="T134" s="140"/>
      <c r="U134" s="137" t="str">
        <f t="shared" si="15"/>
        <v/>
      </c>
      <c r="V134" s="140"/>
      <c r="AL134" s="111" t="str">
        <f t="shared" si="16"/>
        <v/>
      </c>
      <c r="AM134" s="112" t="str">
        <f t="shared" si="17"/>
        <v/>
      </c>
      <c r="AN134" s="112" t="str">
        <f t="shared" si="18"/>
        <v/>
      </c>
      <c r="AO134" s="112" t="str">
        <f t="shared" si="19"/>
        <v/>
      </c>
      <c r="AP134" s="112" t="str">
        <f t="shared" si="20"/>
        <v/>
      </c>
      <c r="AQ134" s="112" t="str">
        <f t="shared" si="21"/>
        <v/>
      </c>
    </row>
    <row r="135" spans="1:43" x14ac:dyDescent="0.25">
      <c r="A135" s="138"/>
      <c r="B135" s="139"/>
      <c r="C135" s="140"/>
      <c r="D135" s="140"/>
      <c r="E135" s="140"/>
      <c r="F135" s="141"/>
      <c r="G135" s="141"/>
      <c r="H135" s="140"/>
      <c r="I135" s="140"/>
      <c r="J135" s="140"/>
      <c r="K135" s="140"/>
      <c r="L135" s="140"/>
      <c r="M135" s="140"/>
      <c r="N135" s="140"/>
      <c r="O135" s="142"/>
      <c r="P13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35" s="140"/>
      <c r="R135" s="140"/>
      <c r="S135" s="140"/>
      <c r="T135" s="140"/>
      <c r="U135" s="137" t="str">
        <f t="shared" si="15"/>
        <v/>
      </c>
      <c r="V135" s="140"/>
      <c r="AL135" s="111" t="str">
        <f t="shared" si="16"/>
        <v/>
      </c>
      <c r="AM135" s="112" t="str">
        <f t="shared" si="17"/>
        <v/>
      </c>
      <c r="AN135" s="112" t="str">
        <f t="shared" si="18"/>
        <v/>
      </c>
      <c r="AO135" s="112" t="str">
        <f t="shared" si="19"/>
        <v/>
      </c>
      <c r="AP135" s="112" t="str">
        <f t="shared" si="20"/>
        <v/>
      </c>
      <c r="AQ135" s="112" t="str">
        <f t="shared" si="21"/>
        <v/>
      </c>
    </row>
    <row r="136" spans="1:43" x14ac:dyDescent="0.25">
      <c r="A136" s="138"/>
      <c r="B136" s="139"/>
      <c r="C136" s="140"/>
      <c r="D136" s="140"/>
      <c r="E136" s="140"/>
      <c r="F136" s="141"/>
      <c r="G136" s="141"/>
      <c r="H136" s="140"/>
      <c r="I136" s="140"/>
      <c r="J136" s="140"/>
      <c r="K136" s="140"/>
      <c r="L136" s="140"/>
      <c r="M136" s="140"/>
      <c r="N136" s="140"/>
      <c r="O136" s="142"/>
      <c r="P13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36" s="140"/>
      <c r="R136" s="140"/>
      <c r="S136" s="140"/>
      <c r="T136" s="140"/>
      <c r="U136" s="137" t="str">
        <f t="shared" si="15"/>
        <v/>
      </c>
      <c r="V136" s="140"/>
      <c r="AL136" s="111" t="str">
        <f t="shared" si="16"/>
        <v/>
      </c>
      <c r="AM136" s="112" t="str">
        <f t="shared" si="17"/>
        <v/>
      </c>
      <c r="AN136" s="112" t="str">
        <f t="shared" si="18"/>
        <v/>
      </c>
      <c r="AO136" s="112" t="str">
        <f t="shared" si="19"/>
        <v/>
      </c>
      <c r="AP136" s="112" t="str">
        <f t="shared" si="20"/>
        <v/>
      </c>
      <c r="AQ136" s="112" t="str">
        <f t="shared" si="21"/>
        <v/>
      </c>
    </row>
    <row r="137" spans="1:43" x14ac:dyDescent="0.25">
      <c r="A137" s="138"/>
      <c r="B137" s="139"/>
      <c r="C137" s="140"/>
      <c r="D137" s="140"/>
      <c r="E137" s="140"/>
      <c r="F137" s="141"/>
      <c r="G137" s="141"/>
      <c r="H137" s="140"/>
      <c r="I137" s="140"/>
      <c r="J137" s="140"/>
      <c r="K137" s="140"/>
      <c r="L137" s="140"/>
      <c r="M137" s="140"/>
      <c r="N137" s="140"/>
      <c r="O137" s="142"/>
      <c r="P13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37" s="140"/>
      <c r="R137" s="140"/>
      <c r="S137" s="140"/>
      <c r="T137" s="140"/>
      <c r="U137" s="137" t="str">
        <f t="shared" si="15"/>
        <v/>
      </c>
      <c r="V137" s="140"/>
      <c r="AL137" s="111" t="str">
        <f t="shared" si="16"/>
        <v/>
      </c>
      <c r="AM137" s="112" t="str">
        <f t="shared" si="17"/>
        <v/>
      </c>
      <c r="AN137" s="112" t="str">
        <f t="shared" si="18"/>
        <v/>
      </c>
      <c r="AO137" s="112" t="str">
        <f t="shared" si="19"/>
        <v/>
      </c>
      <c r="AP137" s="112" t="str">
        <f t="shared" si="20"/>
        <v/>
      </c>
      <c r="AQ137" s="112" t="str">
        <f t="shared" si="21"/>
        <v/>
      </c>
    </row>
    <row r="138" spans="1:43" x14ac:dyDescent="0.25">
      <c r="A138" s="138"/>
      <c r="B138" s="139"/>
      <c r="C138" s="140"/>
      <c r="D138" s="140"/>
      <c r="E138" s="140"/>
      <c r="F138" s="141"/>
      <c r="G138" s="141"/>
      <c r="H138" s="140"/>
      <c r="I138" s="140"/>
      <c r="J138" s="140"/>
      <c r="K138" s="140"/>
      <c r="L138" s="140"/>
      <c r="M138" s="140"/>
      <c r="N138" s="140"/>
      <c r="O138" s="142"/>
      <c r="P13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38" s="140"/>
      <c r="R138" s="140"/>
      <c r="S138" s="140"/>
      <c r="T138" s="140"/>
      <c r="U138" s="137" t="str">
        <f t="shared" si="15"/>
        <v/>
      </c>
      <c r="V138" s="140"/>
      <c r="AL138" s="111" t="str">
        <f t="shared" si="16"/>
        <v/>
      </c>
      <c r="AM138" s="112" t="str">
        <f t="shared" si="17"/>
        <v/>
      </c>
      <c r="AN138" s="112" t="str">
        <f t="shared" si="18"/>
        <v/>
      </c>
      <c r="AO138" s="112" t="str">
        <f t="shared" si="19"/>
        <v/>
      </c>
      <c r="AP138" s="112" t="str">
        <f t="shared" si="20"/>
        <v/>
      </c>
      <c r="AQ138" s="112" t="str">
        <f t="shared" si="21"/>
        <v/>
      </c>
    </row>
    <row r="139" spans="1:43" x14ac:dyDescent="0.25">
      <c r="A139" s="138"/>
      <c r="B139" s="139"/>
      <c r="C139" s="140"/>
      <c r="D139" s="140"/>
      <c r="E139" s="140"/>
      <c r="F139" s="141"/>
      <c r="G139" s="141"/>
      <c r="H139" s="140"/>
      <c r="I139" s="140"/>
      <c r="J139" s="140"/>
      <c r="K139" s="140"/>
      <c r="L139" s="140"/>
      <c r="M139" s="140"/>
      <c r="N139" s="140"/>
      <c r="O139" s="142"/>
      <c r="P13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39" s="140"/>
      <c r="R139" s="140"/>
      <c r="S139" s="140"/>
      <c r="T139" s="140"/>
      <c r="U139" s="137" t="str">
        <f t="shared" si="15"/>
        <v/>
      </c>
      <c r="V139" s="140"/>
      <c r="AL139" s="111" t="str">
        <f t="shared" si="16"/>
        <v/>
      </c>
      <c r="AM139" s="112" t="str">
        <f t="shared" si="17"/>
        <v/>
      </c>
      <c r="AN139" s="112" t="str">
        <f t="shared" si="18"/>
        <v/>
      </c>
      <c r="AO139" s="112" t="str">
        <f t="shared" si="19"/>
        <v/>
      </c>
      <c r="AP139" s="112" t="str">
        <f t="shared" si="20"/>
        <v/>
      </c>
      <c r="AQ139" s="112" t="str">
        <f t="shared" si="21"/>
        <v/>
      </c>
    </row>
    <row r="140" spans="1:43" x14ac:dyDescent="0.25">
      <c r="A140" s="138"/>
      <c r="B140" s="139"/>
      <c r="C140" s="140"/>
      <c r="D140" s="140"/>
      <c r="E140" s="140"/>
      <c r="F140" s="141"/>
      <c r="G140" s="141"/>
      <c r="H140" s="140"/>
      <c r="I140" s="140"/>
      <c r="J140" s="140"/>
      <c r="K140" s="140"/>
      <c r="L140" s="140"/>
      <c r="M140" s="140"/>
      <c r="N140" s="140"/>
      <c r="O140" s="142"/>
      <c r="P14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40" s="140"/>
      <c r="R140" s="140"/>
      <c r="S140" s="140"/>
      <c r="T140" s="140"/>
      <c r="U140" s="137" t="str">
        <f t="shared" si="15"/>
        <v/>
      </c>
      <c r="V140" s="140"/>
      <c r="AL140" s="111" t="str">
        <f t="shared" si="16"/>
        <v/>
      </c>
      <c r="AM140" s="112" t="str">
        <f t="shared" si="17"/>
        <v/>
      </c>
      <c r="AN140" s="112" t="str">
        <f t="shared" si="18"/>
        <v/>
      </c>
      <c r="AO140" s="112" t="str">
        <f t="shared" si="19"/>
        <v/>
      </c>
      <c r="AP140" s="112" t="str">
        <f t="shared" si="20"/>
        <v/>
      </c>
      <c r="AQ140" s="112" t="str">
        <f t="shared" si="21"/>
        <v/>
      </c>
    </row>
    <row r="141" spans="1:43" x14ac:dyDescent="0.25">
      <c r="A141" s="138"/>
      <c r="B141" s="139"/>
      <c r="C141" s="140"/>
      <c r="D141" s="140"/>
      <c r="E141" s="140"/>
      <c r="F141" s="141"/>
      <c r="G141" s="141"/>
      <c r="H141" s="140"/>
      <c r="I141" s="140"/>
      <c r="J141" s="140"/>
      <c r="K141" s="140"/>
      <c r="L141" s="140"/>
      <c r="M141" s="140"/>
      <c r="N141" s="140"/>
      <c r="O141" s="142"/>
      <c r="P14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41" s="140"/>
      <c r="R141" s="140"/>
      <c r="S141" s="140"/>
      <c r="T141" s="140"/>
      <c r="U141" s="137" t="str">
        <f t="shared" si="15"/>
        <v/>
      </c>
      <c r="V141" s="140"/>
      <c r="AL141" s="111" t="str">
        <f t="shared" si="16"/>
        <v/>
      </c>
      <c r="AM141" s="112" t="str">
        <f t="shared" si="17"/>
        <v/>
      </c>
      <c r="AN141" s="112" t="str">
        <f t="shared" si="18"/>
        <v/>
      </c>
      <c r="AO141" s="112" t="str">
        <f t="shared" si="19"/>
        <v/>
      </c>
      <c r="AP141" s="112" t="str">
        <f t="shared" si="20"/>
        <v/>
      </c>
      <c r="AQ141" s="112" t="str">
        <f t="shared" si="21"/>
        <v/>
      </c>
    </row>
    <row r="142" spans="1:43" x14ac:dyDescent="0.25">
      <c r="A142" s="138"/>
      <c r="B142" s="139"/>
      <c r="C142" s="140"/>
      <c r="D142" s="140"/>
      <c r="E142" s="140"/>
      <c r="F142" s="141"/>
      <c r="G142" s="141"/>
      <c r="H142" s="140"/>
      <c r="I142" s="140"/>
      <c r="J142" s="140"/>
      <c r="K142" s="140"/>
      <c r="L142" s="140"/>
      <c r="M142" s="140"/>
      <c r="N142" s="140"/>
      <c r="O142" s="142"/>
      <c r="P14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42" s="140"/>
      <c r="R142" s="140"/>
      <c r="S142" s="140"/>
      <c r="T142" s="140"/>
      <c r="U142" s="137" t="str">
        <f t="shared" si="15"/>
        <v/>
      </c>
      <c r="V142" s="140"/>
      <c r="AL142" s="111" t="str">
        <f t="shared" si="16"/>
        <v/>
      </c>
      <c r="AM142" s="112" t="str">
        <f t="shared" si="17"/>
        <v/>
      </c>
      <c r="AN142" s="112" t="str">
        <f t="shared" si="18"/>
        <v/>
      </c>
      <c r="AO142" s="112" t="str">
        <f t="shared" si="19"/>
        <v/>
      </c>
      <c r="AP142" s="112" t="str">
        <f t="shared" si="20"/>
        <v/>
      </c>
      <c r="AQ142" s="112" t="str">
        <f t="shared" si="21"/>
        <v/>
      </c>
    </row>
    <row r="143" spans="1:43" x14ac:dyDescent="0.25">
      <c r="A143" s="138"/>
      <c r="B143" s="139"/>
      <c r="C143" s="140"/>
      <c r="D143" s="140"/>
      <c r="E143" s="140"/>
      <c r="F143" s="141"/>
      <c r="G143" s="141"/>
      <c r="H143" s="140"/>
      <c r="I143" s="140"/>
      <c r="J143" s="140"/>
      <c r="K143" s="140"/>
      <c r="L143" s="140"/>
      <c r="M143" s="140"/>
      <c r="N143" s="140"/>
      <c r="O143" s="142"/>
      <c r="P14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43" s="140"/>
      <c r="R143" s="140"/>
      <c r="S143" s="140"/>
      <c r="T143" s="140"/>
      <c r="U143" s="137" t="str">
        <f t="shared" si="15"/>
        <v/>
      </c>
      <c r="V143" s="140"/>
      <c r="AL143" s="111" t="str">
        <f t="shared" si="16"/>
        <v/>
      </c>
      <c r="AM143" s="112" t="str">
        <f t="shared" si="17"/>
        <v/>
      </c>
      <c r="AN143" s="112" t="str">
        <f t="shared" si="18"/>
        <v/>
      </c>
      <c r="AO143" s="112" t="str">
        <f t="shared" si="19"/>
        <v/>
      </c>
      <c r="AP143" s="112" t="str">
        <f t="shared" si="20"/>
        <v/>
      </c>
      <c r="AQ143" s="112" t="str">
        <f t="shared" si="21"/>
        <v/>
      </c>
    </row>
    <row r="144" spans="1:43" x14ac:dyDescent="0.25">
      <c r="A144" s="138"/>
      <c r="B144" s="139"/>
      <c r="C144" s="140"/>
      <c r="D144" s="140"/>
      <c r="E144" s="140"/>
      <c r="F144" s="141"/>
      <c r="G144" s="141"/>
      <c r="H144" s="140"/>
      <c r="I144" s="140"/>
      <c r="J144" s="140"/>
      <c r="K144" s="140"/>
      <c r="L144" s="140"/>
      <c r="M144" s="140"/>
      <c r="N144" s="140"/>
      <c r="O144" s="142"/>
      <c r="P14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44" s="140"/>
      <c r="R144" s="140"/>
      <c r="S144" s="140"/>
      <c r="T144" s="140"/>
      <c r="U144" s="137" t="str">
        <f t="shared" si="15"/>
        <v/>
      </c>
      <c r="V144" s="140"/>
      <c r="AL144" s="111" t="str">
        <f t="shared" si="16"/>
        <v/>
      </c>
      <c r="AM144" s="112" t="str">
        <f t="shared" si="17"/>
        <v/>
      </c>
      <c r="AN144" s="112" t="str">
        <f t="shared" si="18"/>
        <v/>
      </c>
      <c r="AO144" s="112" t="str">
        <f t="shared" si="19"/>
        <v/>
      </c>
      <c r="AP144" s="112" t="str">
        <f t="shared" si="20"/>
        <v/>
      </c>
      <c r="AQ144" s="112" t="str">
        <f t="shared" si="21"/>
        <v/>
      </c>
    </row>
    <row r="145" spans="1:43" x14ac:dyDescent="0.25">
      <c r="A145" s="138"/>
      <c r="B145" s="139"/>
      <c r="C145" s="140"/>
      <c r="D145" s="140"/>
      <c r="E145" s="140"/>
      <c r="F145" s="141"/>
      <c r="G145" s="141"/>
      <c r="H145" s="140"/>
      <c r="I145" s="140"/>
      <c r="J145" s="140"/>
      <c r="K145" s="140"/>
      <c r="L145" s="140"/>
      <c r="M145" s="140"/>
      <c r="N145" s="140"/>
      <c r="O145" s="142"/>
      <c r="P14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45" s="140"/>
      <c r="R145" s="140"/>
      <c r="S145" s="140"/>
      <c r="T145" s="140"/>
      <c r="U145" s="137" t="str">
        <f t="shared" si="15"/>
        <v/>
      </c>
      <c r="V145" s="140"/>
      <c r="AL145" s="111" t="str">
        <f t="shared" si="16"/>
        <v/>
      </c>
      <c r="AM145" s="112" t="str">
        <f t="shared" si="17"/>
        <v/>
      </c>
      <c r="AN145" s="112" t="str">
        <f t="shared" si="18"/>
        <v/>
      </c>
      <c r="AO145" s="112" t="str">
        <f t="shared" si="19"/>
        <v/>
      </c>
      <c r="AP145" s="112" t="str">
        <f t="shared" si="20"/>
        <v/>
      </c>
      <c r="AQ145" s="112" t="str">
        <f t="shared" si="21"/>
        <v/>
      </c>
    </row>
    <row r="146" spans="1:43" x14ac:dyDescent="0.25">
      <c r="A146" s="138"/>
      <c r="B146" s="139"/>
      <c r="C146" s="140"/>
      <c r="D146" s="140"/>
      <c r="E146" s="140"/>
      <c r="F146" s="141"/>
      <c r="G146" s="141"/>
      <c r="H146" s="140"/>
      <c r="I146" s="140"/>
      <c r="J146" s="140"/>
      <c r="K146" s="140"/>
      <c r="L146" s="140"/>
      <c r="M146" s="140"/>
      <c r="N146" s="140"/>
      <c r="O146" s="142"/>
      <c r="P14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46" s="140"/>
      <c r="R146" s="140"/>
      <c r="S146" s="140"/>
      <c r="T146" s="140"/>
      <c r="U146" s="137" t="str">
        <f t="shared" si="15"/>
        <v/>
      </c>
      <c r="V146" s="140"/>
      <c r="AL146" s="111" t="str">
        <f t="shared" si="16"/>
        <v/>
      </c>
      <c r="AM146" s="112" t="str">
        <f t="shared" si="17"/>
        <v/>
      </c>
      <c r="AN146" s="112" t="str">
        <f t="shared" si="18"/>
        <v/>
      </c>
      <c r="AO146" s="112" t="str">
        <f t="shared" si="19"/>
        <v/>
      </c>
      <c r="AP146" s="112" t="str">
        <f t="shared" si="20"/>
        <v/>
      </c>
      <c r="AQ146" s="112" t="str">
        <f t="shared" si="21"/>
        <v/>
      </c>
    </row>
    <row r="147" spans="1:43" x14ac:dyDescent="0.25">
      <c r="A147" s="138"/>
      <c r="B147" s="139"/>
      <c r="C147" s="140"/>
      <c r="D147" s="140"/>
      <c r="E147" s="140"/>
      <c r="F147" s="141"/>
      <c r="G147" s="141"/>
      <c r="H147" s="140"/>
      <c r="I147" s="140"/>
      <c r="J147" s="140"/>
      <c r="K147" s="140"/>
      <c r="L147" s="140"/>
      <c r="M147" s="140"/>
      <c r="N147" s="140"/>
      <c r="O147" s="142"/>
      <c r="P14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47" s="140"/>
      <c r="R147" s="140"/>
      <c r="S147" s="140"/>
      <c r="T147" s="140"/>
      <c r="U147" s="137" t="str">
        <f t="shared" si="15"/>
        <v/>
      </c>
      <c r="V147" s="140"/>
      <c r="AL147" s="111" t="str">
        <f t="shared" si="16"/>
        <v/>
      </c>
      <c r="AM147" s="112" t="str">
        <f t="shared" si="17"/>
        <v/>
      </c>
      <c r="AN147" s="112" t="str">
        <f t="shared" si="18"/>
        <v/>
      </c>
      <c r="AO147" s="112" t="str">
        <f t="shared" si="19"/>
        <v/>
      </c>
      <c r="AP147" s="112" t="str">
        <f t="shared" si="20"/>
        <v/>
      </c>
      <c r="AQ147" s="112" t="str">
        <f t="shared" si="21"/>
        <v/>
      </c>
    </row>
    <row r="148" spans="1:43" x14ac:dyDescent="0.25">
      <c r="A148" s="138"/>
      <c r="B148" s="139"/>
      <c r="C148" s="140"/>
      <c r="D148" s="140"/>
      <c r="E148" s="140"/>
      <c r="F148" s="141"/>
      <c r="G148" s="141"/>
      <c r="H148" s="140"/>
      <c r="I148" s="140"/>
      <c r="J148" s="140"/>
      <c r="K148" s="140"/>
      <c r="L148" s="140"/>
      <c r="M148" s="140"/>
      <c r="N148" s="140"/>
      <c r="O148" s="142"/>
      <c r="P14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48" s="140"/>
      <c r="R148" s="140"/>
      <c r="S148" s="140"/>
      <c r="T148" s="140"/>
      <c r="U148" s="137" t="str">
        <f t="shared" si="15"/>
        <v/>
      </c>
      <c r="V148" s="140"/>
      <c r="AL148" s="111" t="str">
        <f t="shared" si="16"/>
        <v/>
      </c>
      <c r="AM148" s="112" t="str">
        <f t="shared" si="17"/>
        <v/>
      </c>
      <c r="AN148" s="112" t="str">
        <f t="shared" si="18"/>
        <v/>
      </c>
      <c r="AO148" s="112" t="str">
        <f t="shared" si="19"/>
        <v/>
      </c>
      <c r="AP148" s="112" t="str">
        <f t="shared" si="20"/>
        <v/>
      </c>
      <c r="AQ148" s="112" t="str">
        <f t="shared" si="21"/>
        <v/>
      </c>
    </row>
    <row r="149" spans="1:43" x14ac:dyDescent="0.25">
      <c r="A149" s="138"/>
      <c r="B149" s="139"/>
      <c r="C149" s="140"/>
      <c r="D149" s="140"/>
      <c r="E149" s="140"/>
      <c r="F149" s="141"/>
      <c r="G149" s="141"/>
      <c r="H149" s="140"/>
      <c r="I149" s="140"/>
      <c r="J149" s="140"/>
      <c r="K149" s="140"/>
      <c r="L149" s="140"/>
      <c r="M149" s="140"/>
      <c r="N149" s="140"/>
      <c r="O149" s="142"/>
      <c r="P14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49" s="140"/>
      <c r="R149" s="140"/>
      <c r="S149" s="140"/>
      <c r="T149" s="140"/>
      <c r="U149" s="137" t="str">
        <f t="shared" si="15"/>
        <v/>
      </c>
      <c r="V149" s="140"/>
      <c r="AL149" s="111" t="str">
        <f t="shared" si="16"/>
        <v/>
      </c>
      <c r="AM149" s="112" t="str">
        <f t="shared" si="17"/>
        <v/>
      </c>
      <c r="AN149" s="112" t="str">
        <f t="shared" si="18"/>
        <v/>
      </c>
      <c r="AO149" s="112" t="str">
        <f t="shared" si="19"/>
        <v/>
      </c>
      <c r="AP149" s="112" t="str">
        <f t="shared" si="20"/>
        <v/>
      </c>
      <c r="AQ149" s="112" t="str">
        <f t="shared" si="21"/>
        <v/>
      </c>
    </row>
    <row r="150" spans="1:43" x14ac:dyDescent="0.25">
      <c r="A150" s="138"/>
      <c r="B150" s="139"/>
      <c r="C150" s="140"/>
      <c r="D150" s="140"/>
      <c r="E150" s="140"/>
      <c r="F150" s="141"/>
      <c r="G150" s="141"/>
      <c r="H150" s="140"/>
      <c r="I150" s="140"/>
      <c r="J150" s="140"/>
      <c r="K150" s="140"/>
      <c r="L150" s="140"/>
      <c r="M150" s="140"/>
      <c r="N150" s="140"/>
      <c r="O150" s="142"/>
      <c r="P15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50" s="140"/>
      <c r="R150" s="140"/>
      <c r="S150" s="140"/>
      <c r="T150" s="140"/>
      <c r="U150" s="137" t="str">
        <f t="shared" si="15"/>
        <v/>
      </c>
      <c r="V150" s="140"/>
      <c r="AL150" s="111" t="str">
        <f t="shared" si="16"/>
        <v/>
      </c>
      <c r="AM150" s="112" t="str">
        <f t="shared" si="17"/>
        <v/>
      </c>
      <c r="AN150" s="112" t="str">
        <f t="shared" si="18"/>
        <v/>
      </c>
      <c r="AO150" s="112" t="str">
        <f t="shared" si="19"/>
        <v/>
      </c>
      <c r="AP150" s="112" t="str">
        <f t="shared" si="20"/>
        <v/>
      </c>
      <c r="AQ150" s="112" t="str">
        <f t="shared" si="21"/>
        <v/>
      </c>
    </row>
    <row r="151" spans="1:43" x14ac:dyDescent="0.25">
      <c r="A151" s="138"/>
      <c r="B151" s="139"/>
      <c r="C151" s="140"/>
      <c r="D151" s="140"/>
      <c r="E151" s="140"/>
      <c r="F151" s="141"/>
      <c r="G151" s="141"/>
      <c r="H151" s="140"/>
      <c r="I151" s="140"/>
      <c r="J151" s="140"/>
      <c r="K151" s="140"/>
      <c r="L151" s="140"/>
      <c r="M151" s="140"/>
      <c r="N151" s="140"/>
      <c r="O151" s="142"/>
      <c r="P15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51" s="140"/>
      <c r="R151" s="140"/>
      <c r="S151" s="140"/>
      <c r="T151" s="140"/>
      <c r="U151" s="137" t="str">
        <f t="shared" si="15"/>
        <v/>
      </c>
      <c r="V151" s="140"/>
      <c r="AL151" s="111" t="str">
        <f t="shared" si="16"/>
        <v/>
      </c>
      <c r="AM151" s="112" t="str">
        <f t="shared" si="17"/>
        <v/>
      </c>
      <c r="AN151" s="112" t="str">
        <f t="shared" si="18"/>
        <v/>
      </c>
      <c r="AO151" s="112" t="str">
        <f t="shared" si="19"/>
        <v/>
      </c>
      <c r="AP151" s="112" t="str">
        <f t="shared" si="20"/>
        <v/>
      </c>
      <c r="AQ151" s="112" t="str">
        <f t="shared" si="21"/>
        <v/>
      </c>
    </row>
    <row r="152" spans="1:43" x14ac:dyDescent="0.25">
      <c r="A152" s="138"/>
      <c r="B152" s="139"/>
      <c r="C152" s="140"/>
      <c r="D152" s="140"/>
      <c r="E152" s="140"/>
      <c r="F152" s="141"/>
      <c r="G152" s="141"/>
      <c r="H152" s="140"/>
      <c r="I152" s="140"/>
      <c r="J152" s="140"/>
      <c r="K152" s="140"/>
      <c r="L152" s="140"/>
      <c r="M152" s="140"/>
      <c r="N152" s="140"/>
      <c r="O152" s="142"/>
      <c r="P15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52" s="140"/>
      <c r="R152" s="140"/>
      <c r="S152" s="140"/>
      <c r="T152" s="140"/>
      <c r="U152" s="137" t="str">
        <f t="shared" si="15"/>
        <v/>
      </c>
      <c r="V152" s="140"/>
      <c r="AL152" s="111" t="str">
        <f t="shared" si="16"/>
        <v/>
      </c>
      <c r="AM152" s="112" t="str">
        <f t="shared" si="17"/>
        <v/>
      </c>
      <c r="AN152" s="112" t="str">
        <f t="shared" si="18"/>
        <v/>
      </c>
      <c r="AO152" s="112" t="str">
        <f t="shared" si="19"/>
        <v/>
      </c>
      <c r="AP152" s="112" t="str">
        <f t="shared" si="20"/>
        <v/>
      </c>
      <c r="AQ152" s="112" t="str">
        <f t="shared" si="21"/>
        <v/>
      </c>
    </row>
    <row r="153" spans="1:43" x14ac:dyDescent="0.25">
      <c r="A153" s="138"/>
      <c r="B153" s="139"/>
      <c r="C153" s="140"/>
      <c r="D153" s="140"/>
      <c r="E153" s="140"/>
      <c r="F153" s="141"/>
      <c r="G153" s="141"/>
      <c r="H153" s="140"/>
      <c r="I153" s="140"/>
      <c r="J153" s="140"/>
      <c r="K153" s="140"/>
      <c r="L153" s="140"/>
      <c r="M153" s="140"/>
      <c r="N153" s="140"/>
      <c r="O153" s="142"/>
      <c r="P15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53" s="140"/>
      <c r="R153" s="140"/>
      <c r="S153" s="140"/>
      <c r="T153" s="140"/>
      <c r="U153" s="137" t="str">
        <f t="shared" si="15"/>
        <v/>
      </c>
      <c r="V153" s="140"/>
      <c r="AL153" s="111" t="str">
        <f t="shared" si="16"/>
        <v/>
      </c>
      <c r="AM153" s="112" t="str">
        <f t="shared" si="17"/>
        <v/>
      </c>
      <c r="AN153" s="112" t="str">
        <f t="shared" si="18"/>
        <v/>
      </c>
      <c r="AO153" s="112" t="str">
        <f t="shared" si="19"/>
        <v/>
      </c>
      <c r="AP153" s="112" t="str">
        <f t="shared" si="20"/>
        <v/>
      </c>
      <c r="AQ153" s="112" t="str">
        <f t="shared" si="21"/>
        <v/>
      </c>
    </row>
    <row r="154" spans="1:43" x14ac:dyDescent="0.25">
      <c r="A154" s="138"/>
      <c r="B154" s="139"/>
      <c r="C154" s="140"/>
      <c r="D154" s="140"/>
      <c r="E154" s="140"/>
      <c r="F154" s="141"/>
      <c r="G154" s="141"/>
      <c r="H154" s="140"/>
      <c r="I154" s="140"/>
      <c r="J154" s="140"/>
      <c r="K154" s="140"/>
      <c r="L154" s="140"/>
      <c r="M154" s="140"/>
      <c r="N154" s="140"/>
      <c r="O154" s="142"/>
      <c r="P15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54" s="140"/>
      <c r="R154" s="140"/>
      <c r="S154" s="140"/>
      <c r="T154" s="140"/>
      <c r="U154" s="137" t="str">
        <f t="shared" si="15"/>
        <v/>
      </c>
      <c r="V154" s="140"/>
      <c r="AL154" s="111" t="str">
        <f t="shared" si="16"/>
        <v/>
      </c>
      <c r="AM154" s="112" t="str">
        <f t="shared" si="17"/>
        <v/>
      </c>
      <c r="AN154" s="112" t="str">
        <f t="shared" si="18"/>
        <v/>
      </c>
      <c r="AO154" s="112" t="str">
        <f t="shared" si="19"/>
        <v/>
      </c>
      <c r="AP154" s="112" t="str">
        <f t="shared" si="20"/>
        <v/>
      </c>
      <c r="AQ154" s="112" t="str">
        <f t="shared" si="21"/>
        <v/>
      </c>
    </row>
    <row r="155" spans="1:43" x14ac:dyDescent="0.25">
      <c r="A155" s="138"/>
      <c r="B155" s="139"/>
      <c r="C155" s="140"/>
      <c r="D155" s="140"/>
      <c r="E155" s="140"/>
      <c r="F155" s="141"/>
      <c r="G155" s="141"/>
      <c r="H155" s="140"/>
      <c r="I155" s="140"/>
      <c r="J155" s="140"/>
      <c r="K155" s="140"/>
      <c r="L155" s="140"/>
      <c r="M155" s="140"/>
      <c r="N155" s="140"/>
      <c r="O155" s="142"/>
      <c r="P15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55" s="140"/>
      <c r="R155" s="140"/>
      <c r="S155" s="140"/>
      <c r="T155" s="140"/>
      <c r="U155" s="137" t="str">
        <f t="shared" si="15"/>
        <v/>
      </c>
      <c r="V155" s="140"/>
      <c r="AL155" s="111" t="str">
        <f t="shared" si="16"/>
        <v/>
      </c>
      <c r="AM155" s="112" t="str">
        <f t="shared" si="17"/>
        <v/>
      </c>
      <c r="AN155" s="112" t="str">
        <f t="shared" si="18"/>
        <v/>
      </c>
      <c r="AO155" s="112" t="str">
        <f t="shared" si="19"/>
        <v/>
      </c>
      <c r="AP155" s="112" t="str">
        <f t="shared" si="20"/>
        <v/>
      </c>
      <c r="AQ155" s="112" t="str">
        <f t="shared" si="21"/>
        <v/>
      </c>
    </row>
    <row r="156" spans="1:43" x14ac:dyDescent="0.25">
      <c r="A156" s="138"/>
      <c r="B156" s="139"/>
      <c r="C156" s="140"/>
      <c r="D156" s="140"/>
      <c r="E156" s="140"/>
      <c r="F156" s="141"/>
      <c r="G156" s="141"/>
      <c r="H156" s="140"/>
      <c r="I156" s="140"/>
      <c r="J156" s="140"/>
      <c r="K156" s="140"/>
      <c r="L156" s="140"/>
      <c r="M156" s="140"/>
      <c r="N156" s="140"/>
      <c r="O156" s="142"/>
      <c r="P15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56" s="140"/>
      <c r="R156" s="140"/>
      <c r="S156" s="140"/>
      <c r="T156" s="140"/>
      <c r="U156" s="137" t="str">
        <f t="shared" si="15"/>
        <v/>
      </c>
      <c r="V156" s="140"/>
      <c r="AL156" s="111" t="str">
        <f t="shared" si="16"/>
        <v/>
      </c>
      <c r="AM156" s="112" t="str">
        <f t="shared" si="17"/>
        <v/>
      </c>
      <c r="AN156" s="112" t="str">
        <f t="shared" si="18"/>
        <v/>
      </c>
      <c r="AO156" s="112" t="str">
        <f t="shared" si="19"/>
        <v/>
      </c>
      <c r="AP156" s="112" t="str">
        <f t="shared" si="20"/>
        <v/>
      </c>
      <c r="AQ156" s="112" t="str">
        <f t="shared" si="21"/>
        <v/>
      </c>
    </row>
    <row r="157" spans="1:43" x14ac:dyDescent="0.25">
      <c r="A157" s="138"/>
      <c r="B157" s="139"/>
      <c r="C157" s="140"/>
      <c r="D157" s="140"/>
      <c r="E157" s="140"/>
      <c r="F157" s="141"/>
      <c r="G157" s="141"/>
      <c r="H157" s="140"/>
      <c r="I157" s="140"/>
      <c r="J157" s="140"/>
      <c r="K157" s="140"/>
      <c r="L157" s="140"/>
      <c r="M157" s="140"/>
      <c r="N157" s="140"/>
      <c r="O157" s="142"/>
      <c r="P15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57" s="140"/>
      <c r="R157" s="140"/>
      <c r="S157" s="140"/>
      <c r="T157" s="140"/>
      <c r="U157" s="137" t="str">
        <f t="shared" si="15"/>
        <v/>
      </c>
      <c r="V157" s="140"/>
      <c r="AL157" s="111" t="str">
        <f t="shared" si="16"/>
        <v/>
      </c>
      <c r="AM157" s="112" t="str">
        <f t="shared" si="17"/>
        <v/>
      </c>
      <c r="AN157" s="112" t="str">
        <f t="shared" si="18"/>
        <v/>
      </c>
      <c r="AO157" s="112" t="str">
        <f t="shared" si="19"/>
        <v/>
      </c>
      <c r="AP157" s="112" t="str">
        <f t="shared" si="20"/>
        <v/>
      </c>
      <c r="AQ157" s="112" t="str">
        <f t="shared" si="21"/>
        <v/>
      </c>
    </row>
    <row r="158" spans="1:43" x14ac:dyDescent="0.25">
      <c r="A158" s="138"/>
      <c r="B158" s="139"/>
      <c r="C158" s="140"/>
      <c r="D158" s="140"/>
      <c r="E158" s="140"/>
      <c r="F158" s="141"/>
      <c r="G158" s="141"/>
      <c r="H158" s="140"/>
      <c r="I158" s="140"/>
      <c r="J158" s="140"/>
      <c r="K158" s="140"/>
      <c r="L158" s="140"/>
      <c r="M158" s="140"/>
      <c r="N158" s="140"/>
      <c r="O158" s="142"/>
      <c r="P15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58" s="140"/>
      <c r="R158" s="140"/>
      <c r="S158" s="140"/>
      <c r="T158" s="140"/>
      <c r="U158" s="137" t="str">
        <f t="shared" si="15"/>
        <v/>
      </c>
      <c r="V158" s="140"/>
      <c r="AL158" s="111" t="str">
        <f t="shared" si="16"/>
        <v/>
      </c>
      <c r="AM158" s="112" t="str">
        <f t="shared" si="17"/>
        <v/>
      </c>
      <c r="AN158" s="112" t="str">
        <f t="shared" si="18"/>
        <v/>
      </c>
      <c r="AO158" s="112" t="str">
        <f t="shared" si="19"/>
        <v/>
      </c>
      <c r="AP158" s="112" t="str">
        <f t="shared" si="20"/>
        <v/>
      </c>
      <c r="AQ158" s="112" t="str">
        <f t="shared" si="21"/>
        <v/>
      </c>
    </row>
    <row r="159" spans="1:43" x14ac:dyDescent="0.25">
      <c r="A159" s="138"/>
      <c r="B159" s="139"/>
      <c r="C159" s="140"/>
      <c r="D159" s="140"/>
      <c r="E159" s="140"/>
      <c r="F159" s="141"/>
      <c r="G159" s="141"/>
      <c r="H159" s="140"/>
      <c r="I159" s="140"/>
      <c r="J159" s="140"/>
      <c r="K159" s="140"/>
      <c r="L159" s="140"/>
      <c r="M159" s="140"/>
      <c r="N159" s="140"/>
      <c r="O159" s="142"/>
      <c r="P15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59" s="140"/>
      <c r="R159" s="140"/>
      <c r="S159" s="140"/>
      <c r="T159" s="140"/>
      <c r="U159" s="137" t="str">
        <f t="shared" si="15"/>
        <v/>
      </c>
      <c r="V159" s="140"/>
      <c r="AL159" s="111" t="str">
        <f t="shared" si="16"/>
        <v/>
      </c>
      <c r="AM159" s="112" t="str">
        <f t="shared" si="17"/>
        <v/>
      </c>
      <c r="AN159" s="112" t="str">
        <f t="shared" si="18"/>
        <v/>
      </c>
      <c r="AO159" s="112" t="str">
        <f t="shared" si="19"/>
        <v/>
      </c>
      <c r="AP159" s="112" t="str">
        <f t="shared" si="20"/>
        <v/>
      </c>
      <c r="AQ159" s="112" t="str">
        <f t="shared" si="21"/>
        <v/>
      </c>
    </row>
    <row r="160" spans="1:43" x14ac:dyDescent="0.25">
      <c r="A160" s="138"/>
      <c r="B160" s="139"/>
      <c r="C160" s="140"/>
      <c r="D160" s="140"/>
      <c r="E160" s="140"/>
      <c r="F160" s="141"/>
      <c r="G160" s="141"/>
      <c r="H160" s="140"/>
      <c r="I160" s="140"/>
      <c r="J160" s="140"/>
      <c r="K160" s="140"/>
      <c r="L160" s="140"/>
      <c r="M160" s="140"/>
      <c r="N160" s="140"/>
      <c r="O160" s="142"/>
      <c r="P16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60" s="140"/>
      <c r="R160" s="140"/>
      <c r="S160" s="140"/>
      <c r="T160" s="140"/>
      <c r="U160" s="137" t="str">
        <f t="shared" si="15"/>
        <v/>
      </c>
      <c r="V160" s="140"/>
      <c r="AL160" s="111" t="str">
        <f t="shared" si="16"/>
        <v/>
      </c>
      <c r="AM160" s="112" t="str">
        <f t="shared" si="17"/>
        <v/>
      </c>
      <c r="AN160" s="112" t="str">
        <f t="shared" si="18"/>
        <v/>
      </c>
      <c r="AO160" s="112" t="str">
        <f t="shared" si="19"/>
        <v/>
      </c>
      <c r="AP160" s="112" t="str">
        <f t="shared" si="20"/>
        <v/>
      </c>
      <c r="AQ160" s="112" t="str">
        <f t="shared" si="21"/>
        <v/>
      </c>
    </row>
    <row r="161" spans="1:43" x14ac:dyDescent="0.25">
      <c r="A161" s="138"/>
      <c r="B161" s="139"/>
      <c r="C161" s="140"/>
      <c r="D161" s="140"/>
      <c r="E161" s="140"/>
      <c r="F161" s="141"/>
      <c r="G161" s="141"/>
      <c r="H161" s="140"/>
      <c r="I161" s="140"/>
      <c r="J161" s="140"/>
      <c r="K161" s="140"/>
      <c r="L161" s="140"/>
      <c r="M161" s="140"/>
      <c r="N161" s="140"/>
      <c r="O161" s="142"/>
      <c r="P16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61" s="140"/>
      <c r="R161" s="140"/>
      <c r="S161" s="140"/>
      <c r="T161" s="140"/>
      <c r="U161" s="137" t="str">
        <f t="shared" si="15"/>
        <v/>
      </c>
      <c r="V161" s="140"/>
      <c r="AL161" s="111" t="str">
        <f t="shared" si="16"/>
        <v/>
      </c>
      <c r="AM161" s="112" t="str">
        <f t="shared" si="17"/>
        <v/>
      </c>
      <c r="AN161" s="112" t="str">
        <f t="shared" si="18"/>
        <v/>
      </c>
      <c r="AO161" s="112" t="str">
        <f t="shared" si="19"/>
        <v/>
      </c>
      <c r="AP161" s="112" t="str">
        <f t="shared" si="20"/>
        <v/>
      </c>
      <c r="AQ161" s="112" t="str">
        <f t="shared" si="21"/>
        <v/>
      </c>
    </row>
    <row r="162" spans="1:43" x14ac:dyDescent="0.25">
      <c r="A162" s="138"/>
      <c r="B162" s="139"/>
      <c r="C162" s="140"/>
      <c r="D162" s="140"/>
      <c r="E162" s="140"/>
      <c r="F162" s="141"/>
      <c r="G162" s="141"/>
      <c r="H162" s="140"/>
      <c r="I162" s="140"/>
      <c r="J162" s="140"/>
      <c r="K162" s="140"/>
      <c r="L162" s="140"/>
      <c r="M162" s="140"/>
      <c r="N162" s="140"/>
      <c r="O162" s="142"/>
      <c r="P16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62" s="140"/>
      <c r="R162" s="140"/>
      <c r="S162" s="140"/>
      <c r="T162" s="140"/>
      <c r="U162" s="137" t="str">
        <f t="shared" si="15"/>
        <v/>
      </c>
      <c r="V162" s="140"/>
      <c r="AL162" s="111" t="str">
        <f t="shared" si="16"/>
        <v/>
      </c>
      <c r="AM162" s="112" t="str">
        <f t="shared" si="17"/>
        <v/>
      </c>
      <c r="AN162" s="112" t="str">
        <f t="shared" si="18"/>
        <v/>
      </c>
      <c r="AO162" s="112" t="str">
        <f t="shared" si="19"/>
        <v/>
      </c>
      <c r="AP162" s="112" t="str">
        <f t="shared" si="20"/>
        <v/>
      </c>
      <c r="AQ162" s="112" t="str">
        <f t="shared" si="21"/>
        <v/>
      </c>
    </row>
    <row r="163" spans="1:43" x14ac:dyDescent="0.25">
      <c r="A163" s="138"/>
      <c r="B163" s="139"/>
      <c r="C163" s="140"/>
      <c r="D163" s="140"/>
      <c r="E163" s="140"/>
      <c r="F163" s="141"/>
      <c r="G163" s="141"/>
      <c r="H163" s="140"/>
      <c r="I163" s="140"/>
      <c r="J163" s="140"/>
      <c r="K163" s="140"/>
      <c r="L163" s="140"/>
      <c r="M163" s="140"/>
      <c r="N163" s="140"/>
      <c r="O163" s="142"/>
      <c r="P16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63" s="140"/>
      <c r="R163" s="140"/>
      <c r="S163" s="140"/>
      <c r="T163" s="140"/>
      <c r="U163" s="137" t="str">
        <f t="shared" si="15"/>
        <v/>
      </c>
      <c r="V163" s="140"/>
      <c r="AL163" s="111" t="str">
        <f t="shared" si="16"/>
        <v/>
      </c>
      <c r="AM163" s="112" t="str">
        <f t="shared" si="17"/>
        <v/>
      </c>
      <c r="AN163" s="112" t="str">
        <f t="shared" si="18"/>
        <v/>
      </c>
      <c r="AO163" s="112" t="str">
        <f t="shared" si="19"/>
        <v/>
      </c>
      <c r="AP163" s="112" t="str">
        <f t="shared" si="20"/>
        <v/>
      </c>
      <c r="AQ163" s="112" t="str">
        <f t="shared" si="21"/>
        <v/>
      </c>
    </row>
    <row r="164" spans="1:43" x14ac:dyDescent="0.25">
      <c r="A164" s="138"/>
      <c r="B164" s="139"/>
      <c r="C164" s="140"/>
      <c r="D164" s="140"/>
      <c r="E164" s="140"/>
      <c r="F164" s="141"/>
      <c r="G164" s="141"/>
      <c r="H164" s="140"/>
      <c r="I164" s="140"/>
      <c r="J164" s="140"/>
      <c r="K164" s="140"/>
      <c r="L164" s="140"/>
      <c r="M164" s="140"/>
      <c r="N164" s="140"/>
      <c r="O164" s="142"/>
      <c r="P16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64" s="140"/>
      <c r="R164" s="140"/>
      <c r="S164" s="140"/>
      <c r="T164" s="140"/>
      <c r="U164" s="137" t="str">
        <f t="shared" si="15"/>
        <v/>
      </c>
      <c r="V164" s="140"/>
      <c r="AL164" s="111" t="str">
        <f t="shared" si="16"/>
        <v/>
      </c>
      <c r="AM164" s="112" t="str">
        <f t="shared" si="17"/>
        <v/>
      </c>
      <c r="AN164" s="112" t="str">
        <f t="shared" si="18"/>
        <v/>
      </c>
      <c r="AO164" s="112" t="str">
        <f t="shared" si="19"/>
        <v/>
      </c>
      <c r="AP164" s="112" t="str">
        <f t="shared" si="20"/>
        <v/>
      </c>
      <c r="AQ164" s="112" t="str">
        <f t="shared" si="21"/>
        <v/>
      </c>
    </row>
    <row r="165" spans="1:43" x14ac:dyDescent="0.25">
      <c r="A165" s="138"/>
      <c r="B165" s="139"/>
      <c r="C165" s="140"/>
      <c r="D165" s="140"/>
      <c r="E165" s="140"/>
      <c r="F165" s="141"/>
      <c r="G165" s="141"/>
      <c r="H165" s="140"/>
      <c r="I165" s="140"/>
      <c r="J165" s="140"/>
      <c r="K165" s="140"/>
      <c r="L165" s="140"/>
      <c r="M165" s="140"/>
      <c r="N165" s="140"/>
      <c r="O165" s="142"/>
      <c r="P16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65" s="140"/>
      <c r="R165" s="140"/>
      <c r="S165" s="140"/>
      <c r="T165" s="140"/>
      <c r="U165" s="137" t="str">
        <f t="shared" si="15"/>
        <v/>
      </c>
      <c r="V165" s="140"/>
      <c r="AL165" s="111" t="str">
        <f t="shared" si="16"/>
        <v/>
      </c>
      <c r="AM165" s="112" t="str">
        <f t="shared" si="17"/>
        <v/>
      </c>
      <c r="AN165" s="112" t="str">
        <f t="shared" si="18"/>
        <v/>
      </c>
      <c r="AO165" s="112" t="str">
        <f t="shared" si="19"/>
        <v/>
      </c>
      <c r="AP165" s="112" t="str">
        <f t="shared" si="20"/>
        <v/>
      </c>
      <c r="AQ165" s="112" t="str">
        <f t="shared" si="21"/>
        <v/>
      </c>
    </row>
    <row r="166" spans="1:43" x14ac:dyDescent="0.25">
      <c r="A166" s="138"/>
      <c r="B166" s="139"/>
      <c r="C166" s="140"/>
      <c r="D166" s="140"/>
      <c r="E166" s="140"/>
      <c r="F166" s="141"/>
      <c r="G166" s="141"/>
      <c r="H166" s="140"/>
      <c r="I166" s="140"/>
      <c r="J166" s="140"/>
      <c r="K166" s="140"/>
      <c r="L166" s="140"/>
      <c r="M166" s="140"/>
      <c r="N166" s="140"/>
      <c r="O166" s="142"/>
      <c r="P16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66" s="140"/>
      <c r="R166" s="140"/>
      <c r="S166" s="140"/>
      <c r="T166" s="140"/>
      <c r="U166" s="137" t="str">
        <f t="shared" si="15"/>
        <v/>
      </c>
      <c r="V166" s="140"/>
      <c r="AL166" s="111" t="str">
        <f t="shared" si="16"/>
        <v/>
      </c>
      <c r="AM166" s="112" t="str">
        <f t="shared" si="17"/>
        <v/>
      </c>
      <c r="AN166" s="112" t="str">
        <f t="shared" si="18"/>
        <v/>
      </c>
      <c r="AO166" s="112" t="str">
        <f t="shared" si="19"/>
        <v/>
      </c>
      <c r="AP166" s="112" t="str">
        <f t="shared" si="20"/>
        <v/>
      </c>
      <c r="AQ166" s="112" t="str">
        <f t="shared" si="21"/>
        <v/>
      </c>
    </row>
    <row r="167" spans="1:43" x14ac:dyDescent="0.25">
      <c r="A167" s="138"/>
      <c r="B167" s="139"/>
      <c r="C167" s="140"/>
      <c r="D167" s="140"/>
      <c r="E167" s="140"/>
      <c r="F167" s="141"/>
      <c r="G167" s="141"/>
      <c r="H167" s="140"/>
      <c r="I167" s="140"/>
      <c r="J167" s="140"/>
      <c r="K167" s="140"/>
      <c r="L167" s="140"/>
      <c r="M167" s="140"/>
      <c r="N167" s="140"/>
      <c r="O167" s="142"/>
      <c r="P16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67" s="140"/>
      <c r="R167" s="140"/>
      <c r="S167" s="140"/>
      <c r="T167" s="140"/>
      <c r="U167" s="137" t="str">
        <f t="shared" si="15"/>
        <v/>
      </c>
      <c r="V167" s="140"/>
      <c r="AL167" s="111" t="str">
        <f t="shared" si="16"/>
        <v/>
      </c>
      <c r="AM167" s="112" t="str">
        <f t="shared" si="17"/>
        <v/>
      </c>
      <c r="AN167" s="112" t="str">
        <f t="shared" si="18"/>
        <v/>
      </c>
      <c r="AO167" s="112" t="str">
        <f t="shared" si="19"/>
        <v/>
      </c>
      <c r="AP167" s="112" t="str">
        <f t="shared" si="20"/>
        <v/>
      </c>
      <c r="AQ167" s="112" t="str">
        <f t="shared" si="21"/>
        <v/>
      </c>
    </row>
    <row r="168" spans="1:43" x14ac:dyDescent="0.25">
      <c r="A168" s="138"/>
      <c r="B168" s="139"/>
      <c r="C168" s="140"/>
      <c r="D168" s="140"/>
      <c r="E168" s="140"/>
      <c r="F168" s="141"/>
      <c r="G168" s="141"/>
      <c r="H168" s="140"/>
      <c r="I168" s="140"/>
      <c r="J168" s="140"/>
      <c r="K168" s="140"/>
      <c r="L168" s="140"/>
      <c r="M168" s="140"/>
      <c r="N168" s="140"/>
      <c r="O168" s="142"/>
      <c r="P16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68" s="140"/>
      <c r="R168" s="140"/>
      <c r="S168" s="140"/>
      <c r="T168" s="140"/>
      <c r="U168" s="137" t="str">
        <f t="shared" si="15"/>
        <v/>
      </c>
      <c r="V168" s="140"/>
      <c r="AL168" s="111" t="str">
        <f t="shared" si="16"/>
        <v/>
      </c>
      <c r="AM168" s="112" t="str">
        <f t="shared" si="17"/>
        <v/>
      </c>
      <c r="AN168" s="112" t="str">
        <f t="shared" si="18"/>
        <v/>
      </c>
      <c r="AO168" s="112" t="str">
        <f t="shared" si="19"/>
        <v/>
      </c>
      <c r="AP168" s="112" t="str">
        <f t="shared" si="20"/>
        <v/>
      </c>
      <c r="AQ168" s="112" t="str">
        <f t="shared" si="21"/>
        <v/>
      </c>
    </row>
    <row r="169" spans="1:43" x14ac:dyDescent="0.25">
      <c r="A169" s="138"/>
      <c r="B169" s="139"/>
      <c r="C169" s="140"/>
      <c r="D169" s="140"/>
      <c r="E169" s="140"/>
      <c r="F169" s="141"/>
      <c r="G169" s="141"/>
      <c r="H169" s="140"/>
      <c r="I169" s="140"/>
      <c r="J169" s="140"/>
      <c r="K169" s="140"/>
      <c r="L169" s="140"/>
      <c r="M169" s="140"/>
      <c r="N169" s="140"/>
      <c r="O169" s="142"/>
      <c r="P16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69" s="140"/>
      <c r="R169" s="140"/>
      <c r="S169" s="140"/>
      <c r="T169" s="140"/>
      <c r="U169" s="137" t="str">
        <f t="shared" si="15"/>
        <v/>
      </c>
      <c r="V169" s="140"/>
      <c r="AL169" s="111" t="str">
        <f t="shared" si="16"/>
        <v/>
      </c>
      <c r="AM169" s="112" t="str">
        <f t="shared" si="17"/>
        <v/>
      </c>
      <c r="AN169" s="112" t="str">
        <f t="shared" si="18"/>
        <v/>
      </c>
      <c r="AO169" s="112" t="str">
        <f t="shared" si="19"/>
        <v/>
      </c>
      <c r="AP169" s="112" t="str">
        <f t="shared" si="20"/>
        <v/>
      </c>
      <c r="AQ169" s="112" t="str">
        <f t="shared" si="21"/>
        <v/>
      </c>
    </row>
    <row r="170" spans="1:43" x14ac:dyDescent="0.25">
      <c r="A170" s="138"/>
      <c r="B170" s="139"/>
      <c r="C170" s="140"/>
      <c r="D170" s="140"/>
      <c r="E170" s="140"/>
      <c r="F170" s="141"/>
      <c r="G170" s="141"/>
      <c r="H170" s="140"/>
      <c r="I170" s="140"/>
      <c r="J170" s="140"/>
      <c r="K170" s="140"/>
      <c r="L170" s="140"/>
      <c r="M170" s="140"/>
      <c r="N170" s="140"/>
      <c r="O170" s="142"/>
      <c r="P17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70" s="140"/>
      <c r="R170" s="140"/>
      <c r="S170" s="140"/>
      <c r="T170" s="140"/>
      <c r="U170" s="137" t="str">
        <f t="shared" si="15"/>
        <v/>
      </c>
      <c r="V170" s="140"/>
      <c r="AL170" s="111" t="str">
        <f t="shared" si="16"/>
        <v/>
      </c>
      <c r="AM170" s="112" t="str">
        <f t="shared" si="17"/>
        <v/>
      </c>
      <c r="AN170" s="112" t="str">
        <f t="shared" si="18"/>
        <v/>
      </c>
      <c r="AO170" s="112" t="str">
        <f t="shared" si="19"/>
        <v/>
      </c>
      <c r="AP170" s="112" t="str">
        <f t="shared" si="20"/>
        <v/>
      </c>
      <c r="AQ170" s="112" t="str">
        <f t="shared" si="21"/>
        <v/>
      </c>
    </row>
    <row r="171" spans="1:43" x14ac:dyDescent="0.25">
      <c r="A171" s="138"/>
      <c r="B171" s="139"/>
      <c r="C171" s="140"/>
      <c r="D171" s="140"/>
      <c r="E171" s="140"/>
      <c r="F171" s="141"/>
      <c r="G171" s="141"/>
      <c r="H171" s="140"/>
      <c r="I171" s="140"/>
      <c r="J171" s="140"/>
      <c r="K171" s="140"/>
      <c r="L171" s="140"/>
      <c r="M171" s="140"/>
      <c r="N171" s="140"/>
      <c r="O171" s="142"/>
      <c r="P17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71" s="140"/>
      <c r="R171" s="140"/>
      <c r="S171" s="140"/>
      <c r="T171" s="140"/>
      <c r="U171" s="137" t="str">
        <f t="shared" si="15"/>
        <v/>
      </c>
      <c r="V171" s="140"/>
      <c r="AL171" s="111" t="str">
        <f t="shared" si="16"/>
        <v/>
      </c>
      <c r="AM171" s="112" t="str">
        <f t="shared" si="17"/>
        <v/>
      </c>
      <c r="AN171" s="112" t="str">
        <f t="shared" si="18"/>
        <v/>
      </c>
      <c r="AO171" s="112" t="str">
        <f t="shared" si="19"/>
        <v/>
      </c>
      <c r="AP171" s="112" t="str">
        <f t="shared" si="20"/>
        <v/>
      </c>
      <c r="AQ171" s="112" t="str">
        <f t="shared" si="21"/>
        <v/>
      </c>
    </row>
    <row r="172" spans="1:43" x14ac:dyDescent="0.25">
      <c r="A172" s="138"/>
      <c r="B172" s="139"/>
      <c r="C172" s="140"/>
      <c r="D172" s="140"/>
      <c r="E172" s="140"/>
      <c r="F172" s="141"/>
      <c r="G172" s="141"/>
      <c r="H172" s="140"/>
      <c r="I172" s="140"/>
      <c r="J172" s="140"/>
      <c r="K172" s="140"/>
      <c r="L172" s="140"/>
      <c r="M172" s="140"/>
      <c r="N172" s="140"/>
      <c r="O172" s="142"/>
      <c r="P17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72" s="140"/>
      <c r="R172" s="140"/>
      <c r="S172" s="140"/>
      <c r="T172" s="140"/>
      <c r="U172" s="137" t="str">
        <f t="shared" si="15"/>
        <v/>
      </c>
      <c r="V172" s="140"/>
      <c r="AL172" s="111" t="str">
        <f t="shared" si="16"/>
        <v/>
      </c>
      <c r="AM172" s="112" t="str">
        <f t="shared" si="17"/>
        <v/>
      </c>
      <c r="AN172" s="112" t="str">
        <f t="shared" si="18"/>
        <v/>
      </c>
      <c r="AO172" s="112" t="str">
        <f t="shared" si="19"/>
        <v/>
      </c>
      <c r="AP172" s="112" t="str">
        <f t="shared" si="20"/>
        <v/>
      </c>
      <c r="AQ172" s="112" t="str">
        <f t="shared" si="21"/>
        <v/>
      </c>
    </row>
    <row r="173" spans="1:43" x14ac:dyDescent="0.25">
      <c r="A173" s="138"/>
      <c r="B173" s="139"/>
      <c r="C173" s="140"/>
      <c r="D173" s="140"/>
      <c r="E173" s="140"/>
      <c r="F173" s="141"/>
      <c r="G173" s="141"/>
      <c r="H173" s="140"/>
      <c r="I173" s="140"/>
      <c r="J173" s="140"/>
      <c r="K173" s="140"/>
      <c r="L173" s="140"/>
      <c r="M173" s="140"/>
      <c r="N173" s="140"/>
      <c r="O173" s="142"/>
      <c r="P17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73" s="140"/>
      <c r="R173" s="140"/>
      <c r="S173" s="140"/>
      <c r="T173" s="140"/>
      <c r="U173" s="137" t="str">
        <f t="shared" si="15"/>
        <v/>
      </c>
      <c r="V173" s="140"/>
      <c r="AL173" s="111" t="str">
        <f t="shared" si="16"/>
        <v/>
      </c>
      <c r="AM173" s="112" t="str">
        <f t="shared" si="17"/>
        <v/>
      </c>
      <c r="AN173" s="112" t="str">
        <f t="shared" si="18"/>
        <v/>
      </c>
      <c r="AO173" s="112" t="str">
        <f t="shared" si="19"/>
        <v/>
      </c>
      <c r="AP173" s="112" t="str">
        <f t="shared" si="20"/>
        <v/>
      </c>
      <c r="AQ173" s="112" t="str">
        <f t="shared" si="21"/>
        <v/>
      </c>
    </row>
    <row r="174" spans="1:43" x14ac:dyDescent="0.25">
      <c r="A174" s="138"/>
      <c r="B174" s="139"/>
      <c r="C174" s="140"/>
      <c r="D174" s="140"/>
      <c r="E174" s="140"/>
      <c r="F174" s="141"/>
      <c r="G174" s="141"/>
      <c r="H174" s="140"/>
      <c r="I174" s="140"/>
      <c r="J174" s="140"/>
      <c r="K174" s="140"/>
      <c r="L174" s="140"/>
      <c r="M174" s="140"/>
      <c r="N174" s="140"/>
      <c r="O174" s="142"/>
      <c r="P17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74" s="140"/>
      <c r="R174" s="140"/>
      <c r="S174" s="140"/>
      <c r="T174" s="140"/>
      <c r="U174" s="137" t="str">
        <f t="shared" si="15"/>
        <v/>
      </c>
      <c r="V174" s="140"/>
      <c r="AL174" s="111" t="str">
        <f t="shared" si="16"/>
        <v/>
      </c>
      <c r="AM174" s="112" t="str">
        <f t="shared" si="17"/>
        <v/>
      </c>
      <c r="AN174" s="112" t="str">
        <f t="shared" si="18"/>
        <v/>
      </c>
      <c r="AO174" s="112" t="str">
        <f t="shared" si="19"/>
        <v/>
      </c>
      <c r="AP174" s="112" t="str">
        <f t="shared" si="20"/>
        <v/>
      </c>
      <c r="AQ174" s="112" t="str">
        <f t="shared" si="21"/>
        <v/>
      </c>
    </row>
    <row r="175" spans="1:43" x14ac:dyDescent="0.25">
      <c r="A175" s="138"/>
      <c r="B175" s="139"/>
      <c r="C175" s="140"/>
      <c r="D175" s="140"/>
      <c r="E175" s="140"/>
      <c r="F175" s="141"/>
      <c r="G175" s="141"/>
      <c r="H175" s="140"/>
      <c r="I175" s="140"/>
      <c r="J175" s="140"/>
      <c r="K175" s="140"/>
      <c r="L175" s="140"/>
      <c r="M175" s="140"/>
      <c r="N175" s="140"/>
      <c r="O175" s="142"/>
      <c r="P17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75" s="140"/>
      <c r="R175" s="140"/>
      <c r="S175" s="140"/>
      <c r="T175" s="140"/>
      <c r="U175" s="137" t="str">
        <f t="shared" si="15"/>
        <v/>
      </c>
      <c r="V175" s="140"/>
      <c r="AL175" s="111" t="str">
        <f t="shared" si="16"/>
        <v/>
      </c>
      <c r="AM175" s="112" t="str">
        <f t="shared" si="17"/>
        <v/>
      </c>
      <c r="AN175" s="112" t="str">
        <f t="shared" si="18"/>
        <v/>
      </c>
      <c r="AO175" s="112" t="str">
        <f t="shared" si="19"/>
        <v/>
      </c>
      <c r="AP175" s="112" t="str">
        <f t="shared" si="20"/>
        <v/>
      </c>
      <c r="AQ175" s="112" t="str">
        <f t="shared" si="21"/>
        <v/>
      </c>
    </row>
    <row r="176" spans="1:43" x14ac:dyDescent="0.25">
      <c r="A176" s="138"/>
      <c r="B176" s="139"/>
      <c r="C176" s="140"/>
      <c r="D176" s="140"/>
      <c r="E176" s="140"/>
      <c r="F176" s="141"/>
      <c r="G176" s="141"/>
      <c r="H176" s="140"/>
      <c r="I176" s="140"/>
      <c r="J176" s="140"/>
      <c r="K176" s="140"/>
      <c r="L176" s="140"/>
      <c r="M176" s="140"/>
      <c r="N176" s="140"/>
      <c r="O176" s="142"/>
      <c r="P17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76" s="140"/>
      <c r="R176" s="140"/>
      <c r="S176" s="140"/>
      <c r="T176" s="140"/>
      <c r="U176" s="137" t="str">
        <f t="shared" si="15"/>
        <v/>
      </c>
      <c r="V176" s="140"/>
      <c r="AL176" s="111" t="str">
        <f t="shared" si="16"/>
        <v/>
      </c>
      <c r="AM176" s="112" t="str">
        <f t="shared" si="17"/>
        <v/>
      </c>
      <c r="AN176" s="112" t="str">
        <f t="shared" si="18"/>
        <v/>
      </c>
      <c r="AO176" s="112" t="str">
        <f t="shared" si="19"/>
        <v/>
      </c>
      <c r="AP176" s="112" t="str">
        <f t="shared" si="20"/>
        <v/>
      </c>
      <c r="AQ176" s="112" t="str">
        <f t="shared" si="21"/>
        <v/>
      </c>
    </row>
    <row r="177" spans="1:43" x14ac:dyDescent="0.25">
      <c r="A177" s="138"/>
      <c r="B177" s="139"/>
      <c r="C177" s="140"/>
      <c r="D177" s="140"/>
      <c r="E177" s="140"/>
      <c r="F177" s="141"/>
      <c r="G177" s="141"/>
      <c r="H177" s="140"/>
      <c r="I177" s="140"/>
      <c r="J177" s="140"/>
      <c r="K177" s="140"/>
      <c r="L177" s="140"/>
      <c r="M177" s="140"/>
      <c r="N177" s="140"/>
      <c r="O177" s="142"/>
      <c r="P17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77" s="140"/>
      <c r="R177" s="140"/>
      <c r="S177" s="140"/>
      <c r="T177" s="140"/>
      <c r="U177" s="137" t="str">
        <f t="shared" si="15"/>
        <v/>
      </c>
      <c r="V177" s="140"/>
      <c r="AL177" s="111" t="str">
        <f t="shared" si="16"/>
        <v/>
      </c>
      <c r="AM177" s="112" t="str">
        <f t="shared" si="17"/>
        <v/>
      </c>
      <c r="AN177" s="112" t="str">
        <f t="shared" si="18"/>
        <v/>
      </c>
      <c r="AO177" s="112" t="str">
        <f t="shared" si="19"/>
        <v/>
      </c>
      <c r="AP177" s="112" t="str">
        <f t="shared" si="20"/>
        <v/>
      </c>
      <c r="AQ177" s="112" t="str">
        <f t="shared" si="21"/>
        <v/>
      </c>
    </row>
    <row r="178" spans="1:43" x14ac:dyDescent="0.25">
      <c r="A178" s="138"/>
      <c r="B178" s="139"/>
      <c r="C178" s="140"/>
      <c r="D178" s="140"/>
      <c r="E178" s="140"/>
      <c r="F178" s="141"/>
      <c r="G178" s="141"/>
      <c r="H178" s="140"/>
      <c r="I178" s="140"/>
      <c r="J178" s="140"/>
      <c r="K178" s="140"/>
      <c r="L178" s="140"/>
      <c r="M178" s="140"/>
      <c r="N178" s="140"/>
      <c r="O178" s="142"/>
      <c r="P17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78" s="140"/>
      <c r="R178" s="140"/>
      <c r="S178" s="140"/>
      <c r="T178" s="140"/>
      <c r="U178" s="137" t="str">
        <f t="shared" si="15"/>
        <v/>
      </c>
      <c r="V178" s="140"/>
      <c r="AL178" s="111" t="str">
        <f t="shared" si="16"/>
        <v/>
      </c>
      <c r="AM178" s="112" t="str">
        <f t="shared" si="17"/>
        <v/>
      </c>
      <c r="AN178" s="112" t="str">
        <f t="shared" si="18"/>
        <v/>
      </c>
      <c r="AO178" s="112" t="str">
        <f t="shared" si="19"/>
        <v/>
      </c>
      <c r="AP178" s="112" t="str">
        <f t="shared" si="20"/>
        <v/>
      </c>
      <c r="AQ178" s="112" t="str">
        <f t="shared" si="21"/>
        <v/>
      </c>
    </row>
    <row r="179" spans="1:43" x14ac:dyDescent="0.25">
      <c r="A179" s="138"/>
      <c r="B179" s="139"/>
      <c r="C179" s="140"/>
      <c r="D179" s="140"/>
      <c r="E179" s="140"/>
      <c r="F179" s="141"/>
      <c r="G179" s="141"/>
      <c r="H179" s="140"/>
      <c r="I179" s="140"/>
      <c r="J179" s="140"/>
      <c r="K179" s="140"/>
      <c r="L179" s="140"/>
      <c r="M179" s="140"/>
      <c r="N179" s="140"/>
      <c r="O179" s="142"/>
      <c r="P17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79" s="140"/>
      <c r="R179" s="140"/>
      <c r="S179" s="140"/>
      <c r="T179" s="140"/>
      <c r="U179" s="137" t="str">
        <f t="shared" si="15"/>
        <v/>
      </c>
      <c r="V179" s="140"/>
      <c r="AL179" s="111" t="str">
        <f t="shared" si="16"/>
        <v/>
      </c>
      <c r="AM179" s="112" t="str">
        <f t="shared" si="17"/>
        <v/>
      </c>
      <c r="AN179" s="112" t="str">
        <f t="shared" si="18"/>
        <v/>
      </c>
      <c r="AO179" s="112" t="str">
        <f t="shared" si="19"/>
        <v/>
      </c>
      <c r="AP179" s="112" t="str">
        <f t="shared" si="20"/>
        <v/>
      </c>
      <c r="AQ179" s="112" t="str">
        <f t="shared" si="21"/>
        <v/>
      </c>
    </row>
    <row r="180" spans="1:43" x14ac:dyDescent="0.25">
      <c r="A180" s="138"/>
      <c r="B180" s="139"/>
      <c r="C180" s="140"/>
      <c r="D180" s="140"/>
      <c r="E180" s="140"/>
      <c r="F180" s="141"/>
      <c r="G180" s="141"/>
      <c r="H180" s="140"/>
      <c r="I180" s="140"/>
      <c r="J180" s="140"/>
      <c r="K180" s="140"/>
      <c r="L180" s="140"/>
      <c r="M180" s="140"/>
      <c r="N180" s="140"/>
      <c r="O180" s="142"/>
      <c r="P18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80" s="140"/>
      <c r="R180" s="140"/>
      <c r="S180" s="140"/>
      <c r="T180" s="140"/>
      <c r="U180" s="137" t="str">
        <f t="shared" si="15"/>
        <v/>
      </c>
      <c r="V180" s="140"/>
      <c r="AL180" s="111" t="str">
        <f t="shared" si="16"/>
        <v/>
      </c>
      <c r="AM180" s="112" t="str">
        <f t="shared" si="17"/>
        <v/>
      </c>
      <c r="AN180" s="112" t="str">
        <f t="shared" si="18"/>
        <v/>
      </c>
      <c r="AO180" s="112" t="str">
        <f t="shared" si="19"/>
        <v/>
      </c>
      <c r="AP180" s="112" t="str">
        <f t="shared" si="20"/>
        <v/>
      </c>
      <c r="AQ180" s="112" t="str">
        <f t="shared" si="21"/>
        <v/>
      </c>
    </row>
    <row r="181" spans="1:43" x14ac:dyDescent="0.25">
      <c r="A181" s="138"/>
      <c r="B181" s="139"/>
      <c r="C181" s="140"/>
      <c r="D181" s="140"/>
      <c r="E181" s="140"/>
      <c r="F181" s="141"/>
      <c r="G181" s="141"/>
      <c r="H181" s="140"/>
      <c r="I181" s="140"/>
      <c r="J181" s="140"/>
      <c r="K181" s="140"/>
      <c r="L181" s="140"/>
      <c r="M181" s="140"/>
      <c r="N181" s="140"/>
      <c r="O181" s="142"/>
      <c r="P18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81" s="140"/>
      <c r="R181" s="140"/>
      <c r="S181" s="140"/>
      <c r="T181" s="140"/>
      <c r="U181" s="137" t="str">
        <f t="shared" si="15"/>
        <v/>
      </c>
      <c r="V181" s="140"/>
      <c r="AL181" s="111" t="str">
        <f t="shared" si="16"/>
        <v/>
      </c>
      <c r="AM181" s="112" t="str">
        <f t="shared" si="17"/>
        <v/>
      </c>
      <c r="AN181" s="112" t="str">
        <f t="shared" si="18"/>
        <v/>
      </c>
      <c r="AO181" s="112" t="str">
        <f t="shared" si="19"/>
        <v/>
      </c>
      <c r="AP181" s="112" t="str">
        <f t="shared" si="20"/>
        <v/>
      </c>
      <c r="AQ181" s="112" t="str">
        <f t="shared" si="21"/>
        <v/>
      </c>
    </row>
    <row r="182" spans="1:43" x14ac:dyDescent="0.25">
      <c r="A182" s="138"/>
      <c r="B182" s="139"/>
      <c r="C182" s="140"/>
      <c r="D182" s="140"/>
      <c r="E182" s="140"/>
      <c r="F182" s="141"/>
      <c r="G182" s="141"/>
      <c r="H182" s="140"/>
      <c r="I182" s="140"/>
      <c r="J182" s="140"/>
      <c r="K182" s="140"/>
      <c r="L182" s="140"/>
      <c r="M182" s="140"/>
      <c r="N182" s="140"/>
      <c r="O182" s="142"/>
      <c r="P18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82" s="140"/>
      <c r="R182" s="140"/>
      <c r="S182" s="140"/>
      <c r="T182" s="140"/>
      <c r="U182" s="137" t="str">
        <f t="shared" si="15"/>
        <v/>
      </c>
      <c r="V182" s="140"/>
      <c r="AL182" s="111" t="str">
        <f t="shared" si="16"/>
        <v/>
      </c>
      <c r="AM182" s="112" t="str">
        <f t="shared" si="17"/>
        <v/>
      </c>
      <c r="AN182" s="112" t="str">
        <f t="shared" si="18"/>
        <v/>
      </c>
      <c r="AO182" s="112" t="str">
        <f t="shared" si="19"/>
        <v/>
      </c>
      <c r="AP182" s="112" t="str">
        <f t="shared" si="20"/>
        <v/>
      </c>
      <c r="AQ182" s="112" t="str">
        <f t="shared" si="21"/>
        <v/>
      </c>
    </row>
    <row r="183" spans="1:43" x14ac:dyDescent="0.25">
      <c r="A183" s="138"/>
      <c r="B183" s="139"/>
      <c r="C183" s="140"/>
      <c r="D183" s="140"/>
      <c r="E183" s="140"/>
      <c r="F183" s="141"/>
      <c r="G183" s="141"/>
      <c r="H183" s="140"/>
      <c r="I183" s="140"/>
      <c r="J183" s="140"/>
      <c r="K183" s="140"/>
      <c r="L183" s="140"/>
      <c r="M183" s="140"/>
      <c r="N183" s="140"/>
      <c r="O183" s="142"/>
      <c r="P18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83" s="140"/>
      <c r="R183" s="140"/>
      <c r="S183" s="140"/>
      <c r="T183" s="140"/>
      <c r="U183" s="137" t="str">
        <f t="shared" si="15"/>
        <v/>
      </c>
      <c r="V183" s="140"/>
      <c r="AL183" s="111" t="str">
        <f t="shared" si="16"/>
        <v/>
      </c>
      <c r="AM183" s="112" t="str">
        <f t="shared" si="17"/>
        <v/>
      </c>
      <c r="AN183" s="112" t="str">
        <f t="shared" si="18"/>
        <v/>
      </c>
      <c r="AO183" s="112" t="str">
        <f t="shared" si="19"/>
        <v/>
      </c>
      <c r="AP183" s="112" t="str">
        <f t="shared" si="20"/>
        <v/>
      </c>
      <c r="AQ183" s="112" t="str">
        <f t="shared" si="21"/>
        <v/>
      </c>
    </row>
    <row r="184" spans="1:43" x14ac:dyDescent="0.25">
      <c r="A184" s="138"/>
      <c r="B184" s="139"/>
      <c r="C184" s="140"/>
      <c r="D184" s="140"/>
      <c r="E184" s="140"/>
      <c r="F184" s="141"/>
      <c r="G184" s="141"/>
      <c r="H184" s="140"/>
      <c r="I184" s="140"/>
      <c r="J184" s="140"/>
      <c r="K184" s="140"/>
      <c r="L184" s="140"/>
      <c r="M184" s="140"/>
      <c r="N184" s="140"/>
      <c r="O184" s="142"/>
      <c r="P18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84" s="140"/>
      <c r="R184" s="140"/>
      <c r="S184" s="140"/>
      <c r="T184" s="140"/>
      <c r="U184" s="137" t="str">
        <f t="shared" si="15"/>
        <v/>
      </c>
      <c r="V184" s="140"/>
      <c r="AL184" s="111" t="str">
        <f t="shared" si="16"/>
        <v/>
      </c>
      <c r="AM184" s="112" t="str">
        <f t="shared" si="17"/>
        <v/>
      </c>
      <c r="AN184" s="112" t="str">
        <f t="shared" si="18"/>
        <v/>
      </c>
      <c r="AO184" s="112" t="str">
        <f t="shared" si="19"/>
        <v/>
      </c>
      <c r="AP184" s="112" t="str">
        <f t="shared" si="20"/>
        <v/>
      </c>
      <c r="AQ184" s="112" t="str">
        <f t="shared" si="21"/>
        <v/>
      </c>
    </row>
    <row r="185" spans="1:43" x14ac:dyDescent="0.25">
      <c r="A185" s="138"/>
      <c r="B185" s="139"/>
      <c r="C185" s="140"/>
      <c r="D185" s="140"/>
      <c r="E185" s="140"/>
      <c r="F185" s="141"/>
      <c r="G185" s="141"/>
      <c r="H185" s="140"/>
      <c r="I185" s="140"/>
      <c r="J185" s="140"/>
      <c r="K185" s="140"/>
      <c r="L185" s="140"/>
      <c r="M185" s="140"/>
      <c r="N185" s="140"/>
      <c r="O185" s="142"/>
      <c r="P18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85" s="140"/>
      <c r="R185" s="140"/>
      <c r="S185" s="140"/>
      <c r="T185" s="140"/>
      <c r="U185" s="137" t="str">
        <f t="shared" si="15"/>
        <v/>
      </c>
      <c r="V185" s="140"/>
      <c r="AL185" s="111" t="str">
        <f t="shared" si="16"/>
        <v/>
      </c>
      <c r="AM185" s="112" t="str">
        <f t="shared" si="17"/>
        <v/>
      </c>
      <c r="AN185" s="112" t="str">
        <f t="shared" si="18"/>
        <v/>
      </c>
      <c r="AO185" s="112" t="str">
        <f t="shared" si="19"/>
        <v/>
      </c>
      <c r="AP185" s="112" t="str">
        <f t="shared" si="20"/>
        <v/>
      </c>
      <c r="AQ185" s="112" t="str">
        <f t="shared" si="21"/>
        <v/>
      </c>
    </row>
    <row r="186" spans="1:43" x14ac:dyDescent="0.25">
      <c r="A186" s="138"/>
      <c r="B186" s="139"/>
      <c r="C186" s="140"/>
      <c r="D186" s="140"/>
      <c r="E186" s="140"/>
      <c r="F186" s="141"/>
      <c r="G186" s="141"/>
      <c r="H186" s="140"/>
      <c r="I186" s="140"/>
      <c r="J186" s="140"/>
      <c r="K186" s="140"/>
      <c r="L186" s="140"/>
      <c r="M186" s="140"/>
      <c r="N186" s="140"/>
      <c r="O186" s="142"/>
      <c r="P18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86" s="140"/>
      <c r="R186" s="140"/>
      <c r="S186" s="140"/>
      <c r="T186" s="140"/>
      <c r="U186" s="137" t="str">
        <f t="shared" si="15"/>
        <v/>
      </c>
      <c r="V186" s="140"/>
      <c r="AL186" s="111" t="str">
        <f t="shared" si="16"/>
        <v/>
      </c>
      <c r="AM186" s="112" t="str">
        <f t="shared" si="17"/>
        <v/>
      </c>
      <c r="AN186" s="112" t="str">
        <f t="shared" si="18"/>
        <v/>
      </c>
      <c r="AO186" s="112" t="str">
        <f t="shared" si="19"/>
        <v/>
      </c>
      <c r="AP186" s="112" t="str">
        <f t="shared" si="20"/>
        <v/>
      </c>
      <c r="AQ186" s="112" t="str">
        <f t="shared" si="21"/>
        <v/>
      </c>
    </row>
    <row r="187" spans="1:43" x14ac:dyDescent="0.25">
      <c r="A187" s="138"/>
      <c r="B187" s="139"/>
      <c r="C187" s="140"/>
      <c r="D187" s="140"/>
      <c r="E187" s="140"/>
      <c r="F187" s="141"/>
      <c r="G187" s="141"/>
      <c r="H187" s="140"/>
      <c r="I187" s="140"/>
      <c r="J187" s="140"/>
      <c r="K187" s="140"/>
      <c r="L187" s="140"/>
      <c r="M187" s="140"/>
      <c r="N187" s="140"/>
      <c r="O187" s="142"/>
      <c r="P18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87" s="140"/>
      <c r="R187" s="140"/>
      <c r="S187" s="140"/>
      <c r="T187" s="140"/>
      <c r="U187" s="137" t="str">
        <f t="shared" si="15"/>
        <v/>
      </c>
      <c r="V187" s="140"/>
      <c r="AL187" s="111" t="str">
        <f t="shared" si="16"/>
        <v/>
      </c>
      <c r="AM187" s="112" t="str">
        <f t="shared" si="17"/>
        <v/>
      </c>
      <c r="AN187" s="112" t="str">
        <f t="shared" si="18"/>
        <v/>
      </c>
      <c r="AO187" s="112" t="str">
        <f t="shared" si="19"/>
        <v/>
      </c>
      <c r="AP187" s="112" t="str">
        <f t="shared" si="20"/>
        <v/>
      </c>
      <c r="AQ187" s="112" t="str">
        <f t="shared" si="21"/>
        <v/>
      </c>
    </row>
    <row r="188" spans="1:43" x14ac:dyDescent="0.25">
      <c r="A188" s="138"/>
      <c r="B188" s="139"/>
      <c r="C188" s="140"/>
      <c r="D188" s="140"/>
      <c r="E188" s="140"/>
      <c r="F188" s="141"/>
      <c r="G188" s="141"/>
      <c r="H188" s="140"/>
      <c r="I188" s="140"/>
      <c r="J188" s="140"/>
      <c r="K188" s="140"/>
      <c r="L188" s="140"/>
      <c r="M188" s="140"/>
      <c r="N188" s="140"/>
      <c r="O188" s="142"/>
      <c r="P18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88" s="140"/>
      <c r="R188" s="140"/>
      <c r="S188" s="140"/>
      <c r="T188" s="140"/>
      <c r="U188" s="137" t="str">
        <f t="shared" si="15"/>
        <v/>
      </c>
      <c r="V188" s="140"/>
      <c r="AL188" s="111" t="str">
        <f t="shared" si="16"/>
        <v/>
      </c>
      <c r="AM188" s="112" t="str">
        <f t="shared" si="17"/>
        <v/>
      </c>
      <c r="AN188" s="112" t="str">
        <f t="shared" si="18"/>
        <v/>
      </c>
      <c r="AO188" s="112" t="str">
        <f t="shared" si="19"/>
        <v/>
      </c>
      <c r="AP188" s="112" t="str">
        <f t="shared" si="20"/>
        <v/>
      </c>
      <c r="AQ188" s="112" t="str">
        <f t="shared" si="21"/>
        <v/>
      </c>
    </row>
    <row r="189" spans="1:43" x14ac:dyDescent="0.25">
      <c r="A189" s="138"/>
      <c r="B189" s="139"/>
      <c r="C189" s="140"/>
      <c r="D189" s="140"/>
      <c r="E189" s="140"/>
      <c r="F189" s="141"/>
      <c r="G189" s="141"/>
      <c r="H189" s="140"/>
      <c r="I189" s="140"/>
      <c r="J189" s="140"/>
      <c r="K189" s="140"/>
      <c r="L189" s="140"/>
      <c r="M189" s="140"/>
      <c r="N189" s="140"/>
      <c r="O189" s="142"/>
      <c r="P18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89" s="140"/>
      <c r="R189" s="140"/>
      <c r="S189" s="140"/>
      <c r="T189" s="140"/>
      <c r="U189" s="137" t="str">
        <f t="shared" si="15"/>
        <v/>
      </c>
      <c r="V189" s="140"/>
      <c r="AL189" s="111" t="str">
        <f t="shared" si="16"/>
        <v/>
      </c>
      <c r="AM189" s="112" t="str">
        <f t="shared" si="17"/>
        <v/>
      </c>
      <c r="AN189" s="112" t="str">
        <f t="shared" si="18"/>
        <v/>
      </c>
      <c r="AO189" s="112" t="str">
        <f t="shared" si="19"/>
        <v/>
      </c>
      <c r="AP189" s="112" t="str">
        <f t="shared" si="20"/>
        <v/>
      </c>
      <c r="AQ189" s="112" t="str">
        <f t="shared" si="21"/>
        <v/>
      </c>
    </row>
    <row r="190" spans="1:43" x14ac:dyDescent="0.25">
      <c r="A190" s="138"/>
      <c r="B190" s="139"/>
      <c r="C190" s="140"/>
      <c r="D190" s="140"/>
      <c r="E190" s="140"/>
      <c r="F190" s="141"/>
      <c r="G190" s="141"/>
      <c r="H190" s="140"/>
      <c r="I190" s="140"/>
      <c r="J190" s="140"/>
      <c r="K190" s="140"/>
      <c r="L190" s="140"/>
      <c r="M190" s="140"/>
      <c r="N190" s="140"/>
      <c r="O190" s="142"/>
      <c r="P19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90" s="140"/>
      <c r="R190" s="140"/>
      <c r="S190" s="140"/>
      <c r="T190" s="140"/>
      <c r="U190" s="137" t="str">
        <f t="shared" si="15"/>
        <v/>
      </c>
      <c r="V190" s="140"/>
      <c r="AL190" s="111" t="str">
        <f t="shared" si="16"/>
        <v/>
      </c>
      <c r="AM190" s="112" t="str">
        <f t="shared" si="17"/>
        <v/>
      </c>
      <c r="AN190" s="112" t="str">
        <f t="shared" si="18"/>
        <v/>
      </c>
      <c r="AO190" s="112" t="str">
        <f t="shared" si="19"/>
        <v/>
      </c>
      <c r="AP190" s="112" t="str">
        <f t="shared" si="20"/>
        <v/>
      </c>
      <c r="AQ190" s="112" t="str">
        <f t="shared" si="21"/>
        <v/>
      </c>
    </row>
    <row r="191" spans="1:43" x14ac:dyDescent="0.25">
      <c r="A191" s="138"/>
      <c r="B191" s="139"/>
      <c r="C191" s="140"/>
      <c r="D191" s="140"/>
      <c r="E191" s="140"/>
      <c r="F191" s="141"/>
      <c r="G191" s="141"/>
      <c r="H191" s="140"/>
      <c r="I191" s="140"/>
      <c r="J191" s="140"/>
      <c r="K191" s="140"/>
      <c r="L191" s="140"/>
      <c r="M191" s="140"/>
      <c r="N191" s="140"/>
      <c r="O191" s="142"/>
      <c r="P19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91" s="140"/>
      <c r="R191" s="140"/>
      <c r="S191" s="140"/>
      <c r="T191" s="140"/>
      <c r="U191" s="137" t="str">
        <f t="shared" si="15"/>
        <v/>
      </c>
      <c r="V191" s="140"/>
      <c r="AL191" s="111" t="str">
        <f t="shared" si="16"/>
        <v/>
      </c>
      <c r="AM191" s="112" t="str">
        <f t="shared" si="17"/>
        <v/>
      </c>
      <c r="AN191" s="112" t="str">
        <f t="shared" si="18"/>
        <v/>
      </c>
      <c r="AO191" s="112" t="str">
        <f t="shared" si="19"/>
        <v/>
      </c>
      <c r="AP191" s="112" t="str">
        <f t="shared" si="20"/>
        <v/>
      </c>
      <c r="AQ191" s="112" t="str">
        <f t="shared" si="21"/>
        <v/>
      </c>
    </row>
    <row r="192" spans="1:43" x14ac:dyDescent="0.25">
      <c r="A192" s="138"/>
      <c r="B192" s="139"/>
      <c r="C192" s="140"/>
      <c r="D192" s="140"/>
      <c r="E192" s="140"/>
      <c r="F192" s="141"/>
      <c r="G192" s="141"/>
      <c r="H192" s="140"/>
      <c r="I192" s="140"/>
      <c r="J192" s="140"/>
      <c r="K192" s="140"/>
      <c r="L192" s="140"/>
      <c r="M192" s="140"/>
      <c r="N192" s="140"/>
      <c r="O192" s="142"/>
      <c r="P19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92" s="140"/>
      <c r="R192" s="140"/>
      <c r="S192" s="140"/>
      <c r="T192" s="140"/>
      <c r="U192" s="137" t="str">
        <f t="shared" si="15"/>
        <v/>
      </c>
      <c r="V192" s="140"/>
      <c r="AL192" s="111" t="str">
        <f t="shared" si="16"/>
        <v/>
      </c>
      <c r="AM192" s="112" t="str">
        <f t="shared" si="17"/>
        <v/>
      </c>
      <c r="AN192" s="112" t="str">
        <f t="shared" si="18"/>
        <v/>
      </c>
      <c r="AO192" s="112" t="str">
        <f t="shared" si="19"/>
        <v/>
      </c>
      <c r="AP192" s="112" t="str">
        <f t="shared" si="20"/>
        <v/>
      </c>
      <c r="AQ192" s="112" t="str">
        <f t="shared" si="21"/>
        <v/>
      </c>
    </row>
    <row r="193" spans="1:43" x14ac:dyDescent="0.25">
      <c r="A193" s="138"/>
      <c r="B193" s="139"/>
      <c r="C193" s="140"/>
      <c r="D193" s="140"/>
      <c r="E193" s="140"/>
      <c r="F193" s="141"/>
      <c r="G193" s="141"/>
      <c r="H193" s="140"/>
      <c r="I193" s="140"/>
      <c r="J193" s="140"/>
      <c r="K193" s="140"/>
      <c r="L193" s="140"/>
      <c r="M193" s="140"/>
      <c r="N193" s="140"/>
      <c r="O193" s="142"/>
      <c r="P19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93" s="140"/>
      <c r="R193" s="140"/>
      <c r="S193" s="140"/>
      <c r="T193" s="140"/>
      <c r="U193" s="137" t="str">
        <f t="shared" si="15"/>
        <v/>
      </c>
      <c r="V193" s="140"/>
      <c r="AL193" s="111" t="str">
        <f t="shared" si="16"/>
        <v/>
      </c>
      <c r="AM193" s="112" t="str">
        <f t="shared" si="17"/>
        <v/>
      </c>
      <c r="AN193" s="112" t="str">
        <f t="shared" si="18"/>
        <v/>
      </c>
      <c r="AO193" s="112" t="str">
        <f t="shared" si="19"/>
        <v/>
      </c>
      <c r="AP193" s="112" t="str">
        <f t="shared" si="20"/>
        <v/>
      </c>
      <c r="AQ193" s="112" t="str">
        <f t="shared" si="21"/>
        <v/>
      </c>
    </row>
    <row r="194" spans="1:43" x14ac:dyDescent="0.25">
      <c r="A194" s="138"/>
      <c r="B194" s="139"/>
      <c r="C194" s="140"/>
      <c r="D194" s="140"/>
      <c r="E194" s="140"/>
      <c r="F194" s="141"/>
      <c r="G194" s="141"/>
      <c r="H194" s="140"/>
      <c r="I194" s="140"/>
      <c r="J194" s="140"/>
      <c r="K194" s="140"/>
      <c r="L194" s="140"/>
      <c r="M194" s="140"/>
      <c r="N194" s="140"/>
      <c r="O194" s="142"/>
      <c r="P19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94" s="140"/>
      <c r="R194" s="140"/>
      <c r="S194" s="140"/>
      <c r="T194" s="140"/>
      <c r="U194" s="137" t="str">
        <f t="shared" ref="U194:U257" si="22">IF($P194="Votre établissement",(LEFT($C194,1)&amp;MID(LEFT($B194,6),3,4)&amp;$A194&amp;CODE(LEFT($E194,1))&amp;CODE(LEFT($D194,1))),IF($P194="Assurance Maladie","CERFA"&amp;MID(LEFT($B194,6),3,4)&amp;$A194&amp;CODE(LEFT($E194,1))&amp;CODE(LEFT($D194,1)),IF(OR($P194="Patient",$P194="Etablissement Receveur"),"Vous n'avez pas à prescrire ce transport","")))</f>
        <v/>
      </c>
      <c r="V194" s="140"/>
      <c r="AL194" s="111" t="str">
        <f t="shared" si="16"/>
        <v/>
      </c>
      <c r="AM194" s="112" t="str">
        <f t="shared" si="17"/>
        <v/>
      </c>
      <c r="AN194" s="112" t="str">
        <f t="shared" si="18"/>
        <v/>
      </c>
      <c r="AO194" s="112" t="str">
        <f t="shared" si="19"/>
        <v/>
      </c>
      <c r="AP194" s="112" t="str">
        <f t="shared" si="20"/>
        <v/>
      </c>
      <c r="AQ194" s="112" t="str">
        <f t="shared" si="21"/>
        <v/>
      </c>
    </row>
    <row r="195" spans="1:43" x14ac:dyDescent="0.25">
      <c r="A195" s="138"/>
      <c r="B195" s="139"/>
      <c r="C195" s="140"/>
      <c r="D195" s="140"/>
      <c r="E195" s="140"/>
      <c r="F195" s="141"/>
      <c r="G195" s="141"/>
      <c r="H195" s="140"/>
      <c r="I195" s="140"/>
      <c r="J195" s="140"/>
      <c r="K195" s="140"/>
      <c r="L195" s="140"/>
      <c r="M195" s="140"/>
      <c r="N195" s="140"/>
      <c r="O195" s="142"/>
      <c r="P19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95" s="140"/>
      <c r="R195" s="140"/>
      <c r="S195" s="140"/>
      <c r="T195" s="140"/>
      <c r="U195" s="137" t="str">
        <f t="shared" si="22"/>
        <v/>
      </c>
      <c r="V195" s="140"/>
      <c r="AL195" s="111" t="str">
        <f t="shared" ref="AL195:AL258" si="23">IF(AND(B195&lt;&gt;"",L195="Ambulance"),VALUE(LEFT(HOUR(B195),2)),"")</f>
        <v/>
      </c>
      <c r="AM195" s="112" t="str">
        <f t="shared" ref="AM195:AM258" si="24">IF(AND(B195&lt;&gt;"",L195="VSL"),VALUE(LEFT(HOUR(B195),2)),"")</f>
        <v/>
      </c>
      <c r="AN195" s="112" t="str">
        <f t="shared" ref="AN195:AN258" si="25">IF(AND(B195&lt;&gt;"",L195="Taxi conventionné"),VALUE(LEFT(HOUR(B195),2)),"")</f>
        <v/>
      </c>
      <c r="AO195" s="112" t="str">
        <f t="shared" ref="AO195:AO258" si="26">IF(AND(B195&lt;&gt;"",L195="Véhicule personnel"),VALUE(LEFT(HOUR(B195),2)),"")</f>
        <v/>
      </c>
      <c r="AP195" s="112" t="str">
        <f t="shared" ref="AP195:AP258" si="27">IF(AND(B195&lt;&gt;"",L195="Transport en commun"),VALUE(LEFT(HOUR(B195),2)),"")</f>
        <v/>
      </c>
      <c r="AQ195" s="112" t="str">
        <f t="shared" ref="AQ195:AQ258" si="28">IF(B195&lt;&gt;"",VALUE(LEFT(HOUR(B195),2)),"")</f>
        <v/>
      </c>
    </row>
    <row r="196" spans="1:43" x14ac:dyDescent="0.25">
      <c r="A196" s="138"/>
      <c r="B196" s="139"/>
      <c r="C196" s="140"/>
      <c r="D196" s="140"/>
      <c r="E196" s="140"/>
      <c r="F196" s="141"/>
      <c r="G196" s="141"/>
      <c r="H196" s="140"/>
      <c r="I196" s="140"/>
      <c r="J196" s="140"/>
      <c r="K196" s="140"/>
      <c r="L196" s="140"/>
      <c r="M196" s="140"/>
      <c r="N196" s="140"/>
      <c r="O196" s="142"/>
      <c r="P19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96" s="140"/>
      <c r="R196" s="140"/>
      <c r="S196" s="140"/>
      <c r="T196" s="140"/>
      <c r="U196" s="137" t="str">
        <f t="shared" si="22"/>
        <v/>
      </c>
      <c r="V196" s="140"/>
      <c r="AL196" s="111" t="str">
        <f t="shared" si="23"/>
        <v/>
      </c>
      <c r="AM196" s="112" t="str">
        <f t="shared" si="24"/>
        <v/>
      </c>
      <c r="AN196" s="112" t="str">
        <f t="shared" si="25"/>
        <v/>
      </c>
      <c r="AO196" s="112" t="str">
        <f t="shared" si="26"/>
        <v/>
      </c>
      <c r="AP196" s="112" t="str">
        <f t="shared" si="27"/>
        <v/>
      </c>
      <c r="AQ196" s="112" t="str">
        <f t="shared" si="28"/>
        <v/>
      </c>
    </row>
    <row r="197" spans="1:43" x14ac:dyDescent="0.25">
      <c r="A197" s="138"/>
      <c r="B197" s="139"/>
      <c r="C197" s="140"/>
      <c r="D197" s="140"/>
      <c r="E197" s="140"/>
      <c r="F197" s="141"/>
      <c r="G197" s="141"/>
      <c r="H197" s="140"/>
      <c r="I197" s="140"/>
      <c r="J197" s="140"/>
      <c r="K197" s="140"/>
      <c r="L197" s="140"/>
      <c r="M197" s="140"/>
      <c r="N197" s="140"/>
      <c r="O197" s="142"/>
      <c r="P19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97" s="140"/>
      <c r="R197" s="140"/>
      <c r="S197" s="140"/>
      <c r="T197" s="140"/>
      <c r="U197" s="137" t="str">
        <f t="shared" si="22"/>
        <v/>
      </c>
      <c r="V197" s="140"/>
      <c r="AL197" s="111" t="str">
        <f t="shared" si="23"/>
        <v/>
      </c>
      <c r="AM197" s="112" t="str">
        <f t="shared" si="24"/>
        <v/>
      </c>
      <c r="AN197" s="112" t="str">
        <f t="shared" si="25"/>
        <v/>
      </c>
      <c r="AO197" s="112" t="str">
        <f t="shared" si="26"/>
        <v/>
      </c>
      <c r="AP197" s="112" t="str">
        <f t="shared" si="27"/>
        <v/>
      </c>
      <c r="AQ197" s="112" t="str">
        <f t="shared" si="28"/>
        <v/>
      </c>
    </row>
    <row r="198" spans="1:43" x14ac:dyDescent="0.25">
      <c r="A198" s="138"/>
      <c r="B198" s="139"/>
      <c r="C198" s="140"/>
      <c r="D198" s="140"/>
      <c r="E198" s="140"/>
      <c r="F198" s="141"/>
      <c r="G198" s="141"/>
      <c r="H198" s="140"/>
      <c r="I198" s="140"/>
      <c r="J198" s="140"/>
      <c r="K198" s="140"/>
      <c r="L198" s="140"/>
      <c r="M198" s="140"/>
      <c r="N198" s="140"/>
      <c r="O198" s="142"/>
      <c r="P19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98" s="140"/>
      <c r="R198" s="140"/>
      <c r="S198" s="140"/>
      <c r="T198" s="140"/>
      <c r="U198" s="137" t="str">
        <f t="shared" si="22"/>
        <v/>
      </c>
      <c r="V198" s="140"/>
      <c r="AL198" s="111" t="str">
        <f t="shared" si="23"/>
        <v/>
      </c>
      <c r="AM198" s="112" t="str">
        <f t="shared" si="24"/>
        <v/>
      </c>
      <c r="AN198" s="112" t="str">
        <f t="shared" si="25"/>
        <v/>
      </c>
      <c r="AO198" s="112" t="str">
        <f t="shared" si="26"/>
        <v/>
      </c>
      <c r="AP198" s="112" t="str">
        <f t="shared" si="27"/>
        <v/>
      </c>
      <c r="AQ198" s="112" t="str">
        <f t="shared" si="28"/>
        <v/>
      </c>
    </row>
    <row r="199" spans="1:43" x14ac:dyDescent="0.25">
      <c r="A199" s="138"/>
      <c r="B199" s="139"/>
      <c r="C199" s="140"/>
      <c r="D199" s="140"/>
      <c r="E199" s="140"/>
      <c r="F199" s="141"/>
      <c r="G199" s="141"/>
      <c r="H199" s="140"/>
      <c r="I199" s="140"/>
      <c r="J199" s="140"/>
      <c r="K199" s="140"/>
      <c r="L199" s="140"/>
      <c r="M199" s="140"/>
      <c r="N199" s="140"/>
      <c r="O199" s="142"/>
      <c r="P19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99" s="140"/>
      <c r="R199" s="140"/>
      <c r="S199" s="140"/>
      <c r="T199" s="140"/>
      <c r="U199" s="137" t="str">
        <f t="shared" si="22"/>
        <v/>
      </c>
      <c r="V199" s="140"/>
      <c r="AL199" s="111" t="str">
        <f t="shared" si="23"/>
        <v/>
      </c>
      <c r="AM199" s="112" t="str">
        <f t="shared" si="24"/>
        <v/>
      </c>
      <c r="AN199" s="112" t="str">
        <f t="shared" si="25"/>
        <v/>
      </c>
      <c r="AO199" s="112" t="str">
        <f t="shared" si="26"/>
        <v/>
      </c>
      <c r="AP199" s="112" t="str">
        <f t="shared" si="27"/>
        <v/>
      </c>
      <c r="AQ199" s="112" t="str">
        <f t="shared" si="28"/>
        <v/>
      </c>
    </row>
    <row r="200" spans="1:43" x14ac:dyDescent="0.25">
      <c r="A200" s="138"/>
      <c r="B200" s="139"/>
      <c r="C200" s="140"/>
      <c r="D200" s="140"/>
      <c r="E200" s="140"/>
      <c r="F200" s="141"/>
      <c r="G200" s="141"/>
      <c r="H200" s="140"/>
      <c r="I200" s="140"/>
      <c r="J200" s="140"/>
      <c r="K200" s="140"/>
      <c r="L200" s="140"/>
      <c r="M200" s="140"/>
      <c r="N200" s="140"/>
      <c r="O200" s="142"/>
      <c r="P20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00" s="140"/>
      <c r="R200" s="140"/>
      <c r="S200" s="140"/>
      <c r="T200" s="140"/>
      <c r="U200" s="137" t="str">
        <f t="shared" si="22"/>
        <v/>
      </c>
      <c r="V200" s="140"/>
      <c r="AL200" s="111" t="str">
        <f t="shared" si="23"/>
        <v/>
      </c>
      <c r="AM200" s="112" t="str">
        <f t="shared" si="24"/>
        <v/>
      </c>
      <c r="AN200" s="112" t="str">
        <f t="shared" si="25"/>
        <v/>
      </c>
      <c r="AO200" s="112" t="str">
        <f t="shared" si="26"/>
        <v/>
      </c>
      <c r="AP200" s="112" t="str">
        <f t="shared" si="27"/>
        <v/>
      </c>
      <c r="AQ200" s="112" t="str">
        <f t="shared" si="28"/>
        <v/>
      </c>
    </row>
    <row r="201" spans="1:43" x14ac:dyDescent="0.25">
      <c r="A201" s="138"/>
      <c r="B201" s="139"/>
      <c r="C201" s="140"/>
      <c r="D201" s="140"/>
      <c r="E201" s="140"/>
      <c r="F201" s="141"/>
      <c r="G201" s="141"/>
      <c r="H201" s="140"/>
      <c r="I201" s="140"/>
      <c r="J201" s="140"/>
      <c r="K201" s="140"/>
      <c r="L201" s="140"/>
      <c r="M201" s="140"/>
      <c r="N201" s="140"/>
      <c r="O201" s="142"/>
      <c r="P20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01" s="140"/>
      <c r="R201" s="140"/>
      <c r="S201" s="140"/>
      <c r="T201" s="140"/>
      <c r="U201" s="137" t="str">
        <f t="shared" si="22"/>
        <v/>
      </c>
      <c r="V201" s="140"/>
      <c r="AL201" s="111" t="str">
        <f t="shared" si="23"/>
        <v/>
      </c>
      <c r="AM201" s="112" t="str">
        <f t="shared" si="24"/>
        <v/>
      </c>
      <c r="AN201" s="112" t="str">
        <f t="shared" si="25"/>
        <v/>
      </c>
      <c r="AO201" s="112" t="str">
        <f t="shared" si="26"/>
        <v/>
      </c>
      <c r="AP201" s="112" t="str">
        <f t="shared" si="27"/>
        <v/>
      </c>
      <c r="AQ201" s="112" t="str">
        <f t="shared" si="28"/>
        <v/>
      </c>
    </row>
    <row r="202" spans="1:43" x14ac:dyDescent="0.25">
      <c r="A202" s="138"/>
      <c r="B202" s="139"/>
      <c r="C202" s="140"/>
      <c r="D202" s="140"/>
      <c r="E202" s="140"/>
      <c r="F202" s="141"/>
      <c r="G202" s="141"/>
      <c r="H202" s="140"/>
      <c r="I202" s="140"/>
      <c r="J202" s="140"/>
      <c r="K202" s="140"/>
      <c r="L202" s="140"/>
      <c r="M202" s="140"/>
      <c r="N202" s="140"/>
      <c r="O202" s="142"/>
      <c r="P20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02" s="140"/>
      <c r="R202" s="140"/>
      <c r="S202" s="140"/>
      <c r="T202" s="140"/>
      <c r="U202" s="137" t="str">
        <f t="shared" si="22"/>
        <v/>
      </c>
      <c r="V202" s="140"/>
      <c r="AL202" s="111" t="str">
        <f t="shared" si="23"/>
        <v/>
      </c>
      <c r="AM202" s="112" t="str">
        <f t="shared" si="24"/>
        <v/>
      </c>
      <c r="AN202" s="112" t="str">
        <f t="shared" si="25"/>
        <v/>
      </c>
      <c r="AO202" s="112" t="str">
        <f t="shared" si="26"/>
        <v/>
      </c>
      <c r="AP202" s="112" t="str">
        <f t="shared" si="27"/>
        <v/>
      </c>
      <c r="AQ202" s="112" t="str">
        <f t="shared" si="28"/>
        <v/>
      </c>
    </row>
    <row r="203" spans="1:43" x14ac:dyDescent="0.25">
      <c r="A203" s="138"/>
      <c r="B203" s="139"/>
      <c r="C203" s="140"/>
      <c r="D203" s="140"/>
      <c r="E203" s="140"/>
      <c r="F203" s="141"/>
      <c r="G203" s="141"/>
      <c r="H203" s="140"/>
      <c r="I203" s="140"/>
      <c r="J203" s="140"/>
      <c r="K203" s="140"/>
      <c r="L203" s="140"/>
      <c r="M203" s="140"/>
      <c r="N203" s="140"/>
      <c r="O203" s="142"/>
      <c r="P20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03" s="140"/>
      <c r="R203" s="140"/>
      <c r="S203" s="140"/>
      <c r="T203" s="140"/>
      <c r="U203" s="137" t="str">
        <f t="shared" si="22"/>
        <v/>
      </c>
      <c r="V203" s="140"/>
      <c r="AL203" s="111" t="str">
        <f t="shared" si="23"/>
        <v/>
      </c>
      <c r="AM203" s="112" t="str">
        <f t="shared" si="24"/>
        <v/>
      </c>
      <c r="AN203" s="112" t="str">
        <f t="shared" si="25"/>
        <v/>
      </c>
      <c r="AO203" s="112" t="str">
        <f t="shared" si="26"/>
        <v/>
      </c>
      <c r="AP203" s="112" t="str">
        <f t="shared" si="27"/>
        <v/>
      </c>
      <c r="AQ203" s="112" t="str">
        <f t="shared" si="28"/>
        <v/>
      </c>
    </row>
    <row r="204" spans="1:43" x14ac:dyDescent="0.25">
      <c r="A204" s="138"/>
      <c r="B204" s="139"/>
      <c r="C204" s="140"/>
      <c r="D204" s="140"/>
      <c r="E204" s="140"/>
      <c r="F204" s="141"/>
      <c r="G204" s="141"/>
      <c r="H204" s="140"/>
      <c r="I204" s="140"/>
      <c r="J204" s="140"/>
      <c r="K204" s="140"/>
      <c r="L204" s="140"/>
      <c r="M204" s="140"/>
      <c r="N204" s="140"/>
      <c r="O204" s="142"/>
      <c r="P20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04" s="140"/>
      <c r="R204" s="140"/>
      <c r="S204" s="140"/>
      <c r="T204" s="140"/>
      <c r="U204" s="137" t="str">
        <f t="shared" si="22"/>
        <v/>
      </c>
      <c r="V204" s="140"/>
      <c r="AL204" s="111" t="str">
        <f t="shared" si="23"/>
        <v/>
      </c>
      <c r="AM204" s="112" t="str">
        <f t="shared" si="24"/>
        <v/>
      </c>
      <c r="AN204" s="112" t="str">
        <f t="shared" si="25"/>
        <v/>
      </c>
      <c r="AO204" s="112" t="str">
        <f t="shared" si="26"/>
        <v/>
      </c>
      <c r="AP204" s="112" t="str">
        <f t="shared" si="27"/>
        <v/>
      </c>
      <c r="AQ204" s="112" t="str">
        <f t="shared" si="28"/>
        <v/>
      </c>
    </row>
    <row r="205" spans="1:43" x14ac:dyDescent="0.25">
      <c r="A205" s="138"/>
      <c r="B205" s="139"/>
      <c r="C205" s="140"/>
      <c r="D205" s="140"/>
      <c r="E205" s="140"/>
      <c r="F205" s="141"/>
      <c r="G205" s="141"/>
      <c r="H205" s="140"/>
      <c r="I205" s="140"/>
      <c r="J205" s="140"/>
      <c r="K205" s="140"/>
      <c r="L205" s="140"/>
      <c r="M205" s="140"/>
      <c r="N205" s="140"/>
      <c r="O205" s="142"/>
      <c r="P20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05" s="140"/>
      <c r="R205" s="140"/>
      <c r="S205" s="140"/>
      <c r="T205" s="140"/>
      <c r="U205" s="137" t="str">
        <f t="shared" si="22"/>
        <v/>
      </c>
      <c r="V205" s="140"/>
      <c r="AL205" s="111" t="str">
        <f t="shared" si="23"/>
        <v/>
      </c>
      <c r="AM205" s="112" t="str">
        <f t="shared" si="24"/>
        <v/>
      </c>
      <c r="AN205" s="112" t="str">
        <f t="shared" si="25"/>
        <v/>
      </c>
      <c r="AO205" s="112" t="str">
        <f t="shared" si="26"/>
        <v/>
      </c>
      <c r="AP205" s="112" t="str">
        <f t="shared" si="27"/>
        <v/>
      </c>
      <c r="AQ205" s="112" t="str">
        <f t="shared" si="28"/>
        <v/>
      </c>
    </row>
    <row r="206" spans="1:43" x14ac:dyDescent="0.25">
      <c r="A206" s="138"/>
      <c r="B206" s="139"/>
      <c r="C206" s="140"/>
      <c r="D206" s="140"/>
      <c r="E206" s="140"/>
      <c r="F206" s="141"/>
      <c r="G206" s="141"/>
      <c r="H206" s="140"/>
      <c r="I206" s="140"/>
      <c r="J206" s="140"/>
      <c r="K206" s="140"/>
      <c r="L206" s="140"/>
      <c r="M206" s="140"/>
      <c r="N206" s="140"/>
      <c r="O206" s="142"/>
      <c r="P20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06" s="140"/>
      <c r="R206" s="140"/>
      <c r="S206" s="140"/>
      <c r="T206" s="140"/>
      <c r="U206" s="137" t="str">
        <f t="shared" si="22"/>
        <v/>
      </c>
      <c r="V206" s="140"/>
      <c r="AL206" s="111" t="str">
        <f t="shared" si="23"/>
        <v/>
      </c>
      <c r="AM206" s="112" t="str">
        <f t="shared" si="24"/>
        <v/>
      </c>
      <c r="AN206" s="112" t="str">
        <f t="shared" si="25"/>
        <v/>
      </c>
      <c r="AO206" s="112" t="str">
        <f t="shared" si="26"/>
        <v/>
      </c>
      <c r="AP206" s="112" t="str">
        <f t="shared" si="27"/>
        <v/>
      </c>
      <c r="AQ206" s="112" t="str">
        <f t="shared" si="28"/>
        <v/>
      </c>
    </row>
    <row r="207" spans="1:43" x14ac:dyDescent="0.25">
      <c r="A207" s="138"/>
      <c r="B207" s="139"/>
      <c r="C207" s="140"/>
      <c r="D207" s="140"/>
      <c r="E207" s="140"/>
      <c r="F207" s="141"/>
      <c r="G207" s="141"/>
      <c r="H207" s="140"/>
      <c r="I207" s="140"/>
      <c r="J207" s="140"/>
      <c r="K207" s="140"/>
      <c r="L207" s="140"/>
      <c r="M207" s="140"/>
      <c r="N207" s="140"/>
      <c r="O207" s="142"/>
      <c r="P20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07" s="140"/>
      <c r="R207" s="140"/>
      <c r="S207" s="140"/>
      <c r="T207" s="140"/>
      <c r="U207" s="137" t="str">
        <f t="shared" si="22"/>
        <v/>
      </c>
      <c r="V207" s="140"/>
      <c r="AL207" s="111" t="str">
        <f t="shared" si="23"/>
        <v/>
      </c>
      <c r="AM207" s="112" t="str">
        <f t="shared" si="24"/>
        <v/>
      </c>
      <c r="AN207" s="112" t="str">
        <f t="shared" si="25"/>
        <v/>
      </c>
      <c r="AO207" s="112" t="str">
        <f t="shared" si="26"/>
        <v/>
      </c>
      <c r="AP207" s="112" t="str">
        <f t="shared" si="27"/>
        <v/>
      </c>
      <c r="AQ207" s="112" t="str">
        <f t="shared" si="28"/>
        <v/>
      </c>
    </row>
    <row r="208" spans="1:43" x14ac:dyDescent="0.25">
      <c r="A208" s="138"/>
      <c r="B208" s="139"/>
      <c r="C208" s="140"/>
      <c r="D208" s="140"/>
      <c r="E208" s="140"/>
      <c r="F208" s="141"/>
      <c r="G208" s="141"/>
      <c r="H208" s="140"/>
      <c r="I208" s="140"/>
      <c r="J208" s="140"/>
      <c r="K208" s="140"/>
      <c r="L208" s="140"/>
      <c r="M208" s="140"/>
      <c r="N208" s="140"/>
      <c r="O208" s="142"/>
      <c r="P20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08" s="140"/>
      <c r="R208" s="140"/>
      <c r="S208" s="140"/>
      <c r="T208" s="140"/>
      <c r="U208" s="137" t="str">
        <f t="shared" si="22"/>
        <v/>
      </c>
      <c r="V208" s="140"/>
      <c r="AL208" s="111" t="str">
        <f t="shared" si="23"/>
        <v/>
      </c>
      <c r="AM208" s="112" t="str">
        <f t="shared" si="24"/>
        <v/>
      </c>
      <c r="AN208" s="112" t="str">
        <f t="shared" si="25"/>
        <v/>
      </c>
      <c r="AO208" s="112" t="str">
        <f t="shared" si="26"/>
        <v/>
      </c>
      <c r="AP208" s="112" t="str">
        <f t="shared" si="27"/>
        <v/>
      </c>
      <c r="AQ208" s="112" t="str">
        <f t="shared" si="28"/>
        <v/>
      </c>
    </row>
    <row r="209" spans="1:43" x14ac:dyDescent="0.25">
      <c r="A209" s="138"/>
      <c r="B209" s="139"/>
      <c r="C209" s="140"/>
      <c r="D209" s="140"/>
      <c r="E209" s="140"/>
      <c r="F209" s="141"/>
      <c r="G209" s="141"/>
      <c r="H209" s="140"/>
      <c r="I209" s="140"/>
      <c r="J209" s="140"/>
      <c r="K209" s="140"/>
      <c r="L209" s="140"/>
      <c r="M209" s="140"/>
      <c r="N209" s="140"/>
      <c r="O209" s="142"/>
      <c r="P20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09" s="140"/>
      <c r="R209" s="140"/>
      <c r="S209" s="140"/>
      <c r="T209" s="140"/>
      <c r="U209" s="137" t="str">
        <f t="shared" si="22"/>
        <v/>
      </c>
      <c r="V209" s="140"/>
      <c r="AL209" s="111" t="str">
        <f t="shared" si="23"/>
        <v/>
      </c>
      <c r="AM209" s="112" t="str">
        <f t="shared" si="24"/>
        <v/>
      </c>
      <c r="AN209" s="112" t="str">
        <f t="shared" si="25"/>
        <v/>
      </c>
      <c r="AO209" s="112" t="str">
        <f t="shared" si="26"/>
        <v/>
      </c>
      <c r="AP209" s="112" t="str">
        <f t="shared" si="27"/>
        <v/>
      </c>
      <c r="AQ209" s="112" t="str">
        <f t="shared" si="28"/>
        <v/>
      </c>
    </row>
    <row r="210" spans="1:43" x14ac:dyDescent="0.25">
      <c r="A210" s="138"/>
      <c r="B210" s="139"/>
      <c r="C210" s="140"/>
      <c r="D210" s="140"/>
      <c r="E210" s="140"/>
      <c r="F210" s="141"/>
      <c r="G210" s="141"/>
      <c r="H210" s="140"/>
      <c r="I210" s="140"/>
      <c r="J210" s="140"/>
      <c r="K210" s="140"/>
      <c r="L210" s="140"/>
      <c r="M210" s="140"/>
      <c r="N210" s="140"/>
      <c r="O210" s="142"/>
      <c r="P21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10" s="140"/>
      <c r="R210" s="140"/>
      <c r="S210" s="140"/>
      <c r="T210" s="140"/>
      <c r="U210" s="137" t="str">
        <f t="shared" si="22"/>
        <v/>
      </c>
      <c r="V210" s="140"/>
      <c r="AL210" s="111" t="str">
        <f t="shared" si="23"/>
        <v/>
      </c>
      <c r="AM210" s="112" t="str">
        <f t="shared" si="24"/>
        <v/>
      </c>
      <c r="AN210" s="112" t="str">
        <f t="shared" si="25"/>
        <v/>
      </c>
      <c r="AO210" s="112" t="str">
        <f t="shared" si="26"/>
        <v/>
      </c>
      <c r="AP210" s="112" t="str">
        <f t="shared" si="27"/>
        <v/>
      </c>
      <c r="AQ210" s="112" t="str">
        <f t="shared" si="28"/>
        <v/>
      </c>
    </row>
    <row r="211" spans="1:43" x14ac:dyDescent="0.25">
      <c r="A211" s="138"/>
      <c r="B211" s="139"/>
      <c r="C211" s="140"/>
      <c r="D211" s="140"/>
      <c r="E211" s="140"/>
      <c r="F211" s="141"/>
      <c r="G211" s="141"/>
      <c r="H211" s="140"/>
      <c r="I211" s="140"/>
      <c r="J211" s="140"/>
      <c r="K211" s="140"/>
      <c r="L211" s="140"/>
      <c r="M211" s="140"/>
      <c r="N211" s="140"/>
      <c r="O211" s="142"/>
      <c r="P21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11" s="140"/>
      <c r="R211" s="140"/>
      <c r="S211" s="140"/>
      <c r="T211" s="140"/>
      <c r="U211" s="137" t="str">
        <f t="shared" si="22"/>
        <v/>
      </c>
      <c r="V211" s="140"/>
      <c r="AL211" s="111" t="str">
        <f t="shared" si="23"/>
        <v/>
      </c>
      <c r="AM211" s="112" t="str">
        <f t="shared" si="24"/>
        <v/>
      </c>
      <c r="AN211" s="112" t="str">
        <f t="shared" si="25"/>
        <v/>
      </c>
      <c r="AO211" s="112" t="str">
        <f t="shared" si="26"/>
        <v/>
      </c>
      <c r="AP211" s="112" t="str">
        <f t="shared" si="27"/>
        <v/>
      </c>
      <c r="AQ211" s="112" t="str">
        <f t="shared" si="28"/>
        <v/>
      </c>
    </row>
    <row r="212" spans="1:43" x14ac:dyDescent="0.25">
      <c r="A212" s="138"/>
      <c r="B212" s="139"/>
      <c r="C212" s="140"/>
      <c r="D212" s="140"/>
      <c r="E212" s="140"/>
      <c r="F212" s="141"/>
      <c r="G212" s="141"/>
      <c r="H212" s="140"/>
      <c r="I212" s="140"/>
      <c r="J212" s="140"/>
      <c r="K212" s="140"/>
      <c r="L212" s="140"/>
      <c r="M212" s="140"/>
      <c r="N212" s="140"/>
      <c r="O212" s="142"/>
      <c r="P21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12" s="140"/>
      <c r="R212" s="140"/>
      <c r="S212" s="140"/>
      <c r="T212" s="140"/>
      <c r="U212" s="137" t="str">
        <f t="shared" si="22"/>
        <v/>
      </c>
      <c r="V212" s="140"/>
      <c r="AL212" s="111" t="str">
        <f t="shared" si="23"/>
        <v/>
      </c>
      <c r="AM212" s="112" t="str">
        <f t="shared" si="24"/>
        <v/>
      </c>
      <c r="AN212" s="112" t="str">
        <f t="shared" si="25"/>
        <v/>
      </c>
      <c r="AO212" s="112" t="str">
        <f t="shared" si="26"/>
        <v/>
      </c>
      <c r="AP212" s="112" t="str">
        <f t="shared" si="27"/>
        <v/>
      </c>
      <c r="AQ212" s="112" t="str">
        <f t="shared" si="28"/>
        <v/>
      </c>
    </row>
    <row r="213" spans="1:43" x14ac:dyDescent="0.25">
      <c r="A213" s="138"/>
      <c r="B213" s="139"/>
      <c r="C213" s="140"/>
      <c r="D213" s="140"/>
      <c r="E213" s="140"/>
      <c r="F213" s="141"/>
      <c r="G213" s="141"/>
      <c r="H213" s="140"/>
      <c r="I213" s="140"/>
      <c r="J213" s="140"/>
      <c r="K213" s="140"/>
      <c r="L213" s="140"/>
      <c r="M213" s="140"/>
      <c r="N213" s="140"/>
      <c r="O213" s="142"/>
      <c r="P21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13" s="140"/>
      <c r="R213" s="140"/>
      <c r="S213" s="140"/>
      <c r="T213" s="140"/>
      <c r="U213" s="137" t="str">
        <f t="shared" si="22"/>
        <v/>
      </c>
      <c r="V213" s="140"/>
      <c r="AL213" s="111" t="str">
        <f t="shared" si="23"/>
        <v/>
      </c>
      <c r="AM213" s="112" t="str">
        <f t="shared" si="24"/>
        <v/>
      </c>
      <c r="AN213" s="112" t="str">
        <f t="shared" si="25"/>
        <v/>
      </c>
      <c r="AO213" s="112" t="str">
        <f t="shared" si="26"/>
        <v/>
      </c>
      <c r="AP213" s="112" t="str">
        <f t="shared" si="27"/>
        <v/>
      </c>
      <c r="AQ213" s="112" t="str">
        <f t="shared" si="28"/>
        <v/>
      </c>
    </row>
    <row r="214" spans="1:43" x14ac:dyDescent="0.25">
      <c r="A214" s="138"/>
      <c r="B214" s="139"/>
      <c r="C214" s="140"/>
      <c r="D214" s="140"/>
      <c r="E214" s="140"/>
      <c r="F214" s="141"/>
      <c r="G214" s="141"/>
      <c r="H214" s="140"/>
      <c r="I214" s="140"/>
      <c r="J214" s="140"/>
      <c r="K214" s="140"/>
      <c r="L214" s="140"/>
      <c r="M214" s="140"/>
      <c r="N214" s="140"/>
      <c r="O214" s="142"/>
      <c r="P21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14" s="140"/>
      <c r="R214" s="140"/>
      <c r="S214" s="140"/>
      <c r="T214" s="140"/>
      <c r="U214" s="137" t="str">
        <f t="shared" si="22"/>
        <v/>
      </c>
      <c r="V214" s="140"/>
      <c r="AL214" s="111" t="str">
        <f t="shared" si="23"/>
        <v/>
      </c>
      <c r="AM214" s="112" t="str">
        <f t="shared" si="24"/>
        <v/>
      </c>
      <c r="AN214" s="112" t="str">
        <f t="shared" si="25"/>
        <v/>
      </c>
      <c r="AO214" s="112" t="str">
        <f t="shared" si="26"/>
        <v/>
      </c>
      <c r="AP214" s="112" t="str">
        <f t="shared" si="27"/>
        <v/>
      </c>
      <c r="AQ214" s="112" t="str">
        <f t="shared" si="28"/>
        <v/>
      </c>
    </row>
    <row r="215" spans="1:43" x14ac:dyDescent="0.25">
      <c r="A215" s="138"/>
      <c r="B215" s="139"/>
      <c r="C215" s="140"/>
      <c r="D215" s="140"/>
      <c r="E215" s="140"/>
      <c r="F215" s="141"/>
      <c r="G215" s="141"/>
      <c r="H215" s="140"/>
      <c r="I215" s="140"/>
      <c r="J215" s="140"/>
      <c r="K215" s="140"/>
      <c r="L215" s="140"/>
      <c r="M215" s="140"/>
      <c r="N215" s="140"/>
      <c r="O215" s="142"/>
      <c r="P21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15" s="140"/>
      <c r="R215" s="140"/>
      <c r="S215" s="140"/>
      <c r="T215" s="140"/>
      <c r="U215" s="137" t="str">
        <f t="shared" si="22"/>
        <v/>
      </c>
      <c r="V215" s="140"/>
      <c r="AL215" s="111" t="str">
        <f t="shared" si="23"/>
        <v/>
      </c>
      <c r="AM215" s="112" t="str">
        <f t="shared" si="24"/>
        <v/>
      </c>
      <c r="AN215" s="112" t="str">
        <f t="shared" si="25"/>
        <v/>
      </c>
      <c r="AO215" s="112" t="str">
        <f t="shared" si="26"/>
        <v/>
      </c>
      <c r="AP215" s="112" t="str">
        <f t="shared" si="27"/>
        <v/>
      </c>
      <c r="AQ215" s="112" t="str">
        <f t="shared" si="28"/>
        <v/>
      </c>
    </row>
    <row r="216" spans="1:43" x14ac:dyDescent="0.25">
      <c r="A216" s="138"/>
      <c r="B216" s="139"/>
      <c r="C216" s="140"/>
      <c r="D216" s="140"/>
      <c r="E216" s="140"/>
      <c r="F216" s="141"/>
      <c r="G216" s="141"/>
      <c r="H216" s="140"/>
      <c r="I216" s="140"/>
      <c r="J216" s="140"/>
      <c r="K216" s="140"/>
      <c r="L216" s="140"/>
      <c r="M216" s="140"/>
      <c r="N216" s="140"/>
      <c r="O216" s="142"/>
      <c r="P21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16" s="140"/>
      <c r="R216" s="140"/>
      <c r="S216" s="140"/>
      <c r="T216" s="140"/>
      <c r="U216" s="137" t="str">
        <f t="shared" si="22"/>
        <v/>
      </c>
      <c r="V216" s="140"/>
      <c r="AL216" s="111" t="str">
        <f t="shared" si="23"/>
        <v/>
      </c>
      <c r="AM216" s="112" t="str">
        <f t="shared" si="24"/>
        <v/>
      </c>
      <c r="AN216" s="112" t="str">
        <f t="shared" si="25"/>
        <v/>
      </c>
      <c r="AO216" s="112" t="str">
        <f t="shared" si="26"/>
        <v/>
      </c>
      <c r="AP216" s="112" t="str">
        <f t="shared" si="27"/>
        <v/>
      </c>
      <c r="AQ216" s="112" t="str">
        <f t="shared" si="28"/>
        <v/>
      </c>
    </row>
    <row r="217" spans="1:43" x14ac:dyDescent="0.25">
      <c r="A217" s="138"/>
      <c r="B217" s="139"/>
      <c r="C217" s="140"/>
      <c r="D217" s="140"/>
      <c r="E217" s="140"/>
      <c r="F217" s="141"/>
      <c r="G217" s="141"/>
      <c r="H217" s="140"/>
      <c r="I217" s="140"/>
      <c r="J217" s="140"/>
      <c r="K217" s="140"/>
      <c r="L217" s="140"/>
      <c r="M217" s="140"/>
      <c r="N217" s="140"/>
      <c r="O217" s="142"/>
      <c r="P21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17" s="140"/>
      <c r="R217" s="140"/>
      <c r="S217" s="140"/>
      <c r="T217" s="140"/>
      <c r="U217" s="137" t="str">
        <f t="shared" si="22"/>
        <v/>
      </c>
      <c r="V217" s="140"/>
      <c r="AL217" s="111" t="str">
        <f t="shared" si="23"/>
        <v/>
      </c>
      <c r="AM217" s="112" t="str">
        <f t="shared" si="24"/>
        <v/>
      </c>
      <c r="AN217" s="112" t="str">
        <f t="shared" si="25"/>
        <v/>
      </c>
      <c r="AO217" s="112" t="str">
        <f t="shared" si="26"/>
        <v/>
      </c>
      <c r="AP217" s="112" t="str">
        <f t="shared" si="27"/>
        <v/>
      </c>
      <c r="AQ217" s="112" t="str">
        <f t="shared" si="28"/>
        <v/>
      </c>
    </row>
    <row r="218" spans="1:43" x14ac:dyDescent="0.25">
      <c r="A218" s="138"/>
      <c r="B218" s="139"/>
      <c r="C218" s="140"/>
      <c r="D218" s="140"/>
      <c r="E218" s="140"/>
      <c r="F218" s="141"/>
      <c r="G218" s="141"/>
      <c r="H218" s="140"/>
      <c r="I218" s="140"/>
      <c r="J218" s="140"/>
      <c r="K218" s="140"/>
      <c r="L218" s="140"/>
      <c r="M218" s="140"/>
      <c r="N218" s="140"/>
      <c r="O218" s="142"/>
      <c r="P21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18" s="140"/>
      <c r="R218" s="140"/>
      <c r="S218" s="140"/>
      <c r="T218" s="140"/>
      <c r="U218" s="137" t="str">
        <f t="shared" si="22"/>
        <v/>
      </c>
      <c r="V218" s="140"/>
      <c r="AL218" s="111" t="str">
        <f t="shared" si="23"/>
        <v/>
      </c>
      <c r="AM218" s="112" t="str">
        <f t="shared" si="24"/>
        <v/>
      </c>
      <c r="AN218" s="112" t="str">
        <f t="shared" si="25"/>
        <v/>
      </c>
      <c r="AO218" s="112" t="str">
        <f t="shared" si="26"/>
        <v/>
      </c>
      <c r="AP218" s="112" t="str">
        <f t="shared" si="27"/>
        <v/>
      </c>
      <c r="AQ218" s="112" t="str">
        <f t="shared" si="28"/>
        <v/>
      </c>
    </row>
    <row r="219" spans="1:43" x14ac:dyDescent="0.25">
      <c r="A219" s="138"/>
      <c r="B219" s="139"/>
      <c r="C219" s="140"/>
      <c r="D219" s="140"/>
      <c r="E219" s="140"/>
      <c r="F219" s="141"/>
      <c r="G219" s="141"/>
      <c r="H219" s="140"/>
      <c r="I219" s="140"/>
      <c r="J219" s="140"/>
      <c r="K219" s="140"/>
      <c r="L219" s="140"/>
      <c r="M219" s="140"/>
      <c r="N219" s="140"/>
      <c r="O219" s="142"/>
      <c r="P21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19" s="140"/>
      <c r="R219" s="140"/>
      <c r="S219" s="140"/>
      <c r="T219" s="140"/>
      <c r="U219" s="137" t="str">
        <f t="shared" si="22"/>
        <v/>
      </c>
      <c r="V219" s="140"/>
      <c r="AL219" s="111" t="str">
        <f t="shared" si="23"/>
        <v/>
      </c>
      <c r="AM219" s="112" t="str">
        <f t="shared" si="24"/>
        <v/>
      </c>
      <c r="AN219" s="112" t="str">
        <f t="shared" si="25"/>
        <v/>
      </c>
      <c r="AO219" s="112" t="str">
        <f t="shared" si="26"/>
        <v/>
      </c>
      <c r="AP219" s="112" t="str">
        <f t="shared" si="27"/>
        <v/>
      </c>
      <c r="AQ219" s="112" t="str">
        <f t="shared" si="28"/>
        <v/>
      </c>
    </row>
    <row r="220" spans="1:43" x14ac:dyDescent="0.25">
      <c r="A220" s="138"/>
      <c r="B220" s="139"/>
      <c r="C220" s="140"/>
      <c r="D220" s="140"/>
      <c r="E220" s="140"/>
      <c r="F220" s="141"/>
      <c r="G220" s="141"/>
      <c r="H220" s="140"/>
      <c r="I220" s="140"/>
      <c r="J220" s="140"/>
      <c r="K220" s="140"/>
      <c r="L220" s="140"/>
      <c r="M220" s="140"/>
      <c r="N220" s="140"/>
      <c r="O220" s="142"/>
      <c r="P22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20" s="140"/>
      <c r="R220" s="140"/>
      <c r="S220" s="140"/>
      <c r="T220" s="140"/>
      <c r="U220" s="137" t="str">
        <f t="shared" si="22"/>
        <v/>
      </c>
      <c r="V220" s="140"/>
      <c r="AL220" s="111" t="str">
        <f t="shared" si="23"/>
        <v/>
      </c>
      <c r="AM220" s="112" t="str">
        <f t="shared" si="24"/>
        <v/>
      </c>
      <c r="AN220" s="112" t="str">
        <f t="shared" si="25"/>
        <v/>
      </c>
      <c r="AO220" s="112" t="str">
        <f t="shared" si="26"/>
        <v/>
      </c>
      <c r="AP220" s="112" t="str">
        <f t="shared" si="27"/>
        <v/>
      </c>
      <c r="AQ220" s="112" t="str">
        <f t="shared" si="28"/>
        <v/>
      </c>
    </row>
    <row r="221" spans="1:43" x14ac:dyDescent="0.25">
      <c r="A221" s="138"/>
      <c r="B221" s="139"/>
      <c r="C221" s="140"/>
      <c r="D221" s="140"/>
      <c r="E221" s="140"/>
      <c r="F221" s="141"/>
      <c r="G221" s="141"/>
      <c r="H221" s="140"/>
      <c r="I221" s="140"/>
      <c r="J221" s="140"/>
      <c r="K221" s="140"/>
      <c r="L221" s="140"/>
      <c r="M221" s="140"/>
      <c r="N221" s="140"/>
      <c r="O221" s="142"/>
      <c r="P22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21" s="140"/>
      <c r="R221" s="140"/>
      <c r="S221" s="140"/>
      <c r="T221" s="140"/>
      <c r="U221" s="137" t="str">
        <f t="shared" si="22"/>
        <v/>
      </c>
      <c r="V221" s="140"/>
      <c r="AL221" s="111" t="str">
        <f t="shared" si="23"/>
        <v/>
      </c>
      <c r="AM221" s="112" t="str">
        <f t="shared" si="24"/>
        <v/>
      </c>
      <c r="AN221" s="112" t="str">
        <f t="shared" si="25"/>
        <v/>
      </c>
      <c r="AO221" s="112" t="str">
        <f t="shared" si="26"/>
        <v/>
      </c>
      <c r="AP221" s="112" t="str">
        <f t="shared" si="27"/>
        <v/>
      </c>
      <c r="AQ221" s="112" t="str">
        <f t="shared" si="28"/>
        <v/>
      </c>
    </row>
    <row r="222" spans="1:43" x14ac:dyDescent="0.25">
      <c r="A222" s="138"/>
      <c r="B222" s="139"/>
      <c r="C222" s="140"/>
      <c r="D222" s="140"/>
      <c r="E222" s="140"/>
      <c r="F222" s="141"/>
      <c r="G222" s="141"/>
      <c r="H222" s="140"/>
      <c r="I222" s="140"/>
      <c r="J222" s="140"/>
      <c r="K222" s="140"/>
      <c r="L222" s="140"/>
      <c r="M222" s="140"/>
      <c r="N222" s="140"/>
      <c r="O222" s="142"/>
      <c r="P22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22" s="140"/>
      <c r="R222" s="140"/>
      <c r="S222" s="140"/>
      <c r="T222" s="140"/>
      <c r="U222" s="137" t="str">
        <f t="shared" si="22"/>
        <v/>
      </c>
      <c r="V222" s="140"/>
      <c r="AL222" s="111" t="str">
        <f t="shared" si="23"/>
        <v/>
      </c>
      <c r="AM222" s="112" t="str">
        <f t="shared" si="24"/>
        <v/>
      </c>
      <c r="AN222" s="112" t="str">
        <f t="shared" si="25"/>
        <v/>
      </c>
      <c r="AO222" s="112" t="str">
        <f t="shared" si="26"/>
        <v/>
      </c>
      <c r="AP222" s="112" t="str">
        <f t="shared" si="27"/>
        <v/>
      </c>
      <c r="AQ222" s="112" t="str">
        <f t="shared" si="28"/>
        <v/>
      </c>
    </row>
    <row r="223" spans="1:43" x14ac:dyDescent="0.25">
      <c r="A223" s="138"/>
      <c r="B223" s="139"/>
      <c r="C223" s="140"/>
      <c r="D223" s="140"/>
      <c r="E223" s="140"/>
      <c r="F223" s="141"/>
      <c r="G223" s="141"/>
      <c r="H223" s="140"/>
      <c r="I223" s="140"/>
      <c r="J223" s="140"/>
      <c r="K223" s="140"/>
      <c r="L223" s="140"/>
      <c r="M223" s="140"/>
      <c r="N223" s="140"/>
      <c r="O223" s="142"/>
      <c r="P22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23" s="140"/>
      <c r="R223" s="140"/>
      <c r="S223" s="140"/>
      <c r="T223" s="140"/>
      <c r="U223" s="137" t="str">
        <f t="shared" si="22"/>
        <v/>
      </c>
      <c r="V223" s="140"/>
      <c r="AL223" s="111" t="str">
        <f t="shared" si="23"/>
        <v/>
      </c>
      <c r="AM223" s="112" t="str">
        <f t="shared" si="24"/>
        <v/>
      </c>
      <c r="AN223" s="112" t="str">
        <f t="shared" si="25"/>
        <v/>
      </c>
      <c r="AO223" s="112" t="str">
        <f t="shared" si="26"/>
        <v/>
      </c>
      <c r="AP223" s="112" t="str">
        <f t="shared" si="27"/>
        <v/>
      </c>
      <c r="AQ223" s="112" t="str">
        <f t="shared" si="28"/>
        <v/>
      </c>
    </row>
    <row r="224" spans="1:43" x14ac:dyDescent="0.25">
      <c r="A224" s="138"/>
      <c r="B224" s="139"/>
      <c r="C224" s="140"/>
      <c r="D224" s="140"/>
      <c r="E224" s="140"/>
      <c r="F224" s="141"/>
      <c r="G224" s="141"/>
      <c r="H224" s="140"/>
      <c r="I224" s="140"/>
      <c r="J224" s="140"/>
      <c r="K224" s="140"/>
      <c r="L224" s="140"/>
      <c r="M224" s="140"/>
      <c r="N224" s="140"/>
      <c r="O224" s="142"/>
      <c r="P22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24" s="140"/>
      <c r="R224" s="140"/>
      <c r="S224" s="140"/>
      <c r="T224" s="140"/>
      <c r="U224" s="137" t="str">
        <f t="shared" si="22"/>
        <v/>
      </c>
      <c r="V224" s="140"/>
      <c r="AL224" s="111" t="str">
        <f t="shared" si="23"/>
        <v/>
      </c>
      <c r="AM224" s="112" t="str">
        <f t="shared" si="24"/>
        <v/>
      </c>
      <c r="AN224" s="112" t="str">
        <f t="shared" si="25"/>
        <v/>
      </c>
      <c r="AO224" s="112" t="str">
        <f t="shared" si="26"/>
        <v/>
      </c>
      <c r="AP224" s="112" t="str">
        <f t="shared" si="27"/>
        <v/>
      </c>
      <c r="AQ224" s="112" t="str">
        <f t="shared" si="28"/>
        <v/>
      </c>
    </row>
    <row r="225" spans="1:43" x14ac:dyDescent="0.25">
      <c r="A225" s="138"/>
      <c r="B225" s="139"/>
      <c r="C225" s="140"/>
      <c r="D225" s="140"/>
      <c r="E225" s="140"/>
      <c r="F225" s="141"/>
      <c r="G225" s="141"/>
      <c r="H225" s="140"/>
      <c r="I225" s="140"/>
      <c r="J225" s="140"/>
      <c r="K225" s="140"/>
      <c r="L225" s="140"/>
      <c r="M225" s="140"/>
      <c r="N225" s="140"/>
      <c r="O225" s="142"/>
      <c r="P22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25" s="140"/>
      <c r="R225" s="140"/>
      <c r="S225" s="140"/>
      <c r="T225" s="140"/>
      <c r="U225" s="137" t="str">
        <f t="shared" si="22"/>
        <v/>
      </c>
      <c r="V225" s="140"/>
      <c r="AL225" s="111" t="str">
        <f t="shared" si="23"/>
        <v/>
      </c>
      <c r="AM225" s="112" t="str">
        <f t="shared" si="24"/>
        <v/>
      </c>
      <c r="AN225" s="112" t="str">
        <f t="shared" si="25"/>
        <v/>
      </c>
      <c r="AO225" s="112" t="str">
        <f t="shared" si="26"/>
        <v/>
      </c>
      <c r="AP225" s="112" t="str">
        <f t="shared" si="27"/>
        <v/>
      </c>
      <c r="AQ225" s="112" t="str">
        <f t="shared" si="28"/>
        <v/>
      </c>
    </row>
    <row r="226" spans="1:43" x14ac:dyDescent="0.25">
      <c r="A226" s="138"/>
      <c r="B226" s="139"/>
      <c r="C226" s="140"/>
      <c r="D226" s="140"/>
      <c r="E226" s="140"/>
      <c r="F226" s="141"/>
      <c r="G226" s="141"/>
      <c r="H226" s="140"/>
      <c r="I226" s="140"/>
      <c r="J226" s="140"/>
      <c r="K226" s="140"/>
      <c r="L226" s="140"/>
      <c r="M226" s="140"/>
      <c r="N226" s="140"/>
      <c r="O226" s="142"/>
      <c r="P22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26" s="140"/>
      <c r="R226" s="140"/>
      <c r="S226" s="140"/>
      <c r="T226" s="140"/>
      <c r="U226" s="137" t="str">
        <f t="shared" si="22"/>
        <v/>
      </c>
      <c r="V226" s="140"/>
      <c r="AL226" s="111" t="str">
        <f t="shared" si="23"/>
        <v/>
      </c>
      <c r="AM226" s="112" t="str">
        <f t="shared" si="24"/>
        <v/>
      </c>
      <c r="AN226" s="112" t="str">
        <f t="shared" si="25"/>
        <v/>
      </c>
      <c r="AO226" s="112" t="str">
        <f t="shared" si="26"/>
        <v/>
      </c>
      <c r="AP226" s="112" t="str">
        <f t="shared" si="27"/>
        <v/>
      </c>
      <c r="AQ226" s="112" t="str">
        <f t="shared" si="28"/>
        <v/>
      </c>
    </row>
    <row r="227" spans="1:43" x14ac:dyDescent="0.25">
      <c r="A227" s="138"/>
      <c r="B227" s="139"/>
      <c r="C227" s="140"/>
      <c r="D227" s="140"/>
      <c r="E227" s="140"/>
      <c r="F227" s="141"/>
      <c r="G227" s="141"/>
      <c r="H227" s="140"/>
      <c r="I227" s="140"/>
      <c r="J227" s="140"/>
      <c r="K227" s="140"/>
      <c r="L227" s="140"/>
      <c r="M227" s="140"/>
      <c r="N227" s="140"/>
      <c r="O227" s="142"/>
      <c r="P22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27" s="140"/>
      <c r="R227" s="140"/>
      <c r="S227" s="140"/>
      <c r="T227" s="140"/>
      <c r="U227" s="137" t="str">
        <f t="shared" si="22"/>
        <v/>
      </c>
      <c r="V227" s="140"/>
      <c r="AL227" s="111" t="str">
        <f t="shared" si="23"/>
        <v/>
      </c>
      <c r="AM227" s="112" t="str">
        <f t="shared" si="24"/>
        <v/>
      </c>
      <c r="AN227" s="112" t="str">
        <f t="shared" si="25"/>
        <v/>
      </c>
      <c r="AO227" s="112" t="str">
        <f t="shared" si="26"/>
        <v/>
      </c>
      <c r="AP227" s="112" t="str">
        <f t="shared" si="27"/>
        <v/>
      </c>
      <c r="AQ227" s="112" t="str">
        <f t="shared" si="28"/>
        <v/>
      </c>
    </row>
    <row r="228" spans="1:43" x14ac:dyDescent="0.25">
      <c r="A228" s="138"/>
      <c r="B228" s="139"/>
      <c r="C228" s="140"/>
      <c r="D228" s="140"/>
      <c r="E228" s="140"/>
      <c r="F228" s="141"/>
      <c r="G228" s="141"/>
      <c r="H228" s="140"/>
      <c r="I228" s="140"/>
      <c r="J228" s="140"/>
      <c r="K228" s="140"/>
      <c r="L228" s="140"/>
      <c r="M228" s="140"/>
      <c r="N228" s="140"/>
      <c r="O228" s="142"/>
      <c r="P22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28" s="140"/>
      <c r="R228" s="140"/>
      <c r="S228" s="140"/>
      <c r="T228" s="140"/>
      <c r="U228" s="137" t="str">
        <f t="shared" si="22"/>
        <v/>
      </c>
      <c r="V228" s="140"/>
      <c r="AL228" s="111" t="str">
        <f t="shared" si="23"/>
        <v/>
      </c>
      <c r="AM228" s="112" t="str">
        <f t="shared" si="24"/>
        <v/>
      </c>
      <c r="AN228" s="112" t="str">
        <f t="shared" si="25"/>
        <v/>
      </c>
      <c r="AO228" s="112" t="str">
        <f t="shared" si="26"/>
        <v/>
      </c>
      <c r="AP228" s="112" t="str">
        <f t="shared" si="27"/>
        <v/>
      </c>
      <c r="AQ228" s="112" t="str">
        <f t="shared" si="28"/>
        <v/>
      </c>
    </row>
    <row r="229" spans="1:43" x14ac:dyDescent="0.25">
      <c r="A229" s="138"/>
      <c r="B229" s="139"/>
      <c r="C229" s="140"/>
      <c r="D229" s="140"/>
      <c r="E229" s="140"/>
      <c r="F229" s="141"/>
      <c r="G229" s="141"/>
      <c r="H229" s="140"/>
      <c r="I229" s="140"/>
      <c r="J229" s="140"/>
      <c r="K229" s="140"/>
      <c r="L229" s="140"/>
      <c r="M229" s="140"/>
      <c r="N229" s="140"/>
      <c r="O229" s="142"/>
      <c r="P22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29" s="140"/>
      <c r="R229" s="140"/>
      <c r="S229" s="140"/>
      <c r="T229" s="140"/>
      <c r="U229" s="137" t="str">
        <f t="shared" si="22"/>
        <v/>
      </c>
      <c r="V229" s="140"/>
      <c r="AL229" s="111" t="str">
        <f t="shared" si="23"/>
        <v/>
      </c>
      <c r="AM229" s="112" t="str">
        <f t="shared" si="24"/>
        <v/>
      </c>
      <c r="AN229" s="112" t="str">
        <f t="shared" si="25"/>
        <v/>
      </c>
      <c r="AO229" s="112" t="str">
        <f t="shared" si="26"/>
        <v/>
      </c>
      <c r="AP229" s="112" t="str">
        <f t="shared" si="27"/>
        <v/>
      </c>
      <c r="AQ229" s="112" t="str">
        <f t="shared" si="28"/>
        <v/>
      </c>
    </row>
    <row r="230" spans="1:43" x14ac:dyDescent="0.25">
      <c r="A230" s="138"/>
      <c r="B230" s="139"/>
      <c r="C230" s="140"/>
      <c r="D230" s="140"/>
      <c r="E230" s="140"/>
      <c r="F230" s="141"/>
      <c r="G230" s="141"/>
      <c r="H230" s="140"/>
      <c r="I230" s="140"/>
      <c r="J230" s="140"/>
      <c r="K230" s="140"/>
      <c r="L230" s="140"/>
      <c r="M230" s="140"/>
      <c r="N230" s="140"/>
      <c r="O230" s="142"/>
      <c r="P23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30" s="140"/>
      <c r="R230" s="140"/>
      <c r="S230" s="140"/>
      <c r="T230" s="140"/>
      <c r="U230" s="137" t="str">
        <f t="shared" si="22"/>
        <v/>
      </c>
      <c r="V230" s="140"/>
      <c r="AL230" s="111" t="str">
        <f t="shared" si="23"/>
        <v/>
      </c>
      <c r="AM230" s="112" t="str">
        <f t="shared" si="24"/>
        <v/>
      </c>
      <c r="AN230" s="112" t="str">
        <f t="shared" si="25"/>
        <v/>
      </c>
      <c r="AO230" s="112" t="str">
        <f t="shared" si="26"/>
        <v/>
      </c>
      <c r="AP230" s="112" t="str">
        <f t="shared" si="27"/>
        <v/>
      </c>
      <c r="AQ230" s="112" t="str">
        <f t="shared" si="28"/>
        <v/>
      </c>
    </row>
    <row r="231" spans="1:43" x14ac:dyDescent="0.25">
      <c r="A231" s="138"/>
      <c r="B231" s="139"/>
      <c r="C231" s="140"/>
      <c r="D231" s="140"/>
      <c r="E231" s="140"/>
      <c r="F231" s="141"/>
      <c r="G231" s="141"/>
      <c r="H231" s="140"/>
      <c r="I231" s="140"/>
      <c r="J231" s="140"/>
      <c r="K231" s="140"/>
      <c r="L231" s="140"/>
      <c r="M231" s="140"/>
      <c r="N231" s="140"/>
      <c r="O231" s="142"/>
      <c r="P23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31" s="140"/>
      <c r="R231" s="140"/>
      <c r="S231" s="140"/>
      <c r="T231" s="140"/>
      <c r="U231" s="137" t="str">
        <f t="shared" si="22"/>
        <v/>
      </c>
      <c r="V231" s="140"/>
      <c r="AL231" s="111" t="str">
        <f t="shared" si="23"/>
        <v/>
      </c>
      <c r="AM231" s="112" t="str">
        <f t="shared" si="24"/>
        <v/>
      </c>
      <c r="AN231" s="112" t="str">
        <f t="shared" si="25"/>
        <v/>
      </c>
      <c r="AO231" s="112" t="str">
        <f t="shared" si="26"/>
        <v/>
      </c>
      <c r="AP231" s="112" t="str">
        <f t="shared" si="27"/>
        <v/>
      </c>
      <c r="AQ231" s="112" t="str">
        <f t="shared" si="28"/>
        <v/>
      </c>
    </row>
    <row r="232" spans="1:43" x14ac:dyDescent="0.25">
      <c r="A232" s="138"/>
      <c r="B232" s="139"/>
      <c r="C232" s="140"/>
      <c r="D232" s="140"/>
      <c r="E232" s="140"/>
      <c r="F232" s="141"/>
      <c r="G232" s="141"/>
      <c r="H232" s="140"/>
      <c r="I232" s="140"/>
      <c r="J232" s="140"/>
      <c r="K232" s="140"/>
      <c r="L232" s="140"/>
      <c r="M232" s="140"/>
      <c r="N232" s="140"/>
      <c r="O232" s="142"/>
      <c r="P23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32" s="140"/>
      <c r="R232" s="140"/>
      <c r="S232" s="140"/>
      <c r="T232" s="140"/>
      <c r="U232" s="137" t="str">
        <f t="shared" si="22"/>
        <v/>
      </c>
      <c r="V232" s="140"/>
      <c r="AL232" s="111" t="str">
        <f t="shared" si="23"/>
        <v/>
      </c>
      <c r="AM232" s="112" t="str">
        <f t="shared" si="24"/>
        <v/>
      </c>
      <c r="AN232" s="112" t="str">
        <f t="shared" si="25"/>
        <v/>
      </c>
      <c r="AO232" s="112" t="str">
        <f t="shared" si="26"/>
        <v/>
      </c>
      <c r="AP232" s="112" t="str">
        <f t="shared" si="27"/>
        <v/>
      </c>
      <c r="AQ232" s="112" t="str">
        <f t="shared" si="28"/>
        <v/>
      </c>
    </row>
    <row r="233" spans="1:43" x14ac:dyDescent="0.25">
      <c r="A233" s="138"/>
      <c r="B233" s="139"/>
      <c r="C233" s="140"/>
      <c r="D233" s="140"/>
      <c r="E233" s="140"/>
      <c r="F233" s="141"/>
      <c r="G233" s="141"/>
      <c r="H233" s="140"/>
      <c r="I233" s="140"/>
      <c r="J233" s="140"/>
      <c r="K233" s="140"/>
      <c r="L233" s="140"/>
      <c r="M233" s="140"/>
      <c r="N233" s="140"/>
      <c r="O233" s="142"/>
      <c r="P23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33" s="140"/>
      <c r="R233" s="140"/>
      <c r="S233" s="140"/>
      <c r="T233" s="140"/>
      <c r="U233" s="137" t="str">
        <f t="shared" si="22"/>
        <v/>
      </c>
      <c r="V233" s="140"/>
      <c r="AL233" s="111" t="str">
        <f t="shared" si="23"/>
        <v/>
      </c>
      <c r="AM233" s="112" t="str">
        <f t="shared" si="24"/>
        <v/>
      </c>
      <c r="AN233" s="112" t="str">
        <f t="shared" si="25"/>
        <v/>
      </c>
      <c r="AO233" s="112" t="str">
        <f t="shared" si="26"/>
        <v/>
      </c>
      <c r="AP233" s="112" t="str">
        <f t="shared" si="27"/>
        <v/>
      </c>
      <c r="AQ233" s="112" t="str">
        <f t="shared" si="28"/>
        <v/>
      </c>
    </row>
    <row r="234" spans="1:43" x14ac:dyDescent="0.25">
      <c r="A234" s="138"/>
      <c r="B234" s="139"/>
      <c r="C234" s="140"/>
      <c r="D234" s="140"/>
      <c r="E234" s="140"/>
      <c r="F234" s="141"/>
      <c r="G234" s="141"/>
      <c r="H234" s="140"/>
      <c r="I234" s="140"/>
      <c r="J234" s="140"/>
      <c r="K234" s="140"/>
      <c r="L234" s="140"/>
      <c r="M234" s="140"/>
      <c r="N234" s="140"/>
      <c r="O234" s="142"/>
      <c r="P23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34" s="140"/>
      <c r="R234" s="140"/>
      <c r="S234" s="140"/>
      <c r="T234" s="140"/>
      <c r="U234" s="137" t="str">
        <f t="shared" si="22"/>
        <v/>
      </c>
      <c r="V234" s="140"/>
      <c r="AL234" s="111" t="str">
        <f t="shared" si="23"/>
        <v/>
      </c>
      <c r="AM234" s="112" t="str">
        <f t="shared" si="24"/>
        <v/>
      </c>
      <c r="AN234" s="112" t="str">
        <f t="shared" si="25"/>
        <v/>
      </c>
      <c r="AO234" s="112" t="str">
        <f t="shared" si="26"/>
        <v/>
      </c>
      <c r="AP234" s="112" t="str">
        <f t="shared" si="27"/>
        <v/>
      </c>
      <c r="AQ234" s="112" t="str">
        <f t="shared" si="28"/>
        <v/>
      </c>
    </row>
    <row r="235" spans="1:43" x14ac:dyDescent="0.25">
      <c r="A235" s="138"/>
      <c r="B235" s="139"/>
      <c r="C235" s="140"/>
      <c r="D235" s="140"/>
      <c r="E235" s="140"/>
      <c r="F235" s="141"/>
      <c r="G235" s="141"/>
      <c r="H235" s="140"/>
      <c r="I235" s="140"/>
      <c r="J235" s="140"/>
      <c r="K235" s="140"/>
      <c r="L235" s="140"/>
      <c r="M235" s="140"/>
      <c r="N235" s="140"/>
      <c r="O235" s="142"/>
      <c r="P23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35" s="140"/>
      <c r="R235" s="140"/>
      <c r="S235" s="140"/>
      <c r="T235" s="140"/>
      <c r="U235" s="137" t="str">
        <f t="shared" si="22"/>
        <v/>
      </c>
      <c r="V235" s="140"/>
      <c r="AL235" s="111" t="str">
        <f t="shared" si="23"/>
        <v/>
      </c>
      <c r="AM235" s="112" t="str">
        <f t="shared" si="24"/>
        <v/>
      </c>
      <c r="AN235" s="112" t="str">
        <f t="shared" si="25"/>
        <v/>
      </c>
      <c r="AO235" s="112" t="str">
        <f t="shared" si="26"/>
        <v/>
      </c>
      <c r="AP235" s="112" t="str">
        <f t="shared" si="27"/>
        <v/>
      </c>
      <c r="AQ235" s="112" t="str">
        <f t="shared" si="28"/>
        <v/>
      </c>
    </row>
    <row r="236" spans="1:43" x14ac:dyDescent="0.25">
      <c r="A236" s="138"/>
      <c r="B236" s="139"/>
      <c r="C236" s="140"/>
      <c r="D236" s="140"/>
      <c r="E236" s="140"/>
      <c r="F236" s="141"/>
      <c r="G236" s="141"/>
      <c r="H236" s="140"/>
      <c r="I236" s="140"/>
      <c r="J236" s="140"/>
      <c r="K236" s="140"/>
      <c r="L236" s="140"/>
      <c r="M236" s="140"/>
      <c r="N236" s="140"/>
      <c r="O236" s="142"/>
      <c r="P23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36" s="140"/>
      <c r="R236" s="140"/>
      <c r="S236" s="140"/>
      <c r="T236" s="140"/>
      <c r="U236" s="137" t="str">
        <f t="shared" si="22"/>
        <v/>
      </c>
      <c r="V236" s="140"/>
      <c r="AL236" s="111" t="str">
        <f t="shared" si="23"/>
        <v/>
      </c>
      <c r="AM236" s="112" t="str">
        <f t="shared" si="24"/>
        <v/>
      </c>
      <c r="AN236" s="112" t="str">
        <f t="shared" si="25"/>
        <v/>
      </c>
      <c r="AO236" s="112" t="str">
        <f t="shared" si="26"/>
        <v/>
      </c>
      <c r="AP236" s="112" t="str">
        <f t="shared" si="27"/>
        <v/>
      </c>
      <c r="AQ236" s="112" t="str">
        <f t="shared" si="28"/>
        <v/>
      </c>
    </row>
    <row r="237" spans="1:43" x14ac:dyDescent="0.25">
      <c r="A237" s="138"/>
      <c r="B237" s="139"/>
      <c r="C237" s="140"/>
      <c r="D237" s="140"/>
      <c r="E237" s="140"/>
      <c r="F237" s="141"/>
      <c r="G237" s="141"/>
      <c r="H237" s="140"/>
      <c r="I237" s="140"/>
      <c r="J237" s="140"/>
      <c r="K237" s="140"/>
      <c r="L237" s="140"/>
      <c r="M237" s="140"/>
      <c r="N237" s="140"/>
      <c r="O237" s="142"/>
      <c r="P23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37" s="140"/>
      <c r="R237" s="140"/>
      <c r="S237" s="140"/>
      <c r="T237" s="140"/>
      <c r="U237" s="137" t="str">
        <f t="shared" si="22"/>
        <v/>
      </c>
      <c r="V237" s="140"/>
      <c r="AL237" s="111" t="str">
        <f t="shared" si="23"/>
        <v/>
      </c>
      <c r="AM237" s="112" t="str">
        <f t="shared" si="24"/>
        <v/>
      </c>
      <c r="AN237" s="112" t="str">
        <f t="shared" si="25"/>
        <v/>
      </c>
      <c r="AO237" s="112" t="str">
        <f t="shared" si="26"/>
        <v/>
      </c>
      <c r="AP237" s="112" t="str">
        <f t="shared" si="27"/>
        <v/>
      </c>
      <c r="AQ237" s="112" t="str">
        <f t="shared" si="28"/>
        <v/>
      </c>
    </row>
    <row r="238" spans="1:43" x14ac:dyDescent="0.25">
      <c r="A238" s="138"/>
      <c r="B238" s="139"/>
      <c r="C238" s="140"/>
      <c r="D238" s="140"/>
      <c r="E238" s="140"/>
      <c r="F238" s="141"/>
      <c r="G238" s="141"/>
      <c r="H238" s="140"/>
      <c r="I238" s="140"/>
      <c r="J238" s="140"/>
      <c r="K238" s="140"/>
      <c r="L238" s="140"/>
      <c r="M238" s="140"/>
      <c r="N238" s="140"/>
      <c r="O238" s="142"/>
      <c r="P23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38" s="140"/>
      <c r="R238" s="140"/>
      <c r="S238" s="140"/>
      <c r="T238" s="140"/>
      <c r="U238" s="137" t="str">
        <f t="shared" si="22"/>
        <v/>
      </c>
      <c r="V238" s="140"/>
      <c r="AL238" s="111" t="str">
        <f t="shared" si="23"/>
        <v/>
      </c>
      <c r="AM238" s="112" t="str">
        <f t="shared" si="24"/>
        <v/>
      </c>
      <c r="AN238" s="112" t="str">
        <f t="shared" si="25"/>
        <v/>
      </c>
      <c r="AO238" s="112" t="str">
        <f t="shared" si="26"/>
        <v/>
      </c>
      <c r="AP238" s="112" t="str">
        <f t="shared" si="27"/>
        <v/>
      </c>
      <c r="AQ238" s="112" t="str">
        <f t="shared" si="28"/>
        <v/>
      </c>
    </row>
    <row r="239" spans="1:43" x14ac:dyDescent="0.25">
      <c r="A239" s="138"/>
      <c r="B239" s="139"/>
      <c r="C239" s="140"/>
      <c r="D239" s="140"/>
      <c r="E239" s="140"/>
      <c r="F239" s="141"/>
      <c r="G239" s="141"/>
      <c r="H239" s="140"/>
      <c r="I239" s="140"/>
      <c r="J239" s="140"/>
      <c r="K239" s="140"/>
      <c r="L239" s="140"/>
      <c r="M239" s="140"/>
      <c r="N239" s="140"/>
      <c r="O239" s="142"/>
      <c r="P23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39" s="140"/>
      <c r="R239" s="140"/>
      <c r="S239" s="140"/>
      <c r="T239" s="140"/>
      <c r="U239" s="137" t="str">
        <f t="shared" si="22"/>
        <v/>
      </c>
      <c r="V239" s="140"/>
      <c r="AL239" s="111" t="str">
        <f t="shared" si="23"/>
        <v/>
      </c>
      <c r="AM239" s="112" t="str">
        <f t="shared" si="24"/>
        <v/>
      </c>
      <c r="AN239" s="112" t="str">
        <f t="shared" si="25"/>
        <v/>
      </c>
      <c r="AO239" s="112" t="str">
        <f t="shared" si="26"/>
        <v/>
      </c>
      <c r="AP239" s="112" t="str">
        <f t="shared" si="27"/>
        <v/>
      </c>
      <c r="AQ239" s="112" t="str">
        <f t="shared" si="28"/>
        <v/>
      </c>
    </row>
    <row r="240" spans="1:43" x14ac:dyDescent="0.25">
      <c r="A240" s="138"/>
      <c r="B240" s="139"/>
      <c r="C240" s="140"/>
      <c r="D240" s="140"/>
      <c r="E240" s="140"/>
      <c r="F240" s="141"/>
      <c r="G240" s="141"/>
      <c r="H240" s="140"/>
      <c r="I240" s="140"/>
      <c r="J240" s="140"/>
      <c r="K240" s="140"/>
      <c r="L240" s="140"/>
      <c r="M240" s="140"/>
      <c r="N240" s="140"/>
      <c r="O240" s="142"/>
      <c r="P24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40" s="140"/>
      <c r="R240" s="140"/>
      <c r="S240" s="140"/>
      <c r="T240" s="140"/>
      <c r="U240" s="137" t="str">
        <f t="shared" si="22"/>
        <v/>
      </c>
      <c r="V240" s="140"/>
      <c r="AL240" s="111" t="str">
        <f t="shared" si="23"/>
        <v/>
      </c>
      <c r="AM240" s="112" t="str">
        <f t="shared" si="24"/>
        <v/>
      </c>
      <c r="AN240" s="112" t="str">
        <f t="shared" si="25"/>
        <v/>
      </c>
      <c r="AO240" s="112" t="str">
        <f t="shared" si="26"/>
        <v/>
      </c>
      <c r="AP240" s="112" t="str">
        <f t="shared" si="27"/>
        <v/>
      </c>
      <c r="AQ240" s="112" t="str">
        <f t="shared" si="28"/>
        <v/>
      </c>
    </row>
    <row r="241" spans="1:43" x14ac:dyDescent="0.25">
      <c r="A241" s="138"/>
      <c r="B241" s="139"/>
      <c r="C241" s="140"/>
      <c r="D241" s="140"/>
      <c r="E241" s="140"/>
      <c r="F241" s="141"/>
      <c r="G241" s="141"/>
      <c r="H241" s="140"/>
      <c r="I241" s="140"/>
      <c r="J241" s="140"/>
      <c r="K241" s="140"/>
      <c r="L241" s="140"/>
      <c r="M241" s="140"/>
      <c r="N241" s="140"/>
      <c r="O241" s="142"/>
      <c r="P24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41" s="140"/>
      <c r="R241" s="140"/>
      <c r="S241" s="140"/>
      <c r="T241" s="140"/>
      <c r="U241" s="137" t="str">
        <f t="shared" si="22"/>
        <v/>
      </c>
      <c r="V241" s="140"/>
      <c r="AL241" s="111" t="str">
        <f t="shared" si="23"/>
        <v/>
      </c>
      <c r="AM241" s="112" t="str">
        <f t="shared" si="24"/>
        <v/>
      </c>
      <c r="AN241" s="112" t="str">
        <f t="shared" si="25"/>
        <v/>
      </c>
      <c r="AO241" s="112" t="str">
        <f t="shared" si="26"/>
        <v/>
      </c>
      <c r="AP241" s="112" t="str">
        <f t="shared" si="27"/>
        <v/>
      </c>
      <c r="AQ241" s="112" t="str">
        <f t="shared" si="28"/>
        <v/>
      </c>
    </row>
    <row r="242" spans="1:43" x14ac:dyDescent="0.25">
      <c r="A242" s="138"/>
      <c r="B242" s="139"/>
      <c r="C242" s="140"/>
      <c r="D242" s="140"/>
      <c r="E242" s="140"/>
      <c r="F242" s="141"/>
      <c r="G242" s="141"/>
      <c r="H242" s="140"/>
      <c r="I242" s="140"/>
      <c r="J242" s="140"/>
      <c r="K242" s="140"/>
      <c r="L242" s="140"/>
      <c r="M242" s="140"/>
      <c r="N242" s="140"/>
      <c r="O242" s="142"/>
      <c r="P24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42" s="140"/>
      <c r="R242" s="140"/>
      <c r="S242" s="140"/>
      <c r="T242" s="140"/>
      <c r="U242" s="137" t="str">
        <f t="shared" si="22"/>
        <v/>
      </c>
      <c r="V242" s="140"/>
      <c r="AL242" s="111" t="str">
        <f t="shared" si="23"/>
        <v/>
      </c>
      <c r="AM242" s="112" t="str">
        <f t="shared" si="24"/>
        <v/>
      </c>
      <c r="AN242" s="112" t="str">
        <f t="shared" si="25"/>
        <v/>
      </c>
      <c r="AO242" s="112" t="str">
        <f t="shared" si="26"/>
        <v/>
      </c>
      <c r="AP242" s="112" t="str">
        <f t="shared" si="27"/>
        <v/>
      </c>
      <c r="AQ242" s="112" t="str">
        <f t="shared" si="28"/>
        <v/>
      </c>
    </row>
    <row r="243" spans="1:43" x14ac:dyDescent="0.25">
      <c r="A243" s="138"/>
      <c r="B243" s="139"/>
      <c r="C243" s="140"/>
      <c r="D243" s="140"/>
      <c r="E243" s="140"/>
      <c r="F243" s="141"/>
      <c r="G243" s="141"/>
      <c r="H243" s="140"/>
      <c r="I243" s="140"/>
      <c r="J243" s="140"/>
      <c r="K243" s="140"/>
      <c r="L243" s="140"/>
      <c r="M243" s="140"/>
      <c r="N243" s="140"/>
      <c r="O243" s="142"/>
      <c r="P24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43" s="140"/>
      <c r="R243" s="140"/>
      <c r="S243" s="140"/>
      <c r="T243" s="140"/>
      <c r="U243" s="137" t="str">
        <f t="shared" si="22"/>
        <v/>
      </c>
      <c r="V243" s="140"/>
      <c r="AL243" s="111" t="str">
        <f t="shared" si="23"/>
        <v/>
      </c>
      <c r="AM243" s="112" t="str">
        <f t="shared" si="24"/>
        <v/>
      </c>
      <c r="AN243" s="112" t="str">
        <f t="shared" si="25"/>
        <v/>
      </c>
      <c r="AO243" s="112" t="str">
        <f t="shared" si="26"/>
        <v/>
      </c>
      <c r="AP243" s="112" t="str">
        <f t="shared" si="27"/>
        <v/>
      </c>
      <c r="AQ243" s="112" t="str">
        <f t="shared" si="28"/>
        <v/>
      </c>
    </row>
    <row r="244" spans="1:43" x14ac:dyDescent="0.25">
      <c r="A244" s="138"/>
      <c r="B244" s="139"/>
      <c r="C244" s="140"/>
      <c r="D244" s="140"/>
      <c r="E244" s="140"/>
      <c r="F244" s="141"/>
      <c r="G244" s="141"/>
      <c r="H244" s="140"/>
      <c r="I244" s="140"/>
      <c r="J244" s="140"/>
      <c r="K244" s="140"/>
      <c r="L244" s="140"/>
      <c r="M244" s="140"/>
      <c r="N244" s="140"/>
      <c r="O244" s="142"/>
      <c r="P24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44" s="140"/>
      <c r="R244" s="140"/>
      <c r="S244" s="140"/>
      <c r="T244" s="140"/>
      <c r="U244" s="137" t="str">
        <f t="shared" si="22"/>
        <v/>
      </c>
      <c r="V244" s="140"/>
      <c r="AL244" s="111" t="str">
        <f t="shared" si="23"/>
        <v/>
      </c>
      <c r="AM244" s="112" t="str">
        <f t="shared" si="24"/>
        <v/>
      </c>
      <c r="AN244" s="112" t="str">
        <f t="shared" si="25"/>
        <v/>
      </c>
      <c r="AO244" s="112" t="str">
        <f t="shared" si="26"/>
        <v/>
      </c>
      <c r="AP244" s="112" t="str">
        <f t="shared" si="27"/>
        <v/>
      </c>
      <c r="AQ244" s="112" t="str">
        <f t="shared" si="28"/>
        <v/>
      </c>
    </row>
    <row r="245" spans="1:43" x14ac:dyDescent="0.25">
      <c r="A245" s="138"/>
      <c r="B245" s="139"/>
      <c r="C245" s="140"/>
      <c r="D245" s="140"/>
      <c r="E245" s="140"/>
      <c r="F245" s="141"/>
      <c r="G245" s="141"/>
      <c r="H245" s="140"/>
      <c r="I245" s="140"/>
      <c r="J245" s="140"/>
      <c r="K245" s="140"/>
      <c r="L245" s="140"/>
      <c r="M245" s="140"/>
      <c r="N245" s="140"/>
      <c r="O245" s="142"/>
      <c r="P24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45" s="140"/>
      <c r="R245" s="140"/>
      <c r="S245" s="140"/>
      <c r="T245" s="140"/>
      <c r="U245" s="137" t="str">
        <f t="shared" si="22"/>
        <v/>
      </c>
      <c r="V245" s="140"/>
      <c r="AL245" s="111" t="str">
        <f t="shared" si="23"/>
        <v/>
      </c>
      <c r="AM245" s="112" t="str">
        <f t="shared" si="24"/>
        <v/>
      </c>
      <c r="AN245" s="112" t="str">
        <f t="shared" si="25"/>
        <v/>
      </c>
      <c r="AO245" s="112" t="str">
        <f t="shared" si="26"/>
        <v/>
      </c>
      <c r="AP245" s="112" t="str">
        <f t="shared" si="27"/>
        <v/>
      </c>
      <c r="AQ245" s="112" t="str">
        <f t="shared" si="28"/>
        <v/>
      </c>
    </row>
    <row r="246" spans="1:43" x14ac:dyDescent="0.25">
      <c r="A246" s="138"/>
      <c r="B246" s="139"/>
      <c r="C246" s="140"/>
      <c r="D246" s="140"/>
      <c r="E246" s="140"/>
      <c r="F246" s="141"/>
      <c r="G246" s="141"/>
      <c r="H246" s="140"/>
      <c r="I246" s="140"/>
      <c r="J246" s="140"/>
      <c r="K246" s="140"/>
      <c r="L246" s="140"/>
      <c r="M246" s="140"/>
      <c r="N246" s="140"/>
      <c r="O246" s="142"/>
      <c r="P24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46" s="140"/>
      <c r="R246" s="140"/>
      <c r="S246" s="140"/>
      <c r="T246" s="140"/>
      <c r="U246" s="137" t="str">
        <f t="shared" si="22"/>
        <v/>
      </c>
      <c r="V246" s="140"/>
      <c r="AL246" s="111" t="str">
        <f t="shared" si="23"/>
        <v/>
      </c>
      <c r="AM246" s="112" t="str">
        <f t="shared" si="24"/>
        <v/>
      </c>
      <c r="AN246" s="112" t="str">
        <f t="shared" si="25"/>
        <v/>
      </c>
      <c r="AO246" s="112" t="str">
        <f t="shared" si="26"/>
        <v/>
      </c>
      <c r="AP246" s="112" t="str">
        <f t="shared" si="27"/>
        <v/>
      </c>
      <c r="AQ246" s="112" t="str">
        <f t="shared" si="28"/>
        <v/>
      </c>
    </row>
    <row r="247" spans="1:43" x14ac:dyDescent="0.25">
      <c r="A247" s="138"/>
      <c r="B247" s="139"/>
      <c r="C247" s="140"/>
      <c r="D247" s="140"/>
      <c r="E247" s="140"/>
      <c r="F247" s="141"/>
      <c r="G247" s="141"/>
      <c r="H247" s="140"/>
      <c r="I247" s="140"/>
      <c r="J247" s="140"/>
      <c r="K247" s="140"/>
      <c r="L247" s="140"/>
      <c r="M247" s="140"/>
      <c r="N247" s="140"/>
      <c r="O247" s="142"/>
      <c r="P24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47" s="140"/>
      <c r="R247" s="140"/>
      <c r="S247" s="140"/>
      <c r="T247" s="140"/>
      <c r="U247" s="137" t="str">
        <f t="shared" si="22"/>
        <v/>
      </c>
      <c r="V247" s="140"/>
      <c r="AL247" s="111" t="str">
        <f t="shared" si="23"/>
        <v/>
      </c>
      <c r="AM247" s="112" t="str">
        <f t="shared" si="24"/>
        <v/>
      </c>
      <c r="AN247" s="112" t="str">
        <f t="shared" si="25"/>
        <v/>
      </c>
      <c r="AO247" s="112" t="str">
        <f t="shared" si="26"/>
        <v/>
      </c>
      <c r="AP247" s="112" t="str">
        <f t="shared" si="27"/>
        <v/>
      </c>
      <c r="AQ247" s="112" t="str">
        <f t="shared" si="28"/>
        <v/>
      </c>
    </row>
    <row r="248" spans="1:43" x14ac:dyDescent="0.25">
      <c r="A248" s="138"/>
      <c r="B248" s="139"/>
      <c r="C248" s="140"/>
      <c r="D248" s="140"/>
      <c r="E248" s="140"/>
      <c r="F248" s="141"/>
      <c r="G248" s="141"/>
      <c r="H248" s="140"/>
      <c r="I248" s="140"/>
      <c r="J248" s="140"/>
      <c r="K248" s="140"/>
      <c r="L248" s="140"/>
      <c r="M248" s="140"/>
      <c r="N248" s="140"/>
      <c r="O248" s="142"/>
      <c r="P24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48" s="140"/>
      <c r="R248" s="140"/>
      <c r="S248" s="140"/>
      <c r="T248" s="140"/>
      <c r="U248" s="137" t="str">
        <f t="shared" si="22"/>
        <v/>
      </c>
      <c r="V248" s="140"/>
      <c r="AL248" s="111" t="str">
        <f t="shared" si="23"/>
        <v/>
      </c>
      <c r="AM248" s="112" t="str">
        <f t="shared" si="24"/>
        <v/>
      </c>
      <c r="AN248" s="112" t="str">
        <f t="shared" si="25"/>
        <v/>
      </c>
      <c r="AO248" s="112" t="str">
        <f t="shared" si="26"/>
        <v/>
      </c>
      <c r="AP248" s="112" t="str">
        <f t="shared" si="27"/>
        <v/>
      </c>
      <c r="AQ248" s="112" t="str">
        <f t="shared" si="28"/>
        <v/>
      </c>
    </row>
    <row r="249" spans="1:43" x14ac:dyDescent="0.25">
      <c r="A249" s="138"/>
      <c r="B249" s="139"/>
      <c r="C249" s="140"/>
      <c r="D249" s="140"/>
      <c r="E249" s="140"/>
      <c r="F249" s="141"/>
      <c r="G249" s="141"/>
      <c r="H249" s="140"/>
      <c r="I249" s="140"/>
      <c r="J249" s="140"/>
      <c r="K249" s="140"/>
      <c r="L249" s="140"/>
      <c r="M249" s="140"/>
      <c r="N249" s="140"/>
      <c r="O249" s="142"/>
      <c r="P24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49" s="140"/>
      <c r="R249" s="140"/>
      <c r="S249" s="140"/>
      <c r="T249" s="140"/>
      <c r="U249" s="137" t="str">
        <f t="shared" si="22"/>
        <v/>
      </c>
      <c r="V249" s="140"/>
      <c r="AL249" s="111" t="str">
        <f t="shared" si="23"/>
        <v/>
      </c>
      <c r="AM249" s="112" t="str">
        <f t="shared" si="24"/>
        <v/>
      </c>
      <c r="AN249" s="112" t="str">
        <f t="shared" si="25"/>
        <v/>
      </c>
      <c r="AO249" s="112" t="str">
        <f t="shared" si="26"/>
        <v/>
      </c>
      <c r="AP249" s="112" t="str">
        <f t="shared" si="27"/>
        <v/>
      </c>
      <c r="AQ249" s="112" t="str">
        <f t="shared" si="28"/>
        <v/>
      </c>
    </row>
    <row r="250" spans="1:43" x14ac:dyDescent="0.25">
      <c r="A250" s="138"/>
      <c r="B250" s="139"/>
      <c r="C250" s="140"/>
      <c r="D250" s="140"/>
      <c r="E250" s="140"/>
      <c r="F250" s="141"/>
      <c r="G250" s="141"/>
      <c r="H250" s="140"/>
      <c r="I250" s="140"/>
      <c r="J250" s="140"/>
      <c r="K250" s="140"/>
      <c r="L250" s="140"/>
      <c r="M250" s="140"/>
      <c r="N250" s="140"/>
      <c r="O250" s="142"/>
      <c r="P25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50" s="140"/>
      <c r="R250" s="140"/>
      <c r="S250" s="140"/>
      <c r="T250" s="140"/>
      <c r="U250" s="137" t="str">
        <f t="shared" si="22"/>
        <v/>
      </c>
      <c r="V250" s="140"/>
      <c r="AL250" s="111" t="str">
        <f t="shared" si="23"/>
        <v/>
      </c>
      <c r="AM250" s="112" t="str">
        <f t="shared" si="24"/>
        <v/>
      </c>
      <c r="AN250" s="112" t="str">
        <f t="shared" si="25"/>
        <v/>
      </c>
      <c r="AO250" s="112" t="str">
        <f t="shared" si="26"/>
        <v/>
      </c>
      <c r="AP250" s="112" t="str">
        <f t="shared" si="27"/>
        <v/>
      </c>
      <c r="AQ250" s="112" t="str">
        <f t="shared" si="28"/>
        <v/>
      </c>
    </row>
    <row r="251" spans="1:43" x14ac:dyDescent="0.25">
      <c r="A251" s="138"/>
      <c r="B251" s="139"/>
      <c r="C251" s="140"/>
      <c r="D251" s="140"/>
      <c r="E251" s="140"/>
      <c r="F251" s="141"/>
      <c r="G251" s="141"/>
      <c r="H251" s="140"/>
      <c r="I251" s="140"/>
      <c r="J251" s="140"/>
      <c r="K251" s="140"/>
      <c r="L251" s="140"/>
      <c r="M251" s="140"/>
      <c r="N251" s="140"/>
      <c r="O251" s="142"/>
      <c r="P25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51" s="140"/>
      <c r="R251" s="140"/>
      <c r="S251" s="140"/>
      <c r="T251" s="140"/>
      <c r="U251" s="137" t="str">
        <f t="shared" si="22"/>
        <v/>
      </c>
      <c r="V251" s="140"/>
      <c r="AL251" s="111" t="str">
        <f t="shared" si="23"/>
        <v/>
      </c>
      <c r="AM251" s="112" t="str">
        <f t="shared" si="24"/>
        <v/>
      </c>
      <c r="AN251" s="112" t="str">
        <f t="shared" si="25"/>
        <v/>
      </c>
      <c r="AO251" s="112" t="str">
        <f t="shared" si="26"/>
        <v/>
      </c>
      <c r="AP251" s="112" t="str">
        <f t="shared" si="27"/>
        <v/>
      </c>
      <c r="AQ251" s="112" t="str">
        <f t="shared" si="28"/>
        <v/>
      </c>
    </row>
    <row r="252" spans="1:43" x14ac:dyDescent="0.25">
      <c r="A252" s="138"/>
      <c r="B252" s="139"/>
      <c r="C252" s="140"/>
      <c r="D252" s="140"/>
      <c r="E252" s="140"/>
      <c r="F252" s="141"/>
      <c r="G252" s="141"/>
      <c r="H252" s="140"/>
      <c r="I252" s="140"/>
      <c r="J252" s="140"/>
      <c r="K252" s="140"/>
      <c r="L252" s="140"/>
      <c r="M252" s="140"/>
      <c r="N252" s="140"/>
      <c r="O252" s="142"/>
      <c r="P25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52" s="140"/>
      <c r="R252" s="140"/>
      <c r="S252" s="140"/>
      <c r="T252" s="140"/>
      <c r="U252" s="137" t="str">
        <f t="shared" si="22"/>
        <v/>
      </c>
      <c r="V252" s="140"/>
      <c r="AL252" s="111" t="str">
        <f t="shared" si="23"/>
        <v/>
      </c>
      <c r="AM252" s="112" t="str">
        <f t="shared" si="24"/>
        <v/>
      </c>
      <c r="AN252" s="112" t="str">
        <f t="shared" si="25"/>
        <v/>
      </c>
      <c r="AO252" s="112" t="str">
        <f t="shared" si="26"/>
        <v/>
      </c>
      <c r="AP252" s="112" t="str">
        <f t="shared" si="27"/>
        <v/>
      </c>
      <c r="AQ252" s="112" t="str">
        <f t="shared" si="28"/>
        <v/>
      </c>
    </row>
    <row r="253" spans="1:43" x14ac:dyDescent="0.25">
      <c r="A253" s="138"/>
      <c r="B253" s="139"/>
      <c r="C253" s="140"/>
      <c r="D253" s="140"/>
      <c r="E253" s="140"/>
      <c r="F253" s="141"/>
      <c r="G253" s="141"/>
      <c r="H253" s="140"/>
      <c r="I253" s="140"/>
      <c r="J253" s="140"/>
      <c r="K253" s="140"/>
      <c r="L253" s="140"/>
      <c r="M253" s="140"/>
      <c r="N253" s="140"/>
      <c r="O253" s="142"/>
      <c r="P25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53" s="140"/>
      <c r="R253" s="140"/>
      <c r="S253" s="140"/>
      <c r="T253" s="140"/>
      <c r="U253" s="137" t="str">
        <f t="shared" si="22"/>
        <v/>
      </c>
      <c r="V253" s="140"/>
      <c r="AL253" s="111" t="str">
        <f t="shared" si="23"/>
        <v/>
      </c>
      <c r="AM253" s="112" t="str">
        <f t="shared" si="24"/>
        <v/>
      </c>
      <c r="AN253" s="112" t="str">
        <f t="shared" si="25"/>
        <v/>
      </c>
      <c r="AO253" s="112" t="str">
        <f t="shared" si="26"/>
        <v/>
      </c>
      <c r="AP253" s="112" t="str">
        <f t="shared" si="27"/>
        <v/>
      </c>
      <c r="AQ253" s="112" t="str">
        <f t="shared" si="28"/>
        <v/>
      </c>
    </row>
    <row r="254" spans="1:43" x14ac:dyDescent="0.25">
      <c r="A254" s="138"/>
      <c r="B254" s="139"/>
      <c r="C254" s="140"/>
      <c r="D254" s="140"/>
      <c r="E254" s="140"/>
      <c r="F254" s="141"/>
      <c r="G254" s="141"/>
      <c r="H254" s="140"/>
      <c r="I254" s="140"/>
      <c r="J254" s="140"/>
      <c r="K254" s="140"/>
      <c r="L254" s="140"/>
      <c r="M254" s="140"/>
      <c r="N254" s="140"/>
      <c r="O254" s="142"/>
      <c r="P25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54" s="140"/>
      <c r="R254" s="140"/>
      <c r="S254" s="140"/>
      <c r="T254" s="140"/>
      <c r="U254" s="137" t="str">
        <f t="shared" si="22"/>
        <v/>
      </c>
      <c r="V254" s="140"/>
      <c r="AL254" s="111" t="str">
        <f t="shared" si="23"/>
        <v/>
      </c>
      <c r="AM254" s="112" t="str">
        <f t="shared" si="24"/>
        <v/>
      </c>
      <c r="AN254" s="112" t="str">
        <f t="shared" si="25"/>
        <v/>
      </c>
      <c r="AO254" s="112" t="str">
        <f t="shared" si="26"/>
        <v/>
      </c>
      <c r="AP254" s="112" t="str">
        <f t="shared" si="27"/>
        <v/>
      </c>
      <c r="AQ254" s="112" t="str">
        <f t="shared" si="28"/>
        <v/>
      </c>
    </row>
    <row r="255" spans="1:43" x14ac:dyDescent="0.25">
      <c r="A255" s="138"/>
      <c r="B255" s="139"/>
      <c r="C255" s="140"/>
      <c r="D255" s="140"/>
      <c r="E255" s="140"/>
      <c r="F255" s="141"/>
      <c r="G255" s="141"/>
      <c r="H255" s="140"/>
      <c r="I255" s="140"/>
      <c r="J255" s="140"/>
      <c r="K255" s="140"/>
      <c r="L255" s="140"/>
      <c r="M255" s="140"/>
      <c r="N255" s="140"/>
      <c r="O255" s="142"/>
      <c r="P25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55" s="140"/>
      <c r="R255" s="140"/>
      <c r="S255" s="140"/>
      <c r="T255" s="140"/>
      <c r="U255" s="137" t="str">
        <f t="shared" si="22"/>
        <v/>
      </c>
      <c r="V255" s="140"/>
      <c r="AL255" s="111" t="str">
        <f t="shared" si="23"/>
        <v/>
      </c>
      <c r="AM255" s="112" t="str">
        <f t="shared" si="24"/>
        <v/>
      </c>
      <c r="AN255" s="112" t="str">
        <f t="shared" si="25"/>
        <v/>
      </c>
      <c r="AO255" s="112" t="str">
        <f t="shared" si="26"/>
        <v/>
      </c>
      <c r="AP255" s="112" t="str">
        <f t="shared" si="27"/>
        <v/>
      </c>
      <c r="AQ255" s="112" t="str">
        <f t="shared" si="28"/>
        <v/>
      </c>
    </row>
    <row r="256" spans="1:43" x14ac:dyDescent="0.25">
      <c r="A256" s="138"/>
      <c r="B256" s="139"/>
      <c r="C256" s="140"/>
      <c r="D256" s="140"/>
      <c r="E256" s="140"/>
      <c r="F256" s="141"/>
      <c r="G256" s="141"/>
      <c r="H256" s="140"/>
      <c r="I256" s="140"/>
      <c r="J256" s="140"/>
      <c r="K256" s="140"/>
      <c r="L256" s="140"/>
      <c r="M256" s="140"/>
      <c r="N256" s="140"/>
      <c r="O256" s="142"/>
      <c r="P25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56" s="140"/>
      <c r="R256" s="140"/>
      <c r="S256" s="140"/>
      <c r="T256" s="140"/>
      <c r="U256" s="137" t="str">
        <f t="shared" si="22"/>
        <v/>
      </c>
      <c r="V256" s="140"/>
      <c r="AL256" s="111" t="str">
        <f t="shared" si="23"/>
        <v/>
      </c>
      <c r="AM256" s="112" t="str">
        <f t="shared" si="24"/>
        <v/>
      </c>
      <c r="AN256" s="112" t="str">
        <f t="shared" si="25"/>
        <v/>
      </c>
      <c r="AO256" s="112" t="str">
        <f t="shared" si="26"/>
        <v/>
      </c>
      <c r="AP256" s="112" t="str">
        <f t="shared" si="27"/>
        <v/>
      </c>
      <c r="AQ256" s="112" t="str">
        <f t="shared" si="28"/>
        <v/>
      </c>
    </row>
    <row r="257" spans="1:43" x14ac:dyDescent="0.25">
      <c r="A257" s="138"/>
      <c r="B257" s="139"/>
      <c r="C257" s="140"/>
      <c r="D257" s="140"/>
      <c r="E257" s="140"/>
      <c r="F257" s="141"/>
      <c r="G257" s="141"/>
      <c r="H257" s="140"/>
      <c r="I257" s="140"/>
      <c r="J257" s="140"/>
      <c r="K257" s="140"/>
      <c r="L257" s="140"/>
      <c r="M257" s="140"/>
      <c r="N257" s="140"/>
      <c r="O257" s="142"/>
      <c r="P25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57" s="140"/>
      <c r="R257" s="140"/>
      <c r="S257" s="140"/>
      <c r="T257" s="140"/>
      <c r="U257" s="137" t="str">
        <f t="shared" si="22"/>
        <v/>
      </c>
      <c r="V257" s="140"/>
      <c r="AL257" s="111" t="str">
        <f t="shared" si="23"/>
        <v/>
      </c>
      <c r="AM257" s="112" t="str">
        <f t="shared" si="24"/>
        <v/>
      </c>
      <c r="AN257" s="112" t="str">
        <f t="shared" si="25"/>
        <v/>
      </c>
      <c r="AO257" s="112" t="str">
        <f t="shared" si="26"/>
        <v/>
      </c>
      <c r="AP257" s="112" t="str">
        <f t="shared" si="27"/>
        <v/>
      </c>
      <c r="AQ257" s="112" t="str">
        <f t="shared" si="28"/>
        <v/>
      </c>
    </row>
    <row r="258" spans="1:43" x14ac:dyDescent="0.25">
      <c r="A258" s="138"/>
      <c r="B258" s="139"/>
      <c r="C258" s="140"/>
      <c r="D258" s="140"/>
      <c r="E258" s="140"/>
      <c r="F258" s="141"/>
      <c r="G258" s="141"/>
      <c r="H258" s="140"/>
      <c r="I258" s="140"/>
      <c r="J258" s="140"/>
      <c r="K258" s="140"/>
      <c r="L258" s="140"/>
      <c r="M258" s="140"/>
      <c r="N258" s="140"/>
      <c r="O258" s="142"/>
      <c r="P25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58" s="140"/>
      <c r="R258" s="140"/>
      <c r="S258" s="140"/>
      <c r="T258" s="140"/>
      <c r="U258" s="137" t="str">
        <f t="shared" ref="U258:U321" si="29">IF($P258="Votre établissement",(LEFT($C258,1)&amp;MID(LEFT($B258,6),3,4)&amp;$A258&amp;CODE(LEFT($E258,1))&amp;CODE(LEFT($D258,1))),IF($P258="Assurance Maladie","CERFA"&amp;MID(LEFT($B258,6),3,4)&amp;$A258&amp;CODE(LEFT($E258,1))&amp;CODE(LEFT($D258,1)),IF(OR($P258="Patient",$P258="Etablissement Receveur"),"Vous n'avez pas à prescrire ce transport","")))</f>
        <v/>
      </c>
      <c r="V258" s="140"/>
      <c r="AL258" s="111" t="str">
        <f t="shared" si="23"/>
        <v/>
      </c>
      <c r="AM258" s="112" t="str">
        <f t="shared" si="24"/>
        <v/>
      </c>
      <c r="AN258" s="112" t="str">
        <f t="shared" si="25"/>
        <v/>
      </c>
      <c r="AO258" s="112" t="str">
        <f t="shared" si="26"/>
        <v/>
      </c>
      <c r="AP258" s="112" t="str">
        <f t="shared" si="27"/>
        <v/>
      </c>
      <c r="AQ258" s="112" t="str">
        <f t="shared" si="28"/>
        <v/>
      </c>
    </row>
    <row r="259" spans="1:43" x14ac:dyDescent="0.25">
      <c r="A259" s="138"/>
      <c r="B259" s="139"/>
      <c r="C259" s="140"/>
      <c r="D259" s="140"/>
      <c r="E259" s="140"/>
      <c r="F259" s="141"/>
      <c r="G259" s="141"/>
      <c r="H259" s="140"/>
      <c r="I259" s="140"/>
      <c r="J259" s="140"/>
      <c r="K259" s="140"/>
      <c r="L259" s="140"/>
      <c r="M259" s="140"/>
      <c r="N259" s="140"/>
      <c r="O259" s="142"/>
      <c r="P25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59" s="140"/>
      <c r="R259" s="140"/>
      <c r="S259" s="140"/>
      <c r="T259" s="140"/>
      <c r="U259" s="137" t="str">
        <f t="shared" si="29"/>
        <v/>
      </c>
      <c r="V259" s="140"/>
      <c r="AL259" s="111" t="str">
        <f t="shared" ref="AL259:AL322" si="30">IF(AND(B259&lt;&gt;"",L259="Ambulance"),VALUE(LEFT(HOUR(B259),2)),"")</f>
        <v/>
      </c>
      <c r="AM259" s="112" t="str">
        <f t="shared" ref="AM259:AM322" si="31">IF(AND(B259&lt;&gt;"",L259="VSL"),VALUE(LEFT(HOUR(B259),2)),"")</f>
        <v/>
      </c>
      <c r="AN259" s="112" t="str">
        <f t="shared" ref="AN259:AN322" si="32">IF(AND(B259&lt;&gt;"",L259="Taxi conventionné"),VALUE(LEFT(HOUR(B259),2)),"")</f>
        <v/>
      </c>
      <c r="AO259" s="112" t="str">
        <f t="shared" ref="AO259:AO322" si="33">IF(AND(B259&lt;&gt;"",L259="Véhicule personnel"),VALUE(LEFT(HOUR(B259),2)),"")</f>
        <v/>
      </c>
      <c r="AP259" s="112" t="str">
        <f t="shared" ref="AP259:AP322" si="34">IF(AND(B259&lt;&gt;"",L259="Transport en commun"),VALUE(LEFT(HOUR(B259),2)),"")</f>
        <v/>
      </c>
      <c r="AQ259" s="112" t="str">
        <f t="shared" ref="AQ259:AQ322" si="35">IF(B259&lt;&gt;"",VALUE(LEFT(HOUR(B259),2)),"")</f>
        <v/>
      </c>
    </row>
    <row r="260" spans="1:43" x14ac:dyDescent="0.25">
      <c r="A260" s="138"/>
      <c r="B260" s="139"/>
      <c r="C260" s="140"/>
      <c r="D260" s="140"/>
      <c r="E260" s="140"/>
      <c r="F260" s="141"/>
      <c r="G260" s="141"/>
      <c r="H260" s="140"/>
      <c r="I260" s="140"/>
      <c r="J260" s="140"/>
      <c r="K260" s="140"/>
      <c r="L260" s="140"/>
      <c r="M260" s="140"/>
      <c r="N260" s="140"/>
      <c r="O260" s="142"/>
      <c r="P26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60" s="140"/>
      <c r="R260" s="140"/>
      <c r="S260" s="140"/>
      <c r="T260" s="140"/>
      <c r="U260" s="137" t="str">
        <f t="shared" si="29"/>
        <v/>
      </c>
      <c r="V260" s="140"/>
      <c r="AL260" s="111" t="str">
        <f t="shared" si="30"/>
        <v/>
      </c>
      <c r="AM260" s="112" t="str">
        <f t="shared" si="31"/>
        <v/>
      </c>
      <c r="AN260" s="112" t="str">
        <f t="shared" si="32"/>
        <v/>
      </c>
      <c r="AO260" s="112" t="str">
        <f t="shared" si="33"/>
        <v/>
      </c>
      <c r="AP260" s="112" t="str">
        <f t="shared" si="34"/>
        <v/>
      </c>
      <c r="AQ260" s="112" t="str">
        <f t="shared" si="35"/>
        <v/>
      </c>
    </row>
    <row r="261" spans="1:43" x14ac:dyDescent="0.25">
      <c r="A261" s="138"/>
      <c r="B261" s="139"/>
      <c r="C261" s="140"/>
      <c r="D261" s="140"/>
      <c r="E261" s="140"/>
      <c r="F261" s="141"/>
      <c r="G261" s="141"/>
      <c r="H261" s="140"/>
      <c r="I261" s="140"/>
      <c r="J261" s="140"/>
      <c r="K261" s="140"/>
      <c r="L261" s="140"/>
      <c r="M261" s="140"/>
      <c r="N261" s="140"/>
      <c r="O261" s="142"/>
      <c r="P26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61" s="140"/>
      <c r="R261" s="140"/>
      <c r="S261" s="140"/>
      <c r="T261" s="140"/>
      <c r="U261" s="137" t="str">
        <f t="shared" si="29"/>
        <v/>
      </c>
      <c r="V261" s="140"/>
      <c r="AL261" s="111" t="str">
        <f t="shared" si="30"/>
        <v/>
      </c>
      <c r="AM261" s="112" t="str">
        <f t="shared" si="31"/>
        <v/>
      </c>
      <c r="AN261" s="112" t="str">
        <f t="shared" si="32"/>
        <v/>
      </c>
      <c r="AO261" s="112" t="str">
        <f t="shared" si="33"/>
        <v/>
      </c>
      <c r="AP261" s="112" t="str">
        <f t="shared" si="34"/>
        <v/>
      </c>
      <c r="AQ261" s="112" t="str">
        <f t="shared" si="35"/>
        <v/>
      </c>
    </row>
    <row r="262" spans="1:43" x14ac:dyDescent="0.25">
      <c r="A262" s="138"/>
      <c r="B262" s="139"/>
      <c r="C262" s="140"/>
      <c r="D262" s="140"/>
      <c r="E262" s="140"/>
      <c r="F262" s="141"/>
      <c r="G262" s="141"/>
      <c r="H262" s="140"/>
      <c r="I262" s="140"/>
      <c r="J262" s="140"/>
      <c r="K262" s="140"/>
      <c r="L262" s="140"/>
      <c r="M262" s="140"/>
      <c r="N262" s="140"/>
      <c r="O262" s="142"/>
      <c r="P26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62" s="140"/>
      <c r="R262" s="140"/>
      <c r="S262" s="140"/>
      <c r="T262" s="140"/>
      <c r="U262" s="137" t="str">
        <f t="shared" si="29"/>
        <v/>
      </c>
      <c r="V262" s="140"/>
      <c r="AL262" s="111" t="str">
        <f t="shared" si="30"/>
        <v/>
      </c>
      <c r="AM262" s="112" t="str">
        <f t="shared" si="31"/>
        <v/>
      </c>
      <c r="AN262" s="112" t="str">
        <f t="shared" si="32"/>
        <v/>
      </c>
      <c r="AO262" s="112" t="str">
        <f t="shared" si="33"/>
        <v/>
      </c>
      <c r="AP262" s="112" t="str">
        <f t="shared" si="34"/>
        <v/>
      </c>
      <c r="AQ262" s="112" t="str">
        <f t="shared" si="35"/>
        <v/>
      </c>
    </row>
    <row r="263" spans="1:43" x14ac:dyDescent="0.25">
      <c r="A263" s="138"/>
      <c r="B263" s="139"/>
      <c r="C263" s="140"/>
      <c r="D263" s="140"/>
      <c r="E263" s="140"/>
      <c r="F263" s="141"/>
      <c r="G263" s="141"/>
      <c r="H263" s="140"/>
      <c r="I263" s="140"/>
      <c r="J263" s="140"/>
      <c r="K263" s="140"/>
      <c r="L263" s="140"/>
      <c r="M263" s="140"/>
      <c r="N263" s="140"/>
      <c r="O263" s="142"/>
      <c r="P26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63" s="140"/>
      <c r="R263" s="140"/>
      <c r="S263" s="140"/>
      <c r="T263" s="140"/>
      <c r="U263" s="137" t="str">
        <f t="shared" si="29"/>
        <v/>
      </c>
      <c r="V263" s="140"/>
      <c r="AL263" s="111" t="str">
        <f t="shared" si="30"/>
        <v/>
      </c>
      <c r="AM263" s="112" t="str">
        <f t="shared" si="31"/>
        <v/>
      </c>
      <c r="AN263" s="112" t="str">
        <f t="shared" si="32"/>
        <v/>
      </c>
      <c r="AO263" s="112" t="str">
        <f t="shared" si="33"/>
        <v/>
      </c>
      <c r="AP263" s="112" t="str">
        <f t="shared" si="34"/>
        <v/>
      </c>
      <c r="AQ263" s="112" t="str">
        <f t="shared" si="35"/>
        <v/>
      </c>
    </row>
    <row r="264" spans="1:43" x14ac:dyDescent="0.25">
      <c r="A264" s="138"/>
      <c r="B264" s="139"/>
      <c r="C264" s="140"/>
      <c r="D264" s="140"/>
      <c r="E264" s="140"/>
      <c r="F264" s="141"/>
      <c r="G264" s="141"/>
      <c r="H264" s="140"/>
      <c r="I264" s="140"/>
      <c r="J264" s="140"/>
      <c r="K264" s="140"/>
      <c r="L264" s="140"/>
      <c r="M264" s="140"/>
      <c r="N264" s="140"/>
      <c r="O264" s="142"/>
      <c r="P26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64" s="140"/>
      <c r="R264" s="140"/>
      <c r="S264" s="140"/>
      <c r="T264" s="140"/>
      <c r="U264" s="137" t="str">
        <f t="shared" si="29"/>
        <v/>
      </c>
      <c r="V264" s="140"/>
      <c r="AL264" s="111" t="str">
        <f t="shared" si="30"/>
        <v/>
      </c>
      <c r="AM264" s="112" t="str">
        <f t="shared" si="31"/>
        <v/>
      </c>
      <c r="AN264" s="112" t="str">
        <f t="shared" si="32"/>
        <v/>
      </c>
      <c r="AO264" s="112" t="str">
        <f t="shared" si="33"/>
        <v/>
      </c>
      <c r="AP264" s="112" t="str">
        <f t="shared" si="34"/>
        <v/>
      </c>
      <c r="AQ264" s="112" t="str">
        <f t="shared" si="35"/>
        <v/>
      </c>
    </row>
    <row r="265" spans="1:43" x14ac:dyDescent="0.25">
      <c r="A265" s="138"/>
      <c r="B265" s="139"/>
      <c r="C265" s="140"/>
      <c r="D265" s="140"/>
      <c r="E265" s="140"/>
      <c r="F265" s="141"/>
      <c r="G265" s="141"/>
      <c r="H265" s="140"/>
      <c r="I265" s="140"/>
      <c r="J265" s="140"/>
      <c r="K265" s="140"/>
      <c r="L265" s="140"/>
      <c r="M265" s="140"/>
      <c r="N265" s="140"/>
      <c r="O265" s="142"/>
      <c r="P26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65" s="140"/>
      <c r="R265" s="140"/>
      <c r="S265" s="140"/>
      <c r="T265" s="140"/>
      <c r="U265" s="137" t="str">
        <f t="shared" si="29"/>
        <v/>
      </c>
      <c r="V265" s="140"/>
      <c r="AL265" s="111" t="str">
        <f t="shared" si="30"/>
        <v/>
      </c>
      <c r="AM265" s="112" t="str">
        <f t="shared" si="31"/>
        <v/>
      </c>
      <c r="AN265" s="112" t="str">
        <f t="shared" si="32"/>
        <v/>
      </c>
      <c r="AO265" s="112" t="str">
        <f t="shared" si="33"/>
        <v/>
      </c>
      <c r="AP265" s="112" t="str">
        <f t="shared" si="34"/>
        <v/>
      </c>
      <c r="AQ265" s="112" t="str">
        <f t="shared" si="35"/>
        <v/>
      </c>
    </row>
    <row r="266" spans="1:43" x14ac:dyDescent="0.25">
      <c r="A266" s="138"/>
      <c r="B266" s="139"/>
      <c r="C266" s="140"/>
      <c r="D266" s="140"/>
      <c r="E266" s="140"/>
      <c r="F266" s="141"/>
      <c r="G266" s="141"/>
      <c r="H266" s="140"/>
      <c r="I266" s="140"/>
      <c r="J266" s="140"/>
      <c r="K266" s="140"/>
      <c r="L266" s="140"/>
      <c r="M266" s="140"/>
      <c r="N266" s="140"/>
      <c r="O266" s="142"/>
      <c r="P26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66" s="140"/>
      <c r="R266" s="140"/>
      <c r="S266" s="140"/>
      <c r="T266" s="140"/>
      <c r="U266" s="137" t="str">
        <f t="shared" si="29"/>
        <v/>
      </c>
      <c r="V266" s="140"/>
      <c r="AL266" s="111" t="str">
        <f t="shared" si="30"/>
        <v/>
      </c>
      <c r="AM266" s="112" t="str">
        <f t="shared" si="31"/>
        <v/>
      </c>
      <c r="AN266" s="112" t="str">
        <f t="shared" si="32"/>
        <v/>
      </c>
      <c r="AO266" s="112" t="str">
        <f t="shared" si="33"/>
        <v/>
      </c>
      <c r="AP266" s="112" t="str">
        <f t="shared" si="34"/>
        <v/>
      </c>
      <c r="AQ266" s="112" t="str">
        <f t="shared" si="35"/>
        <v/>
      </c>
    </row>
    <row r="267" spans="1:43" x14ac:dyDescent="0.25">
      <c r="A267" s="138"/>
      <c r="B267" s="139"/>
      <c r="C267" s="140"/>
      <c r="D267" s="140"/>
      <c r="E267" s="140"/>
      <c r="F267" s="141"/>
      <c r="G267" s="141"/>
      <c r="H267" s="140"/>
      <c r="I267" s="140"/>
      <c r="J267" s="140"/>
      <c r="K267" s="140"/>
      <c r="L267" s="140"/>
      <c r="M267" s="140"/>
      <c r="N267" s="140"/>
      <c r="O267" s="142"/>
      <c r="P26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67" s="140"/>
      <c r="R267" s="140"/>
      <c r="S267" s="140"/>
      <c r="T267" s="140"/>
      <c r="U267" s="137" t="str">
        <f t="shared" si="29"/>
        <v/>
      </c>
      <c r="V267" s="140"/>
      <c r="AL267" s="111" t="str">
        <f t="shared" si="30"/>
        <v/>
      </c>
      <c r="AM267" s="112" t="str">
        <f t="shared" si="31"/>
        <v/>
      </c>
      <c r="AN267" s="112" t="str">
        <f t="shared" si="32"/>
        <v/>
      </c>
      <c r="AO267" s="112" t="str">
        <f t="shared" si="33"/>
        <v/>
      </c>
      <c r="AP267" s="112" t="str">
        <f t="shared" si="34"/>
        <v/>
      </c>
      <c r="AQ267" s="112" t="str">
        <f t="shared" si="35"/>
        <v/>
      </c>
    </row>
    <row r="268" spans="1:43" x14ac:dyDescent="0.25">
      <c r="A268" s="138"/>
      <c r="B268" s="139"/>
      <c r="C268" s="140"/>
      <c r="D268" s="140"/>
      <c r="E268" s="140"/>
      <c r="F268" s="141"/>
      <c r="G268" s="141"/>
      <c r="H268" s="140"/>
      <c r="I268" s="140"/>
      <c r="J268" s="140"/>
      <c r="K268" s="140"/>
      <c r="L268" s="140"/>
      <c r="M268" s="140"/>
      <c r="N268" s="140"/>
      <c r="O268" s="142"/>
      <c r="P26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68" s="140"/>
      <c r="R268" s="140"/>
      <c r="S268" s="140"/>
      <c r="T268" s="140"/>
      <c r="U268" s="137" t="str">
        <f t="shared" si="29"/>
        <v/>
      </c>
      <c r="V268" s="140"/>
      <c r="AL268" s="111" t="str">
        <f t="shared" si="30"/>
        <v/>
      </c>
      <c r="AM268" s="112" t="str">
        <f t="shared" si="31"/>
        <v/>
      </c>
      <c r="AN268" s="112" t="str">
        <f t="shared" si="32"/>
        <v/>
      </c>
      <c r="AO268" s="112" t="str">
        <f t="shared" si="33"/>
        <v/>
      </c>
      <c r="AP268" s="112" t="str">
        <f t="shared" si="34"/>
        <v/>
      </c>
      <c r="AQ268" s="112" t="str">
        <f t="shared" si="35"/>
        <v/>
      </c>
    </row>
    <row r="269" spans="1:43" x14ac:dyDescent="0.25">
      <c r="A269" s="138"/>
      <c r="B269" s="139"/>
      <c r="C269" s="140"/>
      <c r="D269" s="140"/>
      <c r="E269" s="140"/>
      <c r="F269" s="141"/>
      <c r="G269" s="141"/>
      <c r="H269" s="140"/>
      <c r="I269" s="140"/>
      <c r="J269" s="140"/>
      <c r="K269" s="140"/>
      <c r="L269" s="140"/>
      <c r="M269" s="140"/>
      <c r="N269" s="140"/>
      <c r="O269" s="142"/>
      <c r="P26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69" s="140"/>
      <c r="R269" s="140"/>
      <c r="S269" s="140"/>
      <c r="T269" s="140"/>
      <c r="U269" s="137" t="str">
        <f t="shared" si="29"/>
        <v/>
      </c>
      <c r="V269" s="140"/>
      <c r="AL269" s="111" t="str">
        <f t="shared" si="30"/>
        <v/>
      </c>
      <c r="AM269" s="112" t="str">
        <f t="shared" si="31"/>
        <v/>
      </c>
      <c r="AN269" s="112" t="str">
        <f t="shared" si="32"/>
        <v/>
      </c>
      <c r="AO269" s="112" t="str">
        <f t="shared" si="33"/>
        <v/>
      </c>
      <c r="AP269" s="112" t="str">
        <f t="shared" si="34"/>
        <v/>
      </c>
      <c r="AQ269" s="112" t="str">
        <f t="shared" si="35"/>
        <v/>
      </c>
    </row>
    <row r="270" spans="1:43" x14ac:dyDescent="0.25">
      <c r="A270" s="138"/>
      <c r="B270" s="139"/>
      <c r="C270" s="140"/>
      <c r="D270" s="140"/>
      <c r="E270" s="140"/>
      <c r="F270" s="141"/>
      <c r="G270" s="141"/>
      <c r="H270" s="140"/>
      <c r="I270" s="140"/>
      <c r="J270" s="140"/>
      <c r="K270" s="140"/>
      <c r="L270" s="140"/>
      <c r="M270" s="140"/>
      <c r="N270" s="140"/>
      <c r="O270" s="142"/>
      <c r="P27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70" s="140"/>
      <c r="R270" s="140"/>
      <c r="S270" s="140"/>
      <c r="T270" s="140"/>
      <c r="U270" s="137" t="str">
        <f t="shared" si="29"/>
        <v/>
      </c>
      <c r="V270" s="140"/>
      <c r="AL270" s="111" t="str">
        <f t="shared" si="30"/>
        <v/>
      </c>
      <c r="AM270" s="112" t="str">
        <f t="shared" si="31"/>
        <v/>
      </c>
      <c r="AN270" s="112" t="str">
        <f t="shared" si="32"/>
        <v/>
      </c>
      <c r="AO270" s="112" t="str">
        <f t="shared" si="33"/>
        <v/>
      </c>
      <c r="AP270" s="112" t="str">
        <f t="shared" si="34"/>
        <v/>
      </c>
      <c r="AQ270" s="112" t="str">
        <f t="shared" si="35"/>
        <v/>
      </c>
    </row>
    <row r="271" spans="1:43" x14ac:dyDescent="0.25">
      <c r="A271" s="138"/>
      <c r="B271" s="139"/>
      <c r="C271" s="140"/>
      <c r="D271" s="140"/>
      <c r="E271" s="140"/>
      <c r="F271" s="141"/>
      <c r="G271" s="141"/>
      <c r="H271" s="140"/>
      <c r="I271" s="140"/>
      <c r="J271" s="140"/>
      <c r="K271" s="140"/>
      <c r="L271" s="140"/>
      <c r="M271" s="140"/>
      <c r="N271" s="140"/>
      <c r="O271" s="142"/>
      <c r="P27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71" s="140"/>
      <c r="R271" s="140"/>
      <c r="S271" s="140"/>
      <c r="T271" s="140"/>
      <c r="U271" s="137" t="str">
        <f t="shared" si="29"/>
        <v/>
      </c>
      <c r="V271" s="140"/>
      <c r="AL271" s="111" t="str">
        <f t="shared" si="30"/>
        <v/>
      </c>
      <c r="AM271" s="112" t="str">
        <f t="shared" si="31"/>
        <v/>
      </c>
      <c r="AN271" s="112" t="str">
        <f t="shared" si="32"/>
        <v/>
      </c>
      <c r="AO271" s="112" t="str">
        <f t="shared" si="33"/>
        <v/>
      </c>
      <c r="AP271" s="112" t="str">
        <f t="shared" si="34"/>
        <v/>
      </c>
      <c r="AQ271" s="112" t="str">
        <f t="shared" si="35"/>
        <v/>
      </c>
    </row>
    <row r="272" spans="1:43" x14ac:dyDescent="0.25">
      <c r="A272" s="138"/>
      <c r="B272" s="139"/>
      <c r="C272" s="140"/>
      <c r="D272" s="140"/>
      <c r="E272" s="140"/>
      <c r="F272" s="141"/>
      <c r="G272" s="141"/>
      <c r="H272" s="140"/>
      <c r="I272" s="140"/>
      <c r="J272" s="140"/>
      <c r="K272" s="140"/>
      <c r="L272" s="140"/>
      <c r="M272" s="140"/>
      <c r="N272" s="140"/>
      <c r="O272" s="142"/>
      <c r="P27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72" s="140"/>
      <c r="R272" s="140"/>
      <c r="S272" s="140"/>
      <c r="T272" s="140"/>
      <c r="U272" s="137" t="str">
        <f t="shared" si="29"/>
        <v/>
      </c>
      <c r="V272" s="140"/>
      <c r="AL272" s="111" t="str">
        <f t="shared" si="30"/>
        <v/>
      </c>
      <c r="AM272" s="112" t="str">
        <f t="shared" si="31"/>
        <v/>
      </c>
      <c r="AN272" s="112" t="str">
        <f t="shared" si="32"/>
        <v/>
      </c>
      <c r="AO272" s="112" t="str">
        <f t="shared" si="33"/>
        <v/>
      </c>
      <c r="AP272" s="112" t="str">
        <f t="shared" si="34"/>
        <v/>
      </c>
      <c r="AQ272" s="112" t="str">
        <f t="shared" si="35"/>
        <v/>
      </c>
    </row>
    <row r="273" spans="1:43" x14ac:dyDescent="0.25">
      <c r="A273" s="138"/>
      <c r="B273" s="139"/>
      <c r="C273" s="140"/>
      <c r="D273" s="140"/>
      <c r="E273" s="140"/>
      <c r="F273" s="141"/>
      <c r="G273" s="141"/>
      <c r="H273" s="140"/>
      <c r="I273" s="140"/>
      <c r="J273" s="140"/>
      <c r="K273" s="140"/>
      <c r="L273" s="140"/>
      <c r="M273" s="140"/>
      <c r="N273" s="140"/>
      <c r="O273" s="142"/>
      <c r="P27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73" s="140"/>
      <c r="R273" s="140"/>
      <c r="S273" s="140"/>
      <c r="T273" s="140"/>
      <c r="U273" s="137" t="str">
        <f t="shared" si="29"/>
        <v/>
      </c>
      <c r="V273" s="140"/>
      <c r="AL273" s="111" t="str">
        <f t="shared" si="30"/>
        <v/>
      </c>
      <c r="AM273" s="112" t="str">
        <f t="shared" si="31"/>
        <v/>
      </c>
      <c r="AN273" s="112" t="str">
        <f t="shared" si="32"/>
        <v/>
      </c>
      <c r="AO273" s="112" t="str">
        <f t="shared" si="33"/>
        <v/>
      </c>
      <c r="AP273" s="112" t="str">
        <f t="shared" si="34"/>
        <v/>
      </c>
      <c r="AQ273" s="112" t="str">
        <f t="shared" si="35"/>
        <v/>
      </c>
    </row>
    <row r="274" spans="1:43" x14ac:dyDescent="0.25">
      <c r="A274" s="138"/>
      <c r="B274" s="139"/>
      <c r="C274" s="140"/>
      <c r="D274" s="140"/>
      <c r="E274" s="140"/>
      <c r="F274" s="141"/>
      <c r="G274" s="141"/>
      <c r="H274" s="140"/>
      <c r="I274" s="140"/>
      <c r="J274" s="140"/>
      <c r="K274" s="140"/>
      <c r="L274" s="140"/>
      <c r="M274" s="140"/>
      <c r="N274" s="140"/>
      <c r="O274" s="142"/>
      <c r="P27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74" s="140"/>
      <c r="R274" s="140"/>
      <c r="S274" s="140"/>
      <c r="T274" s="140"/>
      <c r="U274" s="137" t="str">
        <f t="shared" si="29"/>
        <v/>
      </c>
      <c r="V274" s="140"/>
      <c r="AL274" s="111" t="str">
        <f t="shared" si="30"/>
        <v/>
      </c>
      <c r="AM274" s="112" t="str">
        <f t="shared" si="31"/>
        <v/>
      </c>
      <c r="AN274" s="112" t="str">
        <f t="shared" si="32"/>
        <v/>
      </c>
      <c r="AO274" s="112" t="str">
        <f t="shared" si="33"/>
        <v/>
      </c>
      <c r="AP274" s="112" t="str">
        <f t="shared" si="34"/>
        <v/>
      </c>
      <c r="AQ274" s="112" t="str">
        <f t="shared" si="35"/>
        <v/>
      </c>
    </row>
    <row r="275" spans="1:43" x14ac:dyDescent="0.25">
      <c r="A275" s="138"/>
      <c r="B275" s="139"/>
      <c r="C275" s="140"/>
      <c r="D275" s="140"/>
      <c r="E275" s="140"/>
      <c r="F275" s="141"/>
      <c r="G275" s="141"/>
      <c r="H275" s="140"/>
      <c r="I275" s="140"/>
      <c r="J275" s="140"/>
      <c r="K275" s="140"/>
      <c r="L275" s="140"/>
      <c r="M275" s="140"/>
      <c r="N275" s="140"/>
      <c r="O275" s="142"/>
      <c r="P27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75" s="140"/>
      <c r="R275" s="140"/>
      <c r="S275" s="140"/>
      <c r="T275" s="140"/>
      <c r="U275" s="137" t="str">
        <f t="shared" si="29"/>
        <v/>
      </c>
      <c r="V275" s="140"/>
      <c r="AL275" s="111" t="str">
        <f t="shared" si="30"/>
        <v/>
      </c>
      <c r="AM275" s="112" t="str">
        <f t="shared" si="31"/>
        <v/>
      </c>
      <c r="AN275" s="112" t="str">
        <f t="shared" si="32"/>
        <v/>
      </c>
      <c r="AO275" s="112" t="str">
        <f t="shared" si="33"/>
        <v/>
      </c>
      <c r="AP275" s="112" t="str">
        <f t="shared" si="34"/>
        <v/>
      </c>
      <c r="AQ275" s="112" t="str">
        <f t="shared" si="35"/>
        <v/>
      </c>
    </row>
    <row r="276" spans="1:43" x14ac:dyDescent="0.25">
      <c r="A276" s="138"/>
      <c r="B276" s="139"/>
      <c r="C276" s="140"/>
      <c r="D276" s="140"/>
      <c r="E276" s="140"/>
      <c r="F276" s="141"/>
      <c r="G276" s="141"/>
      <c r="H276" s="140"/>
      <c r="I276" s="140"/>
      <c r="J276" s="140"/>
      <c r="K276" s="140"/>
      <c r="L276" s="140"/>
      <c r="M276" s="140"/>
      <c r="N276" s="140"/>
      <c r="O276" s="142"/>
      <c r="P27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76" s="140"/>
      <c r="R276" s="140"/>
      <c r="S276" s="140"/>
      <c r="T276" s="140"/>
      <c r="U276" s="137" t="str">
        <f t="shared" si="29"/>
        <v/>
      </c>
      <c r="V276" s="140"/>
      <c r="AL276" s="111" t="str">
        <f t="shared" si="30"/>
        <v/>
      </c>
      <c r="AM276" s="112" t="str">
        <f t="shared" si="31"/>
        <v/>
      </c>
      <c r="AN276" s="112" t="str">
        <f t="shared" si="32"/>
        <v/>
      </c>
      <c r="AO276" s="112" t="str">
        <f t="shared" si="33"/>
        <v/>
      </c>
      <c r="AP276" s="112" t="str">
        <f t="shared" si="34"/>
        <v/>
      </c>
      <c r="AQ276" s="112" t="str">
        <f t="shared" si="35"/>
        <v/>
      </c>
    </row>
    <row r="277" spans="1:43" x14ac:dyDescent="0.25">
      <c r="A277" s="138"/>
      <c r="B277" s="139"/>
      <c r="C277" s="140"/>
      <c r="D277" s="140"/>
      <c r="E277" s="140"/>
      <c r="F277" s="141"/>
      <c r="G277" s="141"/>
      <c r="H277" s="140"/>
      <c r="I277" s="140"/>
      <c r="J277" s="140"/>
      <c r="K277" s="140"/>
      <c r="L277" s="140"/>
      <c r="M277" s="140"/>
      <c r="N277" s="140"/>
      <c r="O277" s="142"/>
      <c r="P27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77" s="140"/>
      <c r="R277" s="140"/>
      <c r="S277" s="140"/>
      <c r="T277" s="140"/>
      <c r="U277" s="137" t="str">
        <f t="shared" si="29"/>
        <v/>
      </c>
      <c r="V277" s="140"/>
      <c r="AL277" s="111" t="str">
        <f t="shared" si="30"/>
        <v/>
      </c>
      <c r="AM277" s="112" t="str">
        <f t="shared" si="31"/>
        <v/>
      </c>
      <c r="AN277" s="112" t="str">
        <f t="shared" si="32"/>
        <v/>
      </c>
      <c r="AO277" s="112" t="str">
        <f t="shared" si="33"/>
        <v/>
      </c>
      <c r="AP277" s="112" t="str">
        <f t="shared" si="34"/>
        <v/>
      </c>
      <c r="AQ277" s="112" t="str">
        <f t="shared" si="35"/>
        <v/>
      </c>
    </row>
    <row r="278" spans="1:43" x14ac:dyDescent="0.25">
      <c r="A278" s="138"/>
      <c r="B278" s="139"/>
      <c r="C278" s="140"/>
      <c r="D278" s="140"/>
      <c r="E278" s="140"/>
      <c r="F278" s="141"/>
      <c r="G278" s="141"/>
      <c r="H278" s="140"/>
      <c r="I278" s="140"/>
      <c r="J278" s="140"/>
      <c r="K278" s="140"/>
      <c r="L278" s="140"/>
      <c r="M278" s="140"/>
      <c r="N278" s="140"/>
      <c r="O278" s="142"/>
      <c r="P27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78" s="140"/>
      <c r="R278" s="140"/>
      <c r="S278" s="140"/>
      <c r="T278" s="140"/>
      <c r="U278" s="137" t="str">
        <f t="shared" si="29"/>
        <v/>
      </c>
      <c r="V278" s="140"/>
      <c r="AL278" s="111" t="str">
        <f t="shared" si="30"/>
        <v/>
      </c>
      <c r="AM278" s="112" t="str">
        <f t="shared" si="31"/>
        <v/>
      </c>
      <c r="AN278" s="112" t="str">
        <f t="shared" si="32"/>
        <v/>
      </c>
      <c r="AO278" s="112" t="str">
        <f t="shared" si="33"/>
        <v/>
      </c>
      <c r="AP278" s="112" t="str">
        <f t="shared" si="34"/>
        <v/>
      </c>
      <c r="AQ278" s="112" t="str">
        <f t="shared" si="35"/>
        <v/>
      </c>
    </row>
    <row r="279" spans="1:43" x14ac:dyDescent="0.25">
      <c r="A279" s="138"/>
      <c r="B279" s="139"/>
      <c r="C279" s="140"/>
      <c r="D279" s="140"/>
      <c r="E279" s="140"/>
      <c r="F279" s="141"/>
      <c r="G279" s="141"/>
      <c r="H279" s="140"/>
      <c r="I279" s="140"/>
      <c r="J279" s="140"/>
      <c r="K279" s="140"/>
      <c r="L279" s="140"/>
      <c r="M279" s="140"/>
      <c r="N279" s="140"/>
      <c r="O279" s="142"/>
      <c r="P27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79" s="140"/>
      <c r="R279" s="140"/>
      <c r="S279" s="140"/>
      <c r="T279" s="140"/>
      <c r="U279" s="137" t="str">
        <f t="shared" si="29"/>
        <v/>
      </c>
      <c r="V279" s="140"/>
      <c r="AL279" s="111" t="str">
        <f t="shared" si="30"/>
        <v/>
      </c>
      <c r="AM279" s="112" t="str">
        <f t="shared" si="31"/>
        <v/>
      </c>
      <c r="AN279" s="112" t="str">
        <f t="shared" si="32"/>
        <v/>
      </c>
      <c r="AO279" s="112" t="str">
        <f t="shared" si="33"/>
        <v/>
      </c>
      <c r="AP279" s="112" t="str">
        <f t="shared" si="34"/>
        <v/>
      </c>
      <c r="AQ279" s="112" t="str">
        <f t="shared" si="35"/>
        <v/>
      </c>
    </row>
    <row r="280" spans="1:43" x14ac:dyDescent="0.25">
      <c r="A280" s="138"/>
      <c r="B280" s="139"/>
      <c r="C280" s="140"/>
      <c r="D280" s="140"/>
      <c r="E280" s="140"/>
      <c r="F280" s="141"/>
      <c r="G280" s="141"/>
      <c r="H280" s="140"/>
      <c r="I280" s="140"/>
      <c r="J280" s="140"/>
      <c r="K280" s="140"/>
      <c r="L280" s="140"/>
      <c r="M280" s="140"/>
      <c r="N280" s="140"/>
      <c r="O280" s="142"/>
      <c r="P28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80" s="140"/>
      <c r="R280" s="140"/>
      <c r="S280" s="140"/>
      <c r="T280" s="140"/>
      <c r="U280" s="137" t="str">
        <f t="shared" si="29"/>
        <v/>
      </c>
      <c r="V280" s="140"/>
      <c r="AL280" s="111" t="str">
        <f t="shared" si="30"/>
        <v/>
      </c>
      <c r="AM280" s="112" t="str">
        <f t="shared" si="31"/>
        <v/>
      </c>
      <c r="AN280" s="112" t="str">
        <f t="shared" si="32"/>
        <v/>
      </c>
      <c r="AO280" s="112" t="str">
        <f t="shared" si="33"/>
        <v/>
      </c>
      <c r="AP280" s="112" t="str">
        <f t="shared" si="34"/>
        <v/>
      </c>
      <c r="AQ280" s="112" t="str">
        <f t="shared" si="35"/>
        <v/>
      </c>
    </row>
    <row r="281" spans="1:43" x14ac:dyDescent="0.25">
      <c r="A281" s="138"/>
      <c r="B281" s="139"/>
      <c r="C281" s="140"/>
      <c r="D281" s="140"/>
      <c r="E281" s="140"/>
      <c r="F281" s="141"/>
      <c r="G281" s="141"/>
      <c r="H281" s="140"/>
      <c r="I281" s="140"/>
      <c r="J281" s="140"/>
      <c r="K281" s="140"/>
      <c r="L281" s="140"/>
      <c r="M281" s="140"/>
      <c r="N281" s="140"/>
      <c r="O281" s="142"/>
      <c r="P28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81" s="140"/>
      <c r="R281" s="140"/>
      <c r="S281" s="140"/>
      <c r="T281" s="140"/>
      <c r="U281" s="137" t="str">
        <f t="shared" si="29"/>
        <v/>
      </c>
      <c r="V281" s="140"/>
      <c r="AL281" s="111" t="str">
        <f t="shared" si="30"/>
        <v/>
      </c>
      <c r="AM281" s="112" t="str">
        <f t="shared" si="31"/>
        <v/>
      </c>
      <c r="AN281" s="112" t="str">
        <f t="shared" si="32"/>
        <v/>
      </c>
      <c r="AO281" s="112" t="str">
        <f t="shared" si="33"/>
        <v/>
      </c>
      <c r="AP281" s="112" t="str">
        <f t="shared" si="34"/>
        <v/>
      </c>
      <c r="AQ281" s="112" t="str">
        <f t="shared" si="35"/>
        <v/>
      </c>
    </row>
    <row r="282" spans="1:43" x14ac:dyDescent="0.25">
      <c r="A282" s="138"/>
      <c r="B282" s="139"/>
      <c r="C282" s="140"/>
      <c r="D282" s="140"/>
      <c r="E282" s="140"/>
      <c r="F282" s="141"/>
      <c r="G282" s="141"/>
      <c r="H282" s="140"/>
      <c r="I282" s="140"/>
      <c r="J282" s="140"/>
      <c r="K282" s="140"/>
      <c r="L282" s="140"/>
      <c r="M282" s="140"/>
      <c r="N282" s="140"/>
      <c r="O282" s="142"/>
      <c r="P28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82" s="140"/>
      <c r="R282" s="140"/>
      <c r="S282" s="140"/>
      <c r="T282" s="140"/>
      <c r="U282" s="137" t="str">
        <f t="shared" si="29"/>
        <v/>
      </c>
      <c r="V282" s="140"/>
      <c r="AL282" s="111" t="str">
        <f t="shared" si="30"/>
        <v/>
      </c>
      <c r="AM282" s="112" t="str">
        <f t="shared" si="31"/>
        <v/>
      </c>
      <c r="AN282" s="112" t="str">
        <f t="shared" si="32"/>
        <v/>
      </c>
      <c r="AO282" s="112" t="str">
        <f t="shared" si="33"/>
        <v/>
      </c>
      <c r="AP282" s="112" t="str">
        <f t="shared" si="34"/>
        <v/>
      </c>
      <c r="AQ282" s="112" t="str">
        <f t="shared" si="35"/>
        <v/>
      </c>
    </row>
    <row r="283" spans="1:43" x14ac:dyDescent="0.25">
      <c r="A283" s="138"/>
      <c r="B283" s="139"/>
      <c r="C283" s="140"/>
      <c r="D283" s="140"/>
      <c r="E283" s="140"/>
      <c r="F283" s="141"/>
      <c r="G283" s="141"/>
      <c r="H283" s="140"/>
      <c r="I283" s="140"/>
      <c r="J283" s="140"/>
      <c r="K283" s="140"/>
      <c r="L283" s="140"/>
      <c r="M283" s="140"/>
      <c r="N283" s="140"/>
      <c r="O283" s="142"/>
      <c r="P28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83" s="140"/>
      <c r="R283" s="140"/>
      <c r="S283" s="140"/>
      <c r="T283" s="140"/>
      <c r="U283" s="137" t="str">
        <f t="shared" si="29"/>
        <v/>
      </c>
      <c r="V283" s="140"/>
      <c r="AL283" s="111" t="str">
        <f t="shared" si="30"/>
        <v/>
      </c>
      <c r="AM283" s="112" t="str">
        <f t="shared" si="31"/>
        <v/>
      </c>
      <c r="AN283" s="112" t="str">
        <f t="shared" si="32"/>
        <v/>
      </c>
      <c r="AO283" s="112" t="str">
        <f t="shared" si="33"/>
        <v/>
      </c>
      <c r="AP283" s="112" t="str">
        <f t="shared" si="34"/>
        <v/>
      </c>
      <c r="AQ283" s="112" t="str">
        <f t="shared" si="35"/>
        <v/>
      </c>
    </row>
    <row r="284" spans="1:43" x14ac:dyDescent="0.25">
      <c r="A284" s="138"/>
      <c r="B284" s="139"/>
      <c r="C284" s="140"/>
      <c r="D284" s="140"/>
      <c r="E284" s="140"/>
      <c r="F284" s="141"/>
      <c r="G284" s="141"/>
      <c r="H284" s="140"/>
      <c r="I284" s="140"/>
      <c r="J284" s="140"/>
      <c r="K284" s="140"/>
      <c r="L284" s="140"/>
      <c r="M284" s="140"/>
      <c r="N284" s="140"/>
      <c r="O284" s="142"/>
      <c r="P28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84" s="140"/>
      <c r="R284" s="140"/>
      <c r="S284" s="140"/>
      <c r="T284" s="140"/>
      <c r="U284" s="137" t="str">
        <f t="shared" si="29"/>
        <v/>
      </c>
      <c r="V284" s="140"/>
      <c r="AL284" s="111" t="str">
        <f t="shared" si="30"/>
        <v/>
      </c>
      <c r="AM284" s="112" t="str">
        <f t="shared" si="31"/>
        <v/>
      </c>
      <c r="AN284" s="112" t="str">
        <f t="shared" si="32"/>
        <v/>
      </c>
      <c r="AO284" s="112" t="str">
        <f t="shared" si="33"/>
        <v/>
      </c>
      <c r="AP284" s="112" t="str">
        <f t="shared" si="34"/>
        <v/>
      </c>
      <c r="AQ284" s="112" t="str">
        <f t="shared" si="35"/>
        <v/>
      </c>
    </row>
    <row r="285" spans="1:43" x14ac:dyDescent="0.25">
      <c r="A285" s="138"/>
      <c r="B285" s="139"/>
      <c r="C285" s="140"/>
      <c r="D285" s="140"/>
      <c r="E285" s="140"/>
      <c r="F285" s="141"/>
      <c r="G285" s="141"/>
      <c r="H285" s="140"/>
      <c r="I285" s="140"/>
      <c r="J285" s="140"/>
      <c r="K285" s="140"/>
      <c r="L285" s="140"/>
      <c r="M285" s="140"/>
      <c r="N285" s="140"/>
      <c r="O285" s="142"/>
      <c r="P28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85" s="140"/>
      <c r="R285" s="140"/>
      <c r="S285" s="140"/>
      <c r="T285" s="140"/>
      <c r="U285" s="137" t="str">
        <f t="shared" si="29"/>
        <v/>
      </c>
      <c r="V285" s="140"/>
      <c r="AL285" s="111" t="str">
        <f t="shared" si="30"/>
        <v/>
      </c>
      <c r="AM285" s="112" t="str">
        <f t="shared" si="31"/>
        <v/>
      </c>
      <c r="AN285" s="112" t="str">
        <f t="shared" si="32"/>
        <v/>
      </c>
      <c r="AO285" s="112" t="str">
        <f t="shared" si="33"/>
        <v/>
      </c>
      <c r="AP285" s="112" t="str">
        <f t="shared" si="34"/>
        <v/>
      </c>
      <c r="AQ285" s="112" t="str">
        <f t="shared" si="35"/>
        <v/>
      </c>
    </row>
    <row r="286" spans="1:43" x14ac:dyDescent="0.25">
      <c r="A286" s="138"/>
      <c r="B286" s="139"/>
      <c r="C286" s="140"/>
      <c r="D286" s="140"/>
      <c r="E286" s="140"/>
      <c r="F286" s="141"/>
      <c r="G286" s="141"/>
      <c r="H286" s="140"/>
      <c r="I286" s="140"/>
      <c r="J286" s="140"/>
      <c r="K286" s="140"/>
      <c r="L286" s="140"/>
      <c r="M286" s="140"/>
      <c r="N286" s="140"/>
      <c r="O286" s="142"/>
      <c r="P28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86" s="140"/>
      <c r="R286" s="140"/>
      <c r="S286" s="140"/>
      <c r="T286" s="140"/>
      <c r="U286" s="137" t="str">
        <f t="shared" si="29"/>
        <v/>
      </c>
      <c r="V286" s="140"/>
      <c r="AL286" s="111" t="str">
        <f t="shared" si="30"/>
        <v/>
      </c>
      <c r="AM286" s="112" t="str">
        <f t="shared" si="31"/>
        <v/>
      </c>
      <c r="AN286" s="112" t="str">
        <f t="shared" si="32"/>
        <v/>
      </c>
      <c r="AO286" s="112" t="str">
        <f t="shared" si="33"/>
        <v/>
      </c>
      <c r="AP286" s="112" t="str">
        <f t="shared" si="34"/>
        <v/>
      </c>
      <c r="AQ286" s="112" t="str">
        <f t="shared" si="35"/>
        <v/>
      </c>
    </row>
    <row r="287" spans="1:43" x14ac:dyDescent="0.25">
      <c r="A287" s="138"/>
      <c r="B287" s="139"/>
      <c r="C287" s="140"/>
      <c r="D287" s="140"/>
      <c r="E287" s="140"/>
      <c r="F287" s="141"/>
      <c r="G287" s="141"/>
      <c r="H287" s="140"/>
      <c r="I287" s="140"/>
      <c r="J287" s="140"/>
      <c r="K287" s="140"/>
      <c r="L287" s="140"/>
      <c r="M287" s="140"/>
      <c r="N287" s="140"/>
      <c r="O287" s="142"/>
      <c r="P28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87" s="140"/>
      <c r="R287" s="140"/>
      <c r="S287" s="140"/>
      <c r="T287" s="140"/>
      <c r="U287" s="137" t="str">
        <f t="shared" si="29"/>
        <v/>
      </c>
      <c r="V287" s="140"/>
      <c r="AL287" s="111" t="str">
        <f t="shared" si="30"/>
        <v/>
      </c>
      <c r="AM287" s="112" t="str">
        <f t="shared" si="31"/>
        <v/>
      </c>
      <c r="AN287" s="112" t="str">
        <f t="shared" si="32"/>
        <v/>
      </c>
      <c r="AO287" s="112" t="str">
        <f t="shared" si="33"/>
        <v/>
      </c>
      <c r="AP287" s="112" t="str">
        <f t="shared" si="34"/>
        <v/>
      </c>
      <c r="AQ287" s="112" t="str">
        <f t="shared" si="35"/>
        <v/>
      </c>
    </row>
    <row r="288" spans="1:43" x14ac:dyDescent="0.25">
      <c r="A288" s="138"/>
      <c r="B288" s="139"/>
      <c r="C288" s="140"/>
      <c r="D288" s="140"/>
      <c r="E288" s="140"/>
      <c r="F288" s="141"/>
      <c r="G288" s="141"/>
      <c r="H288" s="140"/>
      <c r="I288" s="140"/>
      <c r="J288" s="140"/>
      <c r="K288" s="140"/>
      <c r="L288" s="140"/>
      <c r="M288" s="140"/>
      <c r="N288" s="140"/>
      <c r="O288" s="142"/>
      <c r="P28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88" s="140"/>
      <c r="R288" s="140"/>
      <c r="S288" s="140"/>
      <c r="T288" s="140"/>
      <c r="U288" s="137" t="str">
        <f t="shared" si="29"/>
        <v/>
      </c>
      <c r="V288" s="140"/>
      <c r="AL288" s="111" t="str">
        <f t="shared" si="30"/>
        <v/>
      </c>
      <c r="AM288" s="112" t="str">
        <f t="shared" si="31"/>
        <v/>
      </c>
      <c r="AN288" s="112" t="str">
        <f t="shared" si="32"/>
        <v/>
      </c>
      <c r="AO288" s="112" t="str">
        <f t="shared" si="33"/>
        <v/>
      </c>
      <c r="AP288" s="112" t="str">
        <f t="shared" si="34"/>
        <v/>
      </c>
      <c r="AQ288" s="112" t="str">
        <f t="shared" si="35"/>
        <v/>
      </c>
    </row>
    <row r="289" spans="1:43" x14ac:dyDescent="0.25">
      <c r="A289" s="138"/>
      <c r="B289" s="139"/>
      <c r="C289" s="140"/>
      <c r="D289" s="140"/>
      <c r="E289" s="140"/>
      <c r="F289" s="141"/>
      <c r="G289" s="141"/>
      <c r="H289" s="140"/>
      <c r="I289" s="140"/>
      <c r="J289" s="140"/>
      <c r="K289" s="140"/>
      <c r="L289" s="140"/>
      <c r="M289" s="140"/>
      <c r="N289" s="140"/>
      <c r="O289" s="142"/>
      <c r="P28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89" s="140"/>
      <c r="R289" s="140"/>
      <c r="S289" s="140"/>
      <c r="T289" s="140"/>
      <c r="U289" s="137" t="str">
        <f t="shared" si="29"/>
        <v/>
      </c>
      <c r="V289" s="140"/>
      <c r="AL289" s="111" t="str">
        <f t="shared" si="30"/>
        <v/>
      </c>
      <c r="AM289" s="112" t="str">
        <f t="shared" si="31"/>
        <v/>
      </c>
      <c r="AN289" s="112" t="str">
        <f t="shared" si="32"/>
        <v/>
      </c>
      <c r="AO289" s="112" t="str">
        <f t="shared" si="33"/>
        <v/>
      </c>
      <c r="AP289" s="112" t="str">
        <f t="shared" si="34"/>
        <v/>
      </c>
      <c r="AQ289" s="112" t="str">
        <f t="shared" si="35"/>
        <v/>
      </c>
    </row>
    <row r="290" spans="1:43" x14ac:dyDescent="0.25">
      <c r="A290" s="138"/>
      <c r="B290" s="139"/>
      <c r="C290" s="140"/>
      <c r="D290" s="140"/>
      <c r="E290" s="140"/>
      <c r="F290" s="141"/>
      <c r="G290" s="141"/>
      <c r="H290" s="140"/>
      <c r="I290" s="140"/>
      <c r="J290" s="140"/>
      <c r="K290" s="140"/>
      <c r="L290" s="140"/>
      <c r="M290" s="140"/>
      <c r="N290" s="140"/>
      <c r="O290" s="142"/>
      <c r="P29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90" s="140"/>
      <c r="R290" s="140"/>
      <c r="S290" s="140"/>
      <c r="T290" s="140"/>
      <c r="U290" s="137" t="str">
        <f t="shared" si="29"/>
        <v/>
      </c>
      <c r="V290" s="140"/>
      <c r="AL290" s="111" t="str">
        <f t="shared" si="30"/>
        <v/>
      </c>
      <c r="AM290" s="112" t="str">
        <f t="shared" si="31"/>
        <v/>
      </c>
      <c r="AN290" s="112" t="str">
        <f t="shared" si="32"/>
        <v/>
      </c>
      <c r="AO290" s="112" t="str">
        <f t="shared" si="33"/>
        <v/>
      </c>
      <c r="AP290" s="112" t="str">
        <f t="shared" si="34"/>
        <v/>
      </c>
      <c r="AQ290" s="112" t="str">
        <f t="shared" si="35"/>
        <v/>
      </c>
    </row>
    <row r="291" spans="1:43" x14ac:dyDescent="0.25">
      <c r="A291" s="138"/>
      <c r="B291" s="139"/>
      <c r="C291" s="140"/>
      <c r="D291" s="140"/>
      <c r="E291" s="140"/>
      <c r="F291" s="141"/>
      <c r="G291" s="141"/>
      <c r="H291" s="140"/>
      <c r="I291" s="140"/>
      <c r="J291" s="140"/>
      <c r="K291" s="140"/>
      <c r="L291" s="140"/>
      <c r="M291" s="140"/>
      <c r="N291" s="140"/>
      <c r="O291" s="142"/>
      <c r="P29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91" s="140"/>
      <c r="R291" s="140"/>
      <c r="S291" s="140"/>
      <c r="T291" s="140"/>
      <c r="U291" s="137" t="str">
        <f t="shared" si="29"/>
        <v/>
      </c>
      <c r="V291" s="140"/>
      <c r="AL291" s="111" t="str">
        <f t="shared" si="30"/>
        <v/>
      </c>
      <c r="AM291" s="112" t="str">
        <f t="shared" si="31"/>
        <v/>
      </c>
      <c r="AN291" s="112" t="str">
        <f t="shared" si="32"/>
        <v/>
      </c>
      <c r="AO291" s="112" t="str">
        <f t="shared" si="33"/>
        <v/>
      </c>
      <c r="AP291" s="112" t="str">
        <f t="shared" si="34"/>
        <v/>
      </c>
      <c r="AQ291" s="112" t="str">
        <f t="shared" si="35"/>
        <v/>
      </c>
    </row>
    <row r="292" spans="1:43" x14ac:dyDescent="0.25">
      <c r="A292" s="138"/>
      <c r="B292" s="139"/>
      <c r="C292" s="140"/>
      <c r="D292" s="140"/>
      <c r="E292" s="140"/>
      <c r="F292" s="141"/>
      <c r="G292" s="141"/>
      <c r="H292" s="140"/>
      <c r="I292" s="140"/>
      <c r="J292" s="140"/>
      <c r="K292" s="140"/>
      <c r="L292" s="140"/>
      <c r="M292" s="140"/>
      <c r="N292" s="140"/>
      <c r="O292" s="142"/>
      <c r="P29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92" s="140"/>
      <c r="R292" s="140"/>
      <c r="S292" s="140"/>
      <c r="T292" s="140"/>
      <c r="U292" s="137" t="str">
        <f t="shared" si="29"/>
        <v/>
      </c>
      <c r="V292" s="140"/>
      <c r="AL292" s="111" t="str">
        <f t="shared" si="30"/>
        <v/>
      </c>
      <c r="AM292" s="112" t="str">
        <f t="shared" si="31"/>
        <v/>
      </c>
      <c r="AN292" s="112" t="str">
        <f t="shared" si="32"/>
        <v/>
      </c>
      <c r="AO292" s="112" t="str">
        <f t="shared" si="33"/>
        <v/>
      </c>
      <c r="AP292" s="112" t="str">
        <f t="shared" si="34"/>
        <v/>
      </c>
      <c r="AQ292" s="112" t="str">
        <f t="shared" si="35"/>
        <v/>
      </c>
    </row>
    <row r="293" spans="1:43" x14ac:dyDescent="0.25">
      <c r="A293" s="138"/>
      <c r="B293" s="139"/>
      <c r="C293" s="140"/>
      <c r="D293" s="140"/>
      <c r="E293" s="140"/>
      <c r="F293" s="141"/>
      <c r="G293" s="141"/>
      <c r="H293" s="140"/>
      <c r="I293" s="140"/>
      <c r="J293" s="140"/>
      <c r="K293" s="140"/>
      <c r="L293" s="140"/>
      <c r="M293" s="140"/>
      <c r="N293" s="140"/>
      <c r="O293" s="142"/>
      <c r="P29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93" s="140"/>
      <c r="R293" s="140"/>
      <c r="S293" s="140"/>
      <c r="T293" s="140"/>
      <c r="U293" s="137" t="str">
        <f t="shared" si="29"/>
        <v/>
      </c>
      <c r="V293" s="140"/>
      <c r="AL293" s="111" t="str">
        <f t="shared" si="30"/>
        <v/>
      </c>
      <c r="AM293" s="112" t="str">
        <f t="shared" si="31"/>
        <v/>
      </c>
      <c r="AN293" s="112" t="str">
        <f t="shared" si="32"/>
        <v/>
      </c>
      <c r="AO293" s="112" t="str">
        <f t="shared" si="33"/>
        <v/>
      </c>
      <c r="AP293" s="112" t="str">
        <f t="shared" si="34"/>
        <v/>
      </c>
      <c r="AQ293" s="112" t="str">
        <f t="shared" si="35"/>
        <v/>
      </c>
    </row>
    <row r="294" spans="1:43" x14ac:dyDescent="0.25">
      <c r="A294" s="138"/>
      <c r="B294" s="139"/>
      <c r="C294" s="140"/>
      <c r="D294" s="140"/>
      <c r="E294" s="140"/>
      <c r="F294" s="141"/>
      <c r="G294" s="141"/>
      <c r="H294" s="140"/>
      <c r="I294" s="140"/>
      <c r="J294" s="140"/>
      <c r="K294" s="140"/>
      <c r="L294" s="140"/>
      <c r="M294" s="140"/>
      <c r="N294" s="140"/>
      <c r="O294" s="142"/>
      <c r="P29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94" s="140"/>
      <c r="R294" s="140"/>
      <c r="S294" s="140"/>
      <c r="T294" s="140"/>
      <c r="U294" s="137" t="str">
        <f t="shared" si="29"/>
        <v/>
      </c>
      <c r="V294" s="140"/>
      <c r="AL294" s="111" t="str">
        <f t="shared" si="30"/>
        <v/>
      </c>
      <c r="AM294" s="112" t="str">
        <f t="shared" si="31"/>
        <v/>
      </c>
      <c r="AN294" s="112" t="str">
        <f t="shared" si="32"/>
        <v/>
      </c>
      <c r="AO294" s="112" t="str">
        <f t="shared" si="33"/>
        <v/>
      </c>
      <c r="AP294" s="112" t="str">
        <f t="shared" si="34"/>
        <v/>
      </c>
      <c r="AQ294" s="112" t="str">
        <f t="shared" si="35"/>
        <v/>
      </c>
    </row>
    <row r="295" spans="1:43" x14ac:dyDescent="0.25">
      <c r="A295" s="138"/>
      <c r="B295" s="139"/>
      <c r="C295" s="140"/>
      <c r="D295" s="140"/>
      <c r="E295" s="140"/>
      <c r="F295" s="141"/>
      <c r="G295" s="141"/>
      <c r="H295" s="140"/>
      <c r="I295" s="140"/>
      <c r="J295" s="140"/>
      <c r="K295" s="140"/>
      <c r="L295" s="140"/>
      <c r="M295" s="140"/>
      <c r="N295" s="140"/>
      <c r="O295" s="142"/>
      <c r="P29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95" s="140"/>
      <c r="R295" s="140"/>
      <c r="S295" s="140"/>
      <c r="T295" s="140"/>
      <c r="U295" s="137" t="str">
        <f t="shared" si="29"/>
        <v/>
      </c>
      <c r="V295" s="140"/>
      <c r="AL295" s="111" t="str">
        <f t="shared" si="30"/>
        <v/>
      </c>
      <c r="AM295" s="112" t="str">
        <f t="shared" si="31"/>
        <v/>
      </c>
      <c r="AN295" s="112" t="str">
        <f t="shared" si="32"/>
        <v/>
      </c>
      <c r="AO295" s="112" t="str">
        <f t="shared" si="33"/>
        <v/>
      </c>
      <c r="AP295" s="112" t="str">
        <f t="shared" si="34"/>
        <v/>
      </c>
      <c r="AQ295" s="112" t="str">
        <f t="shared" si="35"/>
        <v/>
      </c>
    </row>
    <row r="296" spans="1:43" x14ac:dyDescent="0.25">
      <c r="A296" s="138"/>
      <c r="B296" s="139"/>
      <c r="C296" s="140"/>
      <c r="D296" s="140"/>
      <c r="E296" s="140"/>
      <c r="F296" s="141"/>
      <c r="G296" s="141"/>
      <c r="H296" s="140"/>
      <c r="I296" s="140"/>
      <c r="J296" s="140"/>
      <c r="K296" s="140"/>
      <c r="L296" s="140"/>
      <c r="M296" s="140"/>
      <c r="N296" s="140"/>
      <c r="O296" s="142"/>
      <c r="P29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96" s="140"/>
      <c r="R296" s="140"/>
      <c r="S296" s="140"/>
      <c r="T296" s="140"/>
      <c r="U296" s="137" t="str">
        <f t="shared" si="29"/>
        <v/>
      </c>
      <c r="V296" s="140"/>
      <c r="AL296" s="111" t="str">
        <f t="shared" si="30"/>
        <v/>
      </c>
      <c r="AM296" s="112" t="str">
        <f t="shared" si="31"/>
        <v/>
      </c>
      <c r="AN296" s="112" t="str">
        <f t="shared" si="32"/>
        <v/>
      </c>
      <c r="AO296" s="112" t="str">
        <f t="shared" si="33"/>
        <v/>
      </c>
      <c r="AP296" s="112" t="str">
        <f t="shared" si="34"/>
        <v/>
      </c>
      <c r="AQ296" s="112" t="str">
        <f t="shared" si="35"/>
        <v/>
      </c>
    </row>
    <row r="297" spans="1:43" x14ac:dyDescent="0.25">
      <c r="A297" s="138"/>
      <c r="B297" s="139"/>
      <c r="C297" s="140"/>
      <c r="D297" s="140"/>
      <c r="E297" s="140"/>
      <c r="F297" s="141"/>
      <c r="G297" s="141"/>
      <c r="H297" s="140"/>
      <c r="I297" s="140"/>
      <c r="J297" s="140"/>
      <c r="K297" s="140"/>
      <c r="L297" s="140"/>
      <c r="M297" s="140"/>
      <c r="N297" s="140"/>
      <c r="O297" s="142"/>
      <c r="P29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97" s="140"/>
      <c r="R297" s="140"/>
      <c r="S297" s="140"/>
      <c r="T297" s="140"/>
      <c r="U297" s="137" t="str">
        <f t="shared" si="29"/>
        <v/>
      </c>
      <c r="V297" s="140"/>
      <c r="AL297" s="111" t="str">
        <f t="shared" si="30"/>
        <v/>
      </c>
      <c r="AM297" s="112" t="str">
        <f t="shared" si="31"/>
        <v/>
      </c>
      <c r="AN297" s="112" t="str">
        <f t="shared" si="32"/>
        <v/>
      </c>
      <c r="AO297" s="112" t="str">
        <f t="shared" si="33"/>
        <v/>
      </c>
      <c r="AP297" s="112" t="str">
        <f t="shared" si="34"/>
        <v/>
      </c>
      <c r="AQ297" s="112" t="str">
        <f t="shared" si="35"/>
        <v/>
      </c>
    </row>
    <row r="298" spans="1:43" x14ac:dyDescent="0.25">
      <c r="A298" s="138"/>
      <c r="B298" s="139"/>
      <c r="C298" s="140"/>
      <c r="D298" s="140"/>
      <c r="E298" s="140"/>
      <c r="F298" s="141"/>
      <c r="G298" s="141"/>
      <c r="H298" s="140"/>
      <c r="I298" s="140"/>
      <c r="J298" s="140"/>
      <c r="K298" s="140"/>
      <c r="L298" s="140"/>
      <c r="M298" s="140"/>
      <c r="N298" s="140"/>
      <c r="O298" s="142"/>
      <c r="P29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98" s="140"/>
      <c r="R298" s="140"/>
      <c r="S298" s="140"/>
      <c r="T298" s="140"/>
      <c r="U298" s="137" t="str">
        <f t="shared" si="29"/>
        <v/>
      </c>
      <c r="V298" s="140"/>
      <c r="AL298" s="111" t="str">
        <f t="shared" si="30"/>
        <v/>
      </c>
      <c r="AM298" s="112" t="str">
        <f t="shared" si="31"/>
        <v/>
      </c>
      <c r="AN298" s="112" t="str">
        <f t="shared" si="32"/>
        <v/>
      </c>
      <c r="AO298" s="112" t="str">
        <f t="shared" si="33"/>
        <v/>
      </c>
      <c r="AP298" s="112" t="str">
        <f t="shared" si="34"/>
        <v/>
      </c>
      <c r="AQ298" s="112" t="str">
        <f t="shared" si="35"/>
        <v/>
      </c>
    </row>
    <row r="299" spans="1:43" x14ac:dyDescent="0.25">
      <c r="A299" s="138"/>
      <c r="B299" s="139"/>
      <c r="C299" s="140"/>
      <c r="D299" s="140"/>
      <c r="E299" s="140"/>
      <c r="F299" s="141"/>
      <c r="G299" s="141"/>
      <c r="H299" s="140"/>
      <c r="I299" s="140"/>
      <c r="J299" s="140"/>
      <c r="K299" s="140"/>
      <c r="L299" s="140"/>
      <c r="M299" s="140"/>
      <c r="N299" s="140"/>
      <c r="O299" s="142"/>
      <c r="P29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299" s="140"/>
      <c r="R299" s="140"/>
      <c r="S299" s="140"/>
      <c r="T299" s="140"/>
      <c r="U299" s="137" t="str">
        <f t="shared" si="29"/>
        <v/>
      </c>
      <c r="V299" s="140"/>
      <c r="AL299" s="111" t="str">
        <f t="shared" si="30"/>
        <v/>
      </c>
      <c r="AM299" s="112" t="str">
        <f t="shared" si="31"/>
        <v/>
      </c>
      <c r="AN299" s="112" t="str">
        <f t="shared" si="32"/>
        <v/>
      </c>
      <c r="AO299" s="112" t="str">
        <f t="shared" si="33"/>
        <v/>
      </c>
      <c r="AP299" s="112" t="str">
        <f t="shared" si="34"/>
        <v/>
      </c>
      <c r="AQ299" s="112" t="str">
        <f t="shared" si="35"/>
        <v/>
      </c>
    </row>
    <row r="300" spans="1:43" x14ac:dyDescent="0.25">
      <c r="A300" s="138"/>
      <c r="B300" s="139"/>
      <c r="C300" s="140"/>
      <c r="D300" s="140"/>
      <c r="E300" s="140"/>
      <c r="F300" s="141"/>
      <c r="G300" s="141"/>
      <c r="H300" s="140"/>
      <c r="I300" s="140"/>
      <c r="J300" s="140"/>
      <c r="K300" s="140"/>
      <c r="L300" s="140"/>
      <c r="M300" s="140"/>
      <c r="N300" s="140"/>
      <c r="O300" s="142"/>
      <c r="P30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00" s="140"/>
      <c r="R300" s="140"/>
      <c r="S300" s="140"/>
      <c r="T300" s="140"/>
      <c r="U300" s="137" t="str">
        <f t="shared" si="29"/>
        <v/>
      </c>
      <c r="V300" s="140"/>
      <c r="AL300" s="111" t="str">
        <f t="shared" si="30"/>
        <v/>
      </c>
      <c r="AM300" s="112" t="str">
        <f t="shared" si="31"/>
        <v/>
      </c>
      <c r="AN300" s="112" t="str">
        <f t="shared" si="32"/>
        <v/>
      </c>
      <c r="AO300" s="112" t="str">
        <f t="shared" si="33"/>
        <v/>
      </c>
      <c r="AP300" s="112" t="str">
        <f t="shared" si="34"/>
        <v/>
      </c>
      <c r="AQ300" s="112" t="str">
        <f t="shared" si="35"/>
        <v/>
      </c>
    </row>
    <row r="301" spans="1:43" x14ac:dyDescent="0.25">
      <c r="A301" s="138"/>
      <c r="B301" s="139"/>
      <c r="C301" s="140"/>
      <c r="D301" s="140"/>
      <c r="E301" s="140"/>
      <c r="F301" s="141"/>
      <c r="G301" s="141"/>
      <c r="H301" s="140"/>
      <c r="I301" s="140"/>
      <c r="J301" s="140"/>
      <c r="K301" s="140"/>
      <c r="L301" s="140"/>
      <c r="M301" s="140"/>
      <c r="N301" s="140"/>
      <c r="O301" s="142"/>
      <c r="P30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01" s="140"/>
      <c r="R301" s="140"/>
      <c r="S301" s="140"/>
      <c r="T301" s="140"/>
      <c r="U301" s="137" t="str">
        <f t="shared" si="29"/>
        <v/>
      </c>
      <c r="V301" s="140"/>
      <c r="AL301" s="111" t="str">
        <f t="shared" si="30"/>
        <v/>
      </c>
      <c r="AM301" s="112" t="str">
        <f t="shared" si="31"/>
        <v/>
      </c>
      <c r="AN301" s="112" t="str">
        <f t="shared" si="32"/>
        <v/>
      </c>
      <c r="AO301" s="112" t="str">
        <f t="shared" si="33"/>
        <v/>
      </c>
      <c r="AP301" s="112" t="str">
        <f t="shared" si="34"/>
        <v/>
      </c>
      <c r="AQ301" s="112" t="str">
        <f t="shared" si="35"/>
        <v/>
      </c>
    </row>
    <row r="302" spans="1:43" x14ac:dyDescent="0.25">
      <c r="A302" s="138"/>
      <c r="B302" s="139"/>
      <c r="C302" s="140"/>
      <c r="D302" s="140"/>
      <c r="E302" s="140"/>
      <c r="F302" s="141"/>
      <c r="G302" s="141"/>
      <c r="H302" s="140"/>
      <c r="I302" s="140"/>
      <c r="J302" s="140"/>
      <c r="K302" s="140"/>
      <c r="L302" s="140"/>
      <c r="M302" s="140"/>
      <c r="N302" s="140"/>
      <c r="O302" s="142"/>
      <c r="P30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02" s="140"/>
      <c r="R302" s="140"/>
      <c r="S302" s="140"/>
      <c r="T302" s="140"/>
      <c r="U302" s="137" t="str">
        <f t="shared" si="29"/>
        <v/>
      </c>
      <c r="V302" s="140"/>
      <c r="AL302" s="111" t="str">
        <f t="shared" si="30"/>
        <v/>
      </c>
      <c r="AM302" s="112" t="str">
        <f t="shared" si="31"/>
        <v/>
      </c>
      <c r="AN302" s="112" t="str">
        <f t="shared" si="32"/>
        <v/>
      </c>
      <c r="AO302" s="112" t="str">
        <f t="shared" si="33"/>
        <v/>
      </c>
      <c r="AP302" s="112" t="str">
        <f t="shared" si="34"/>
        <v/>
      </c>
      <c r="AQ302" s="112" t="str">
        <f t="shared" si="35"/>
        <v/>
      </c>
    </row>
    <row r="303" spans="1:43" x14ac:dyDescent="0.25">
      <c r="A303" s="138"/>
      <c r="B303" s="139"/>
      <c r="C303" s="140"/>
      <c r="D303" s="140"/>
      <c r="E303" s="140"/>
      <c r="F303" s="141"/>
      <c r="G303" s="141"/>
      <c r="H303" s="140"/>
      <c r="I303" s="140"/>
      <c r="J303" s="140"/>
      <c r="K303" s="140"/>
      <c r="L303" s="140"/>
      <c r="M303" s="140"/>
      <c r="N303" s="140"/>
      <c r="O303" s="142"/>
      <c r="P30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03" s="140"/>
      <c r="R303" s="140"/>
      <c r="S303" s="140"/>
      <c r="T303" s="140"/>
      <c r="U303" s="137" t="str">
        <f t="shared" si="29"/>
        <v/>
      </c>
      <c r="V303" s="140"/>
      <c r="AL303" s="111" t="str">
        <f t="shared" si="30"/>
        <v/>
      </c>
      <c r="AM303" s="112" t="str">
        <f t="shared" si="31"/>
        <v/>
      </c>
      <c r="AN303" s="112" t="str">
        <f t="shared" si="32"/>
        <v/>
      </c>
      <c r="AO303" s="112" t="str">
        <f t="shared" si="33"/>
        <v/>
      </c>
      <c r="AP303" s="112" t="str">
        <f t="shared" si="34"/>
        <v/>
      </c>
      <c r="AQ303" s="112" t="str">
        <f t="shared" si="35"/>
        <v/>
      </c>
    </row>
    <row r="304" spans="1:43" x14ac:dyDescent="0.25">
      <c r="A304" s="138"/>
      <c r="B304" s="139"/>
      <c r="C304" s="140"/>
      <c r="D304" s="140"/>
      <c r="E304" s="140"/>
      <c r="F304" s="141"/>
      <c r="G304" s="141"/>
      <c r="H304" s="140"/>
      <c r="I304" s="140"/>
      <c r="J304" s="140"/>
      <c r="K304" s="140"/>
      <c r="L304" s="140"/>
      <c r="M304" s="140"/>
      <c r="N304" s="140"/>
      <c r="O304" s="142"/>
      <c r="P30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04" s="140"/>
      <c r="R304" s="140"/>
      <c r="S304" s="140"/>
      <c r="T304" s="140"/>
      <c r="U304" s="137" t="str">
        <f t="shared" si="29"/>
        <v/>
      </c>
      <c r="V304" s="140"/>
      <c r="AL304" s="111" t="str">
        <f t="shared" si="30"/>
        <v/>
      </c>
      <c r="AM304" s="112" t="str">
        <f t="shared" si="31"/>
        <v/>
      </c>
      <c r="AN304" s="112" t="str">
        <f t="shared" si="32"/>
        <v/>
      </c>
      <c r="AO304" s="112" t="str">
        <f t="shared" si="33"/>
        <v/>
      </c>
      <c r="AP304" s="112" t="str">
        <f t="shared" si="34"/>
        <v/>
      </c>
      <c r="AQ304" s="112" t="str">
        <f t="shared" si="35"/>
        <v/>
      </c>
    </row>
    <row r="305" spans="1:43" x14ac:dyDescent="0.25">
      <c r="A305" s="138"/>
      <c r="B305" s="139"/>
      <c r="C305" s="140"/>
      <c r="D305" s="140"/>
      <c r="E305" s="140"/>
      <c r="F305" s="141"/>
      <c r="G305" s="141"/>
      <c r="H305" s="140"/>
      <c r="I305" s="140"/>
      <c r="J305" s="140"/>
      <c r="K305" s="140"/>
      <c r="L305" s="140"/>
      <c r="M305" s="140"/>
      <c r="N305" s="140"/>
      <c r="O305" s="142"/>
      <c r="P30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05" s="140"/>
      <c r="R305" s="140"/>
      <c r="S305" s="140"/>
      <c r="T305" s="140"/>
      <c r="U305" s="137" t="str">
        <f t="shared" si="29"/>
        <v/>
      </c>
      <c r="V305" s="140"/>
      <c r="AL305" s="111" t="str">
        <f t="shared" si="30"/>
        <v/>
      </c>
      <c r="AM305" s="112" t="str">
        <f t="shared" si="31"/>
        <v/>
      </c>
      <c r="AN305" s="112" t="str">
        <f t="shared" si="32"/>
        <v/>
      </c>
      <c r="AO305" s="112" t="str">
        <f t="shared" si="33"/>
        <v/>
      </c>
      <c r="AP305" s="112" t="str">
        <f t="shared" si="34"/>
        <v/>
      </c>
      <c r="AQ305" s="112" t="str">
        <f t="shared" si="35"/>
        <v/>
      </c>
    </row>
    <row r="306" spans="1:43" x14ac:dyDescent="0.25">
      <c r="A306" s="138"/>
      <c r="B306" s="139"/>
      <c r="C306" s="140"/>
      <c r="D306" s="140"/>
      <c r="E306" s="140"/>
      <c r="F306" s="141"/>
      <c r="G306" s="141"/>
      <c r="H306" s="140"/>
      <c r="I306" s="140"/>
      <c r="J306" s="140"/>
      <c r="K306" s="140"/>
      <c r="L306" s="140"/>
      <c r="M306" s="140"/>
      <c r="N306" s="140"/>
      <c r="O306" s="142"/>
      <c r="P30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06" s="140"/>
      <c r="R306" s="140"/>
      <c r="S306" s="140"/>
      <c r="T306" s="140"/>
      <c r="U306" s="137" t="str">
        <f t="shared" si="29"/>
        <v/>
      </c>
      <c r="V306" s="140"/>
      <c r="AL306" s="111" t="str">
        <f t="shared" si="30"/>
        <v/>
      </c>
      <c r="AM306" s="112" t="str">
        <f t="shared" si="31"/>
        <v/>
      </c>
      <c r="AN306" s="112" t="str">
        <f t="shared" si="32"/>
        <v/>
      </c>
      <c r="AO306" s="112" t="str">
        <f t="shared" si="33"/>
        <v/>
      </c>
      <c r="AP306" s="112" t="str">
        <f t="shared" si="34"/>
        <v/>
      </c>
      <c r="AQ306" s="112" t="str">
        <f t="shared" si="35"/>
        <v/>
      </c>
    </row>
    <row r="307" spans="1:43" x14ac:dyDescent="0.25">
      <c r="A307" s="138"/>
      <c r="B307" s="139"/>
      <c r="C307" s="140"/>
      <c r="D307" s="140"/>
      <c r="E307" s="140"/>
      <c r="F307" s="141"/>
      <c r="G307" s="141"/>
      <c r="H307" s="140"/>
      <c r="I307" s="140"/>
      <c r="J307" s="140"/>
      <c r="K307" s="140"/>
      <c r="L307" s="140"/>
      <c r="M307" s="140"/>
      <c r="N307" s="140"/>
      <c r="O307" s="142"/>
      <c r="P30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07" s="140"/>
      <c r="R307" s="140"/>
      <c r="S307" s="140"/>
      <c r="T307" s="140"/>
      <c r="U307" s="137" t="str">
        <f t="shared" si="29"/>
        <v/>
      </c>
      <c r="V307" s="140"/>
      <c r="AL307" s="111" t="str">
        <f t="shared" si="30"/>
        <v/>
      </c>
      <c r="AM307" s="112" t="str">
        <f t="shared" si="31"/>
        <v/>
      </c>
      <c r="AN307" s="112" t="str">
        <f t="shared" si="32"/>
        <v/>
      </c>
      <c r="AO307" s="112" t="str">
        <f t="shared" si="33"/>
        <v/>
      </c>
      <c r="AP307" s="112" t="str">
        <f t="shared" si="34"/>
        <v/>
      </c>
      <c r="AQ307" s="112" t="str">
        <f t="shared" si="35"/>
        <v/>
      </c>
    </row>
    <row r="308" spans="1:43" x14ac:dyDescent="0.25">
      <c r="A308" s="138"/>
      <c r="B308" s="139"/>
      <c r="C308" s="140"/>
      <c r="D308" s="140"/>
      <c r="E308" s="140"/>
      <c r="F308" s="141"/>
      <c r="G308" s="141"/>
      <c r="H308" s="140"/>
      <c r="I308" s="140"/>
      <c r="J308" s="140"/>
      <c r="K308" s="140"/>
      <c r="L308" s="140"/>
      <c r="M308" s="140"/>
      <c r="N308" s="140"/>
      <c r="O308" s="142"/>
      <c r="P30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08" s="140"/>
      <c r="R308" s="140"/>
      <c r="S308" s="140"/>
      <c r="T308" s="140"/>
      <c r="U308" s="137" t="str">
        <f t="shared" si="29"/>
        <v/>
      </c>
      <c r="V308" s="140"/>
      <c r="AL308" s="111" t="str">
        <f t="shared" si="30"/>
        <v/>
      </c>
      <c r="AM308" s="112" t="str">
        <f t="shared" si="31"/>
        <v/>
      </c>
      <c r="AN308" s="112" t="str">
        <f t="shared" si="32"/>
        <v/>
      </c>
      <c r="AO308" s="112" t="str">
        <f t="shared" si="33"/>
        <v/>
      </c>
      <c r="AP308" s="112" t="str">
        <f t="shared" si="34"/>
        <v/>
      </c>
      <c r="AQ308" s="112" t="str">
        <f t="shared" si="35"/>
        <v/>
      </c>
    </row>
    <row r="309" spans="1:43" x14ac:dyDescent="0.25">
      <c r="A309" s="138"/>
      <c r="B309" s="139"/>
      <c r="C309" s="140"/>
      <c r="D309" s="140"/>
      <c r="E309" s="140"/>
      <c r="F309" s="141"/>
      <c r="G309" s="141"/>
      <c r="H309" s="140"/>
      <c r="I309" s="140"/>
      <c r="J309" s="140"/>
      <c r="K309" s="140"/>
      <c r="L309" s="140"/>
      <c r="M309" s="140"/>
      <c r="N309" s="140"/>
      <c r="O309" s="142"/>
      <c r="P30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09" s="140"/>
      <c r="R309" s="140"/>
      <c r="S309" s="140"/>
      <c r="T309" s="140"/>
      <c r="U309" s="137" t="str">
        <f t="shared" si="29"/>
        <v/>
      </c>
      <c r="V309" s="140"/>
      <c r="AL309" s="111" t="str">
        <f t="shared" si="30"/>
        <v/>
      </c>
      <c r="AM309" s="112" t="str">
        <f t="shared" si="31"/>
        <v/>
      </c>
      <c r="AN309" s="112" t="str">
        <f t="shared" si="32"/>
        <v/>
      </c>
      <c r="AO309" s="112" t="str">
        <f t="shared" si="33"/>
        <v/>
      </c>
      <c r="AP309" s="112" t="str">
        <f t="shared" si="34"/>
        <v/>
      </c>
      <c r="AQ309" s="112" t="str">
        <f t="shared" si="35"/>
        <v/>
      </c>
    </row>
    <row r="310" spans="1:43" x14ac:dyDescent="0.25">
      <c r="A310" s="138"/>
      <c r="B310" s="139"/>
      <c r="C310" s="140"/>
      <c r="D310" s="140"/>
      <c r="E310" s="140"/>
      <c r="F310" s="141"/>
      <c r="G310" s="141"/>
      <c r="H310" s="140"/>
      <c r="I310" s="140"/>
      <c r="J310" s="140"/>
      <c r="K310" s="140"/>
      <c r="L310" s="140"/>
      <c r="M310" s="140"/>
      <c r="N310" s="140"/>
      <c r="O310" s="142"/>
      <c r="P31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10" s="140"/>
      <c r="R310" s="140"/>
      <c r="S310" s="140"/>
      <c r="T310" s="140"/>
      <c r="U310" s="137" t="str">
        <f t="shared" si="29"/>
        <v/>
      </c>
      <c r="V310" s="140"/>
      <c r="AL310" s="111" t="str">
        <f t="shared" si="30"/>
        <v/>
      </c>
      <c r="AM310" s="112" t="str">
        <f t="shared" si="31"/>
        <v/>
      </c>
      <c r="AN310" s="112" t="str">
        <f t="shared" si="32"/>
        <v/>
      </c>
      <c r="AO310" s="112" t="str">
        <f t="shared" si="33"/>
        <v/>
      </c>
      <c r="AP310" s="112" t="str">
        <f t="shared" si="34"/>
        <v/>
      </c>
      <c r="AQ310" s="112" t="str">
        <f t="shared" si="35"/>
        <v/>
      </c>
    </row>
    <row r="311" spans="1:43" x14ac:dyDescent="0.25">
      <c r="A311" s="138"/>
      <c r="B311" s="139"/>
      <c r="C311" s="140"/>
      <c r="D311" s="140"/>
      <c r="E311" s="140"/>
      <c r="F311" s="141"/>
      <c r="G311" s="141"/>
      <c r="H311" s="140"/>
      <c r="I311" s="140"/>
      <c r="J311" s="140"/>
      <c r="K311" s="140"/>
      <c r="L311" s="140"/>
      <c r="M311" s="140"/>
      <c r="N311" s="140"/>
      <c r="O311" s="142"/>
      <c r="P31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11" s="140"/>
      <c r="R311" s="140"/>
      <c r="S311" s="140"/>
      <c r="T311" s="140"/>
      <c r="U311" s="137" t="str">
        <f t="shared" si="29"/>
        <v/>
      </c>
      <c r="V311" s="140"/>
      <c r="AL311" s="111" t="str">
        <f t="shared" si="30"/>
        <v/>
      </c>
      <c r="AM311" s="112" t="str">
        <f t="shared" si="31"/>
        <v/>
      </c>
      <c r="AN311" s="112" t="str">
        <f t="shared" si="32"/>
        <v/>
      </c>
      <c r="AO311" s="112" t="str">
        <f t="shared" si="33"/>
        <v/>
      </c>
      <c r="AP311" s="112" t="str">
        <f t="shared" si="34"/>
        <v/>
      </c>
      <c r="AQ311" s="112" t="str">
        <f t="shared" si="35"/>
        <v/>
      </c>
    </row>
    <row r="312" spans="1:43" x14ac:dyDescent="0.25">
      <c r="A312" s="138"/>
      <c r="B312" s="139"/>
      <c r="C312" s="140"/>
      <c r="D312" s="140"/>
      <c r="E312" s="140"/>
      <c r="F312" s="141"/>
      <c r="G312" s="141"/>
      <c r="H312" s="140"/>
      <c r="I312" s="140"/>
      <c r="J312" s="140"/>
      <c r="K312" s="140"/>
      <c r="L312" s="140"/>
      <c r="M312" s="140"/>
      <c r="N312" s="140"/>
      <c r="O312" s="142"/>
      <c r="P31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12" s="140"/>
      <c r="R312" s="140"/>
      <c r="S312" s="140"/>
      <c r="T312" s="140"/>
      <c r="U312" s="137" t="str">
        <f t="shared" si="29"/>
        <v/>
      </c>
      <c r="V312" s="140"/>
      <c r="AL312" s="111" t="str">
        <f t="shared" si="30"/>
        <v/>
      </c>
      <c r="AM312" s="112" t="str">
        <f t="shared" si="31"/>
        <v/>
      </c>
      <c r="AN312" s="112" t="str">
        <f t="shared" si="32"/>
        <v/>
      </c>
      <c r="AO312" s="112" t="str">
        <f t="shared" si="33"/>
        <v/>
      </c>
      <c r="AP312" s="112" t="str">
        <f t="shared" si="34"/>
        <v/>
      </c>
      <c r="AQ312" s="112" t="str">
        <f t="shared" si="35"/>
        <v/>
      </c>
    </row>
    <row r="313" spans="1:43" x14ac:dyDescent="0.25">
      <c r="A313" s="138"/>
      <c r="B313" s="139"/>
      <c r="C313" s="140"/>
      <c r="D313" s="140"/>
      <c r="E313" s="140"/>
      <c r="F313" s="141"/>
      <c r="G313" s="141"/>
      <c r="H313" s="140"/>
      <c r="I313" s="140"/>
      <c r="J313" s="140"/>
      <c r="K313" s="140"/>
      <c r="L313" s="140"/>
      <c r="M313" s="140"/>
      <c r="N313" s="140"/>
      <c r="O313" s="142"/>
      <c r="P31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13" s="140"/>
      <c r="R313" s="140"/>
      <c r="S313" s="140"/>
      <c r="T313" s="140"/>
      <c r="U313" s="137" t="str">
        <f t="shared" si="29"/>
        <v/>
      </c>
      <c r="V313" s="140"/>
      <c r="AL313" s="111" t="str">
        <f t="shared" si="30"/>
        <v/>
      </c>
      <c r="AM313" s="112" t="str">
        <f t="shared" si="31"/>
        <v/>
      </c>
      <c r="AN313" s="112" t="str">
        <f t="shared" si="32"/>
        <v/>
      </c>
      <c r="AO313" s="112" t="str">
        <f t="shared" si="33"/>
        <v/>
      </c>
      <c r="AP313" s="112" t="str">
        <f t="shared" si="34"/>
        <v/>
      </c>
      <c r="AQ313" s="112" t="str">
        <f t="shared" si="35"/>
        <v/>
      </c>
    </row>
    <row r="314" spans="1:43" x14ac:dyDescent="0.25">
      <c r="A314" s="138"/>
      <c r="B314" s="139"/>
      <c r="C314" s="140"/>
      <c r="D314" s="140"/>
      <c r="E314" s="140"/>
      <c r="F314" s="141"/>
      <c r="G314" s="141"/>
      <c r="H314" s="140"/>
      <c r="I314" s="140"/>
      <c r="J314" s="140"/>
      <c r="K314" s="140"/>
      <c r="L314" s="140"/>
      <c r="M314" s="140"/>
      <c r="N314" s="140"/>
      <c r="O314" s="142"/>
      <c r="P31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14" s="140"/>
      <c r="R314" s="140"/>
      <c r="S314" s="140"/>
      <c r="T314" s="140"/>
      <c r="U314" s="137" t="str">
        <f t="shared" si="29"/>
        <v/>
      </c>
      <c r="V314" s="140"/>
      <c r="AL314" s="111" t="str">
        <f t="shared" si="30"/>
        <v/>
      </c>
      <c r="AM314" s="112" t="str">
        <f t="shared" si="31"/>
        <v/>
      </c>
      <c r="AN314" s="112" t="str">
        <f t="shared" si="32"/>
        <v/>
      </c>
      <c r="AO314" s="112" t="str">
        <f t="shared" si="33"/>
        <v/>
      </c>
      <c r="AP314" s="112" t="str">
        <f t="shared" si="34"/>
        <v/>
      </c>
      <c r="AQ314" s="112" t="str">
        <f t="shared" si="35"/>
        <v/>
      </c>
    </row>
    <row r="315" spans="1:43" x14ac:dyDescent="0.25">
      <c r="A315" s="138"/>
      <c r="B315" s="139"/>
      <c r="C315" s="140"/>
      <c r="D315" s="140"/>
      <c r="E315" s="140"/>
      <c r="F315" s="141"/>
      <c r="G315" s="141"/>
      <c r="H315" s="140"/>
      <c r="I315" s="140"/>
      <c r="J315" s="140"/>
      <c r="K315" s="140"/>
      <c r="L315" s="140"/>
      <c r="M315" s="140"/>
      <c r="N315" s="140"/>
      <c r="O315" s="142"/>
      <c r="P31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15" s="140"/>
      <c r="R315" s="140"/>
      <c r="S315" s="140"/>
      <c r="T315" s="140"/>
      <c r="U315" s="137" t="str">
        <f t="shared" si="29"/>
        <v/>
      </c>
      <c r="V315" s="140"/>
      <c r="AL315" s="111" t="str">
        <f t="shared" si="30"/>
        <v/>
      </c>
      <c r="AM315" s="112" t="str">
        <f t="shared" si="31"/>
        <v/>
      </c>
      <c r="AN315" s="112" t="str">
        <f t="shared" si="32"/>
        <v/>
      </c>
      <c r="AO315" s="112" t="str">
        <f t="shared" si="33"/>
        <v/>
      </c>
      <c r="AP315" s="112" t="str">
        <f t="shared" si="34"/>
        <v/>
      </c>
      <c r="AQ315" s="112" t="str">
        <f t="shared" si="35"/>
        <v/>
      </c>
    </row>
    <row r="316" spans="1:43" x14ac:dyDescent="0.25">
      <c r="A316" s="138"/>
      <c r="B316" s="139"/>
      <c r="C316" s="140"/>
      <c r="D316" s="140"/>
      <c r="E316" s="140"/>
      <c r="F316" s="141"/>
      <c r="G316" s="141"/>
      <c r="H316" s="140"/>
      <c r="I316" s="140"/>
      <c r="J316" s="140"/>
      <c r="K316" s="140"/>
      <c r="L316" s="140"/>
      <c r="M316" s="140"/>
      <c r="N316" s="140"/>
      <c r="O316" s="142"/>
      <c r="P31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16" s="140"/>
      <c r="R316" s="140"/>
      <c r="S316" s="140"/>
      <c r="T316" s="140"/>
      <c r="U316" s="137" t="str">
        <f t="shared" si="29"/>
        <v/>
      </c>
      <c r="V316" s="140"/>
      <c r="AL316" s="111" t="str">
        <f t="shared" si="30"/>
        <v/>
      </c>
      <c r="AM316" s="112" t="str">
        <f t="shared" si="31"/>
        <v/>
      </c>
      <c r="AN316" s="112" t="str">
        <f t="shared" si="32"/>
        <v/>
      </c>
      <c r="AO316" s="112" t="str">
        <f t="shared" si="33"/>
        <v/>
      </c>
      <c r="AP316" s="112" t="str">
        <f t="shared" si="34"/>
        <v/>
      </c>
      <c r="AQ316" s="112" t="str">
        <f t="shared" si="35"/>
        <v/>
      </c>
    </row>
    <row r="317" spans="1:43" x14ac:dyDescent="0.25">
      <c r="A317" s="138"/>
      <c r="B317" s="139"/>
      <c r="C317" s="140"/>
      <c r="D317" s="140"/>
      <c r="E317" s="140"/>
      <c r="F317" s="141"/>
      <c r="G317" s="141"/>
      <c r="H317" s="140"/>
      <c r="I317" s="140"/>
      <c r="J317" s="140"/>
      <c r="K317" s="140"/>
      <c r="L317" s="140"/>
      <c r="M317" s="140"/>
      <c r="N317" s="140"/>
      <c r="O317" s="142"/>
      <c r="P31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17" s="140"/>
      <c r="R317" s="140"/>
      <c r="S317" s="140"/>
      <c r="T317" s="140"/>
      <c r="U317" s="137" t="str">
        <f t="shared" si="29"/>
        <v/>
      </c>
      <c r="V317" s="140"/>
      <c r="AL317" s="111" t="str">
        <f t="shared" si="30"/>
        <v/>
      </c>
      <c r="AM317" s="112" t="str">
        <f t="shared" si="31"/>
        <v/>
      </c>
      <c r="AN317" s="112" t="str">
        <f t="shared" si="32"/>
        <v/>
      </c>
      <c r="AO317" s="112" t="str">
        <f t="shared" si="33"/>
        <v/>
      </c>
      <c r="AP317" s="112" t="str">
        <f t="shared" si="34"/>
        <v/>
      </c>
      <c r="AQ317" s="112" t="str">
        <f t="shared" si="35"/>
        <v/>
      </c>
    </row>
    <row r="318" spans="1:43" x14ac:dyDescent="0.25">
      <c r="A318" s="138"/>
      <c r="B318" s="139"/>
      <c r="C318" s="140"/>
      <c r="D318" s="140"/>
      <c r="E318" s="140"/>
      <c r="F318" s="141"/>
      <c r="G318" s="141"/>
      <c r="H318" s="140"/>
      <c r="I318" s="140"/>
      <c r="J318" s="140"/>
      <c r="K318" s="140"/>
      <c r="L318" s="140"/>
      <c r="M318" s="140"/>
      <c r="N318" s="140"/>
      <c r="O318" s="142"/>
      <c r="P31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18" s="140"/>
      <c r="R318" s="140"/>
      <c r="S318" s="140"/>
      <c r="T318" s="140"/>
      <c r="U318" s="137" t="str">
        <f t="shared" si="29"/>
        <v/>
      </c>
      <c r="V318" s="140"/>
      <c r="AL318" s="111" t="str">
        <f t="shared" si="30"/>
        <v/>
      </c>
      <c r="AM318" s="112" t="str">
        <f t="shared" si="31"/>
        <v/>
      </c>
      <c r="AN318" s="112" t="str">
        <f t="shared" si="32"/>
        <v/>
      </c>
      <c r="AO318" s="112" t="str">
        <f t="shared" si="33"/>
        <v/>
      </c>
      <c r="AP318" s="112" t="str">
        <f t="shared" si="34"/>
        <v/>
      </c>
      <c r="AQ318" s="112" t="str">
        <f t="shared" si="35"/>
        <v/>
      </c>
    </row>
    <row r="319" spans="1:43" x14ac:dyDescent="0.25">
      <c r="A319" s="138"/>
      <c r="B319" s="139"/>
      <c r="C319" s="140"/>
      <c r="D319" s="140"/>
      <c r="E319" s="140"/>
      <c r="F319" s="141"/>
      <c r="G319" s="141"/>
      <c r="H319" s="140"/>
      <c r="I319" s="140"/>
      <c r="J319" s="140"/>
      <c r="K319" s="140"/>
      <c r="L319" s="140"/>
      <c r="M319" s="140"/>
      <c r="N319" s="140"/>
      <c r="O319" s="142"/>
      <c r="P31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19" s="140"/>
      <c r="R319" s="140"/>
      <c r="S319" s="140"/>
      <c r="T319" s="140"/>
      <c r="U319" s="137" t="str">
        <f t="shared" si="29"/>
        <v/>
      </c>
      <c r="V319" s="140"/>
      <c r="AL319" s="111" t="str">
        <f t="shared" si="30"/>
        <v/>
      </c>
      <c r="AM319" s="112" t="str">
        <f t="shared" si="31"/>
        <v/>
      </c>
      <c r="AN319" s="112" t="str">
        <f t="shared" si="32"/>
        <v/>
      </c>
      <c r="AO319" s="112" t="str">
        <f t="shared" si="33"/>
        <v/>
      </c>
      <c r="AP319" s="112" t="str">
        <f t="shared" si="34"/>
        <v/>
      </c>
      <c r="AQ319" s="112" t="str">
        <f t="shared" si="35"/>
        <v/>
      </c>
    </row>
    <row r="320" spans="1:43" x14ac:dyDescent="0.25">
      <c r="A320" s="138"/>
      <c r="B320" s="139"/>
      <c r="C320" s="140"/>
      <c r="D320" s="140"/>
      <c r="E320" s="140"/>
      <c r="F320" s="141"/>
      <c r="G320" s="141"/>
      <c r="H320" s="140"/>
      <c r="I320" s="140"/>
      <c r="J320" s="140"/>
      <c r="K320" s="140"/>
      <c r="L320" s="140"/>
      <c r="M320" s="140"/>
      <c r="N320" s="140"/>
      <c r="O320" s="142"/>
      <c r="P32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20" s="140"/>
      <c r="R320" s="140"/>
      <c r="S320" s="140"/>
      <c r="T320" s="140"/>
      <c r="U320" s="137" t="str">
        <f t="shared" si="29"/>
        <v/>
      </c>
      <c r="V320" s="140"/>
      <c r="AL320" s="111" t="str">
        <f t="shared" si="30"/>
        <v/>
      </c>
      <c r="AM320" s="112" t="str">
        <f t="shared" si="31"/>
        <v/>
      </c>
      <c r="AN320" s="112" t="str">
        <f t="shared" si="32"/>
        <v/>
      </c>
      <c r="AO320" s="112" t="str">
        <f t="shared" si="33"/>
        <v/>
      </c>
      <c r="AP320" s="112" t="str">
        <f t="shared" si="34"/>
        <v/>
      </c>
      <c r="AQ320" s="112" t="str">
        <f t="shared" si="35"/>
        <v/>
      </c>
    </row>
    <row r="321" spans="1:43" x14ac:dyDescent="0.25">
      <c r="A321" s="138"/>
      <c r="B321" s="139"/>
      <c r="C321" s="140"/>
      <c r="D321" s="140"/>
      <c r="E321" s="140"/>
      <c r="F321" s="141"/>
      <c r="G321" s="141"/>
      <c r="H321" s="140"/>
      <c r="I321" s="140"/>
      <c r="J321" s="140"/>
      <c r="K321" s="140"/>
      <c r="L321" s="140"/>
      <c r="M321" s="140"/>
      <c r="N321" s="140"/>
      <c r="O321" s="142"/>
      <c r="P32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21" s="140"/>
      <c r="R321" s="140"/>
      <c r="S321" s="140"/>
      <c r="T321" s="140"/>
      <c r="U321" s="137" t="str">
        <f t="shared" si="29"/>
        <v/>
      </c>
      <c r="V321" s="140"/>
      <c r="AL321" s="111" t="str">
        <f t="shared" si="30"/>
        <v/>
      </c>
      <c r="AM321" s="112" t="str">
        <f t="shared" si="31"/>
        <v/>
      </c>
      <c r="AN321" s="112" t="str">
        <f t="shared" si="32"/>
        <v/>
      </c>
      <c r="AO321" s="112" t="str">
        <f t="shared" si="33"/>
        <v/>
      </c>
      <c r="AP321" s="112" t="str">
        <f t="shared" si="34"/>
        <v/>
      </c>
      <c r="AQ321" s="112" t="str">
        <f t="shared" si="35"/>
        <v/>
      </c>
    </row>
    <row r="322" spans="1:43" x14ac:dyDescent="0.25">
      <c r="A322" s="138"/>
      <c r="B322" s="139"/>
      <c r="C322" s="140"/>
      <c r="D322" s="140"/>
      <c r="E322" s="140"/>
      <c r="F322" s="141"/>
      <c r="G322" s="141"/>
      <c r="H322" s="140"/>
      <c r="I322" s="140"/>
      <c r="J322" s="140"/>
      <c r="K322" s="140"/>
      <c r="L322" s="140"/>
      <c r="M322" s="140"/>
      <c r="N322" s="140"/>
      <c r="O322" s="142"/>
      <c r="P32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22" s="140"/>
      <c r="R322" s="140"/>
      <c r="S322" s="140"/>
      <c r="T322" s="140"/>
      <c r="U322" s="137" t="str">
        <f t="shared" ref="U322:U385" si="36">IF($P322="Votre établissement",(LEFT($C322,1)&amp;MID(LEFT($B322,6),3,4)&amp;$A322&amp;CODE(LEFT($E322,1))&amp;CODE(LEFT($D322,1))),IF($P322="Assurance Maladie","CERFA"&amp;MID(LEFT($B322,6),3,4)&amp;$A322&amp;CODE(LEFT($E322,1))&amp;CODE(LEFT($D322,1)),IF(OR($P322="Patient",$P322="Etablissement Receveur"),"Vous n'avez pas à prescrire ce transport","")))</f>
        <v/>
      </c>
      <c r="V322" s="140"/>
      <c r="AL322" s="111" t="str">
        <f t="shared" si="30"/>
        <v/>
      </c>
      <c r="AM322" s="112" t="str">
        <f t="shared" si="31"/>
        <v/>
      </c>
      <c r="AN322" s="112" t="str">
        <f t="shared" si="32"/>
        <v/>
      </c>
      <c r="AO322" s="112" t="str">
        <f t="shared" si="33"/>
        <v/>
      </c>
      <c r="AP322" s="112" t="str">
        <f t="shared" si="34"/>
        <v/>
      </c>
      <c r="AQ322" s="112" t="str">
        <f t="shared" si="35"/>
        <v/>
      </c>
    </row>
    <row r="323" spans="1:43" x14ac:dyDescent="0.25">
      <c r="A323" s="138"/>
      <c r="B323" s="139"/>
      <c r="C323" s="140"/>
      <c r="D323" s="140"/>
      <c r="E323" s="140"/>
      <c r="F323" s="141"/>
      <c r="G323" s="141"/>
      <c r="H323" s="140"/>
      <c r="I323" s="140"/>
      <c r="J323" s="140"/>
      <c r="K323" s="140"/>
      <c r="L323" s="140"/>
      <c r="M323" s="140"/>
      <c r="N323" s="140"/>
      <c r="O323" s="142"/>
      <c r="P32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23" s="140"/>
      <c r="R323" s="140"/>
      <c r="S323" s="140"/>
      <c r="T323" s="140"/>
      <c r="U323" s="137" t="str">
        <f t="shared" si="36"/>
        <v/>
      </c>
      <c r="V323" s="140"/>
      <c r="AL323" s="111" t="str">
        <f t="shared" ref="AL323:AL386" si="37">IF(AND(B323&lt;&gt;"",L323="Ambulance"),VALUE(LEFT(HOUR(B323),2)),"")</f>
        <v/>
      </c>
      <c r="AM323" s="112" t="str">
        <f t="shared" ref="AM323:AM386" si="38">IF(AND(B323&lt;&gt;"",L323="VSL"),VALUE(LEFT(HOUR(B323),2)),"")</f>
        <v/>
      </c>
      <c r="AN323" s="112" t="str">
        <f t="shared" ref="AN323:AN386" si="39">IF(AND(B323&lt;&gt;"",L323="Taxi conventionné"),VALUE(LEFT(HOUR(B323),2)),"")</f>
        <v/>
      </c>
      <c r="AO323" s="112" t="str">
        <f t="shared" ref="AO323:AO386" si="40">IF(AND(B323&lt;&gt;"",L323="Véhicule personnel"),VALUE(LEFT(HOUR(B323),2)),"")</f>
        <v/>
      </c>
      <c r="AP323" s="112" t="str">
        <f t="shared" ref="AP323:AP386" si="41">IF(AND(B323&lt;&gt;"",L323="Transport en commun"),VALUE(LEFT(HOUR(B323),2)),"")</f>
        <v/>
      </c>
      <c r="AQ323" s="112" t="str">
        <f t="shared" ref="AQ323:AQ386" si="42">IF(B323&lt;&gt;"",VALUE(LEFT(HOUR(B323),2)),"")</f>
        <v/>
      </c>
    </row>
    <row r="324" spans="1:43" x14ac:dyDescent="0.25">
      <c r="A324" s="138"/>
      <c r="B324" s="139"/>
      <c r="C324" s="140"/>
      <c r="D324" s="140"/>
      <c r="E324" s="140"/>
      <c r="F324" s="141"/>
      <c r="G324" s="141"/>
      <c r="H324" s="140"/>
      <c r="I324" s="140"/>
      <c r="J324" s="140"/>
      <c r="K324" s="140"/>
      <c r="L324" s="140"/>
      <c r="M324" s="140"/>
      <c r="N324" s="140"/>
      <c r="O324" s="142"/>
      <c r="P32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24" s="140"/>
      <c r="R324" s="140"/>
      <c r="S324" s="140"/>
      <c r="T324" s="140"/>
      <c r="U324" s="137" t="str">
        <f t="shared" si="36"/>
        <v/>
      </c>
      <c r="V324" s="140"/>
      <c r="AL324" s="111" t="str">
        <f t="shared" si="37"/>
        <v/>
      </c>
      <c r="AM324" s="112" t="str">
        <f t="shared" si="38"/>
        <v/>
      </c>
      <c r="AN324" s="112" t="str">
        <f t="shared" si="39"/>
        <v/>
      </c>
      <c r="AO324" s="112" t="str">
        <f t="shared" si="40"/>
        <v/>
      </c>
      <c r="AP324" s="112" t="str">
        <f t="shared" si="41"/>
        <v/>
      </c>
      <c r="AQ324" s="112" t="str">
        <f t="shared" si="42"/>
        <v/>
      </c>
    </row>
    <row r="325" spans="1:43" x14ac:dyDescent="0.25">
      <c r="A325" s="138"/>
      <c r="B325" s="139"/>
      <c r="C325" s="140"/>
      <c r="D325" s="140"/>
      <c r="E325" s="140"/>
      <c r="F325" s="141"/>
      <c r="G325" s="141"/>
      <c r="H325" s="140"/>
      <c r="I325" s="140"/>
      <c r="J325" s="140"/>
      <c r="K325" s="140"/>
      <c r="L325" s="140"/>
      <c r="M325" s="140"/>
      <c r="N325" s="140"/>
      <c r="O325" s="142"/>
      <c r="P32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25" s="140"/>
      <c r="R325" s="140"/>
      <c r="S325" s="140"/>
      <c r="T325" s="140"/>
      <c r="U325" s="137" t="str">
        <f t="shared" si="36"/>
        <v/>
      </c>
      <c r="V325" s="140"/>
      <c r="AL325" s="111" t="str">
        <f t="shared" si="37"/>
        <v/>
      </c>
      <c r="AM325" s="112" t="str">
        <f t="shared" si="38"/>
        <v/>
      </c>
      <c r="AN325" s="112" t="str">
        <f t="shared" si="39"/>
        <v/>
      </c>
      <c r="AO325" s="112" t="str">
        <f t="shared" si="40"/>
        <v/>
      </c>
      <c r="AP325" s="112" t="str">
        <f t="shared" si="41"/>
        <v/>
      </c>
      <c r="AQ325" s="112" t="str">
        <f t="shared" si="42"/>
        <v/>
      </c>
    </row>
    <row r="326" spans="1:43" x14ac:dyDescent="0.25">
      <c r="A326" s="138"/>
      <c r="B326" s="139"/>
      <c r="C326" s="140"/>
      <c r="D326" s="140"/>
      <c r="E326" s="140"/>
      <c r="F326" s="141"/>
      <c r="G326" s="141"/>
      <c r="H326" s="140"/>
      <c r="I326" s="140"/>
      <c r="J326" s="140"/>
      <c r="K326" s="140"/>
      <c r="L326" s="140"/>
      <c r="M326" s="140"/>
      <c r="N326" s="140"/>
      <c r="O326" s="142"/>
      <c r="P32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26" s="140"/>
      <c r="R326" s="140"/>
      <c r="S326" s="140"/>
      <c r="T326" s="140"/>
      <c r="U326" s="137" t="str">
        <f t="shared" si="36"/>
        <v/>
      </c>
      <c r="V326" s="140"/>
      <c r="AL326" s="111" t="str">
        <f t="shared" si="37"/>
        <v/>
      </c>
      <c r="AM326" s="112" t="str">
        <f t="shared" si="38"/>
        <v/>
      </c>
      <c r="AN326" s="112" t="str">
        <f t="shared" si="39"/>
        <v/>
      </c>
      <c r="AO326" s="112" t="str">
        <f t="shared" si="40"/>
        <v/>
      </c>
      <c r="AP326" s="112" t="str">
        <f t="shared" si="41"/>
        <v/>
      </c>
      <c r="AQ326" s="112" t="str">
        <f t="shared" si="42"/>
        <v/>
      </c>
    </row>
    <row r="327" spans="1:43" x14ac:dyDescent="0.25">
      <c r="A327" s="138"/>
      <c r="B327" s="139"/>
      <c r="C327" s="140"/>
      <c r="D327" s="140"/>
      <c r="E327" s="140"/>
      <c r="F327" s="141"/>
      <c r="G327" s="141"/>
      <c r="H327" s="140"/>
      <c r="I327" s="140"/>
      <c r="J327" s="140"/>
      <c r="K327" s="140"/>
      <c r="L327" s="140"/>
      <c r="M327" s="140"/>
      <c r="N327" s="140"/>
      <c r="O327" s="142"/>
      <c r="P32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27" s="140"/>
      <c r="R327" s="140"/>
      <c r="S327" s="140"/>
      <c r="T327" s="140"/>
      <c r="U327" s="137" t="str">
        <f t="shared" si="36"/>
        <v/>
      </c>
      <c r="V327" s="140"/>
      <c r="AL327" s="111" t="str">
        <f t="shared" si="37"/>
        <v/>
      </c>
      <c r="AM327" s="112" t="str">
        <f t="shared" si="38"/>
        <v/>
      </c>
      <c r="AN327" s="112" t="str">
        <f t="shared" si="39"/>
        <v/>
      </c>
      <c r="AO327" s="112" t="str">
        <f t="shared" si="40"/>
        <v/>
      </c>
      <c r="AP327" s="112" t="str">
        <f t="shared" si="41"/>
        <v/>
      </c>
      <c r="AQ327" s="112" t="str">
        <f t="shared" si="42"/>
        <v/>
      </c>
    </row>
    <row r="328" spans="1:43" x14ac:dyDescent="0.25">
      <c r="A328" s="138"/>
      <c r="B328" s="139"/>
      <c r="C328" s="140"/>
      <c r="D328" s="140"/>
      <c r="E328" s="140"/>
      <c r="F328" s="141"/>
      <c r="G328" s="141"/>
      <c r="H328" s="140"/>
      <c r="I328" s="140"/>
      <c r="J328" s="140"/>
      <c r="K328" s="140"/>
      <c r="L328" s="140"/>
      <c r="M328" s="140"/>
      <c r="N328" s="140"/>
      <c r="O328" s="142"/>
      <c r="P32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28" s="140"/>
      <c r="R328" s="140"/>
      <c r="S328" s="140"/>
      <c r="T328" s="140"/>
      <c r="U328" s="137" t="str">
        <f t="shared" si="36"/>
        <v/>
      </c>
      <c r="V328" s="140"/>
      <c r="AL328" s="111" t="str">
        <f t="shared" si="37"/>
        <v/>
      </c>
      <c r="AM328" s="112" t="str">
        <f t="shared" si="38"/>
        <v/>
      </c>
      <c r="AN328" s="112" t="str">
        <f t="shared" si="39"/>
        <v/>
      </c>
      <c r="AO328" s="112" t="str">
        <f t="shared" si="40"/>
        <v/>
      </c>
      <c r="AP328" s="112" t="str">
        <f t="shared" si="41"/>
        <v/>
      </c>
      <c r="AQ328" s="112" t="str">
        <f t="shared" si="42"/>
        <v/>
      </c>
    </row>
    <row r="329" spans="1:43" x14ac:dyDescent="0.25">
      <c r="A329" s="138"/>
      <c r="B329" s="139"/>
      <c r="C329" s="140"/>
      <c r="D329" s="140"/>
      <c r="E329" s="140"/>
      <c r="F329" s="141"/>
      <c r="G329" s="141"/>
      <c r="H329" s="140"/>
      <c r="I329" s="140"/>
      <c r="J329" s="140"/>
      <c r="K329" s="140"/>
      <c r="L329" s="140"/>
      <c r="M329" s="140"/>
      <c r="N329" s="140"/>
      <c r="O329" s="142"/>
      <c r="P32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29" s="140"/>
      <c r="R329" s="140"/>
      <c r="S329" s="140"/>
      <c r="T329" s="140"/>
      <c r="U329" s="137" t="str">
        <f t="shared" si="36"/>
        <v/>
      </c>
      <c r="V329" s="140"/>
      <c r="AL329" s="111" t="str">
        <f t="shared" si="37"/>
        <v/>
      </c>
      <c r="AM329" s="112" t="str">
        <f t="shared" si="38"/>
        <v/>
      </c>
      <c r="AN329" s="112" t="str">
        <f t="shared" si="39"/>
        <v/>
      </c>
      <c r="AO329" s="112" t="str">
        <f t="shared" si="40"/>
        <v/>
      </c>
      <c r="AP329" s="112" t="str">
        <f t="shared" si="41"/>
        <v/>
      </c>
      <c r="AQ329" s="112" t="str">
        <f t="shared" si="42"/>
        <v/>
      </c>
    </row>
    <row r="330" spans="1:43" x14ac:dyDescent="0.25">
      <c r="A330" s="138"/>
      <c r="B330" s="139"/>
      <c r="C330" s="140"/>
      <c r="D330" s="140"/>
      <c r="E330" s="140"/>
      <c r="F330" s="141"/>
      <c r="G330" s="141"/>
      <c r="H330" s="140"/>
      <c r="I330" s="140"/>
      <c r="J330" s="140"/>
      <c r="K330" s="140"/>
      <c r="L330" s="140"/>
      <c r="M330" s="140"/>
      <c r="N330" s="140"/>
      <c r="O330" s="142"/>
      <c r="P33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30" s="140"/>
      <c r="R330" s="140"/>
      <c r="S330" s="140"/>
      <c r="T330" s="140"/>
      <c r="U330" s="137" t="str">
        <f t="shared" si="36"/>
        <v/>
      </c>
      <c r="V330" s="140"/>
      <c r="AL330" s="111" t="str">
        <f t="shared" si="37"/>
        <v/>
      </c>
      <c r="AM330" s="112" t="str">
        <f t="shared" si="38"/>
        <v/>
      </c>
      <c r="AN330" s="112" t="str">
        <f t="shared" si="39"/>
        <v/>
      </c>
      <c r="AO330" s="112" t="str">
        <f t="shared" si="40"/>
        <v/>
      </c>
      <c r="AP330" s="112" t="str">
        <f t="shared" si="41"/>
        <v/>
      </c>
      <c r="AQ330" s="112" t="str">
        <f t="shared" si="42"/>
        <v/>
      </c>
    </row>
    <row r="331" spans="1:43" x14ac:dyDescent="0.25">
      <c r="A331" s="138"/>
      <c r="B331" s="139"/>
      <c r="C331" s="140"/>
      <c r="D331" s="140"/>
      <c r="E331" s="140"/>
      <c r="F331" s="141"/>
      <c r="G331" s="141"/>
      <c r="H331" s="140"/>
      <c r="I331" s="140"/>
      <c r="J331" s="140"/>
      <c r="K331" s="140"/>
      <c r="L331" s="140"/>
      <c r="M331" s="140"/>
      <c r="N331" s="140"/>
      <c r="O331" s="142"/>
      <c r="P33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31" s="140"/>
      <c r="R331" s="140"/>
      <c r="S331" s="140"/>
      <c r="T331" s="140"/>
      <c r="U331" s="137" t="str">
        <f t="shared" si="36"/>
        <v/>
      </c>
      <c r="V331" s="140"/>
      <c r="AL331" s="111" t="str">
        <f t="shared" si="37"/>
        <v/>
      </c>
      <c r="AM331" s="112" t="str">
        <f t="shared" si="38"/>
        <v/>
      </c>
      <c r="AN331" s="112" t="str">
        <f t="shared" si="39"/>
        <v/>
      </c>
      <c r="AO331" s="112" t="str">
        <f t="shared" si="40"/>
        <v/>
      </c>
      <c r="AP331" s="112" t="str">
        <f t="shared" si="41"/>
        <v/>
      </c>
      <c r="AQ331" s="112" t="str">
        <f t="shared" si="42"/>
        <v/>
      </c>
    </row>
    <row r="332" spans="1:43" x14ac:dyDescent="0.25">
      <c r="A332" s="138"/>
      <c r="B332" s="139"/>
      <c r="C332" s="140"/>
      <c r="D332" s="140"/>
      <c r="E332" s="140"/>
      <c r="F332" s="141"/>
      <c r="G332" s="141"/>
      <c r="H332" s="140"/>
      <c r="I332" s="140"/>
      <c r="J332" s="140"/>
      <c r="K332" s="140"/>
      <c r="L332" s="140"/>
      <c r="M332" s="140"/>
      <c r="N332" s="140"/>
      <c r="O332" s="142"/>
      <c r="P33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32" s="140"/>
      <c r="R332" s="140"/>
      <c r="S332" s="140"/>
      <c r="T332" s="140"/>
      <c r="U332" s="137" t="str">
        <f t="shared" si="36"/>
        <v/>
      </c>
      <c r="V332" s="140"/>
      <c r="AL332" s="111" t="str">
        <f t="shared" si="37"/>
        <v/>
      </c>
      <c r="AM332" s="112" t="str">
        <f t="shared" si="38"/>
        <v/>
      </c>
      <c r="AN332" s="112" t="str">
        <f t="shared" si="39"/>
        <v/>
      </c>
      <c r="AO332" s="112" t="str">
        <f t="shared" si="40"/>
        <v/>
      </c>
      <c r="AP332" s="112" t="str">
        <f t="shared" si="41"/>
        <v/>
      </c>
      <c r="AQ332" s="112" t="str">
        <f t="shared" si="42"/>
        <v/>
      </c>
    </row>
    <row r="333" spans="1:43" x14ac:dyDescent="0.25">
      <c r="A333" s="138"/>
      <c r="B333" s="139"/>
      <c r="C333" s="140"/>
      <c r="D333" s="140"/>
      <c r="E333" s="140"/>
      <c r="F333" s="141"/>
      <c r="G333" s="141"/>
      <c r="H333" s="140"/>
      <c r="I333" s="140"/>
      <c r="J333" s="140"/>
      <c r="K333" s="140"/>
      <c r="L333" s="140"/>
      <c r="M333" s="140"/>
      <c r="N333" s="140"/>
      <c r="O333" s="142"/>
      <c r="P33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33" s="140"/>
      <c r="R333" s="140"/>
      <c r="S333" s="140"/>
      <c r="T333" s="140"/>
      <c r="U333" s="137" t="str">
        <f t="shared" si="36"/>
        <v/>
      </c>
      <c r="V333" s="140"/>
      <c r="AL333" s="111" t="str">
        <f t="shared" si="37"/>
        <v/>
      </c>
      <c r="AM333" s="112" t="str">
        <f t="shared" si="38"/>
        <v/>
      </c>
      <c r="AN333" s="112" t="str">
        <f t="shared" si="39"/>
        <v/>
      </c>
      <c r="AO333" s="112" t="str">
        <f t="shared" si="40"/>
        <v/>
      </c>
      <c r="AP333" s="112" t="str">
        <f t="shared" si="41"/>
        <v/>
      </c>
      <c r="AQ333" s="112" t="str">
        <f t="shared" si="42"/>
        <v/>
      </c>
    </row>
    <row r="334" spans="1:43" x14ac:dyDescent="0.25">
      <c r="A334" s="138"/>
      <c r="B334" s="139"/>
      <c r="C334" s="140"/>
      <c r="D334" s="140"/>
      <c r="E334" s="140"/>
      <c r="F334" s="141"/>
      <c r="G334" s="141"/>
      <c r="H334" s="140"/>
      <c r="I334" s="140"/>
      <c r="J334" s="140"/>
      <c r="K334" s="140"/>
      <c r="L334" s="140"/>
      <c r="M334" s="140"/>
      <c r="N334" s="140"/>
      <c r="O334" s="142"/>
      <c r="P33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34" s="140"/>
      <c r="R334" s="140"/>
      <c r="S334" s="140"/>
      <c r="T334" s="140"/>
      <c r="U334" s="137" t="str">
        <f t="shared" si="36"/>
        <v/>
      </c>
      <c r="V334" s="140"/>
      <c r="AL334" s="111" t="str">
        <f t="shared" si="37"/>
        <v/>
      </c>
      <c r="AM334" s="112" t="str">
        <f t="shared" si="38"/>
        <v/>
      </c>
      <c r="AN334" s="112" t="str">
        <f t="shared" si="39"/>
        <v/>
      </c>
      <c r="AO334" s="112" t="str">
        <f t="shared" si="40"/>
        <v/>
      </c>
      <c r="AP334" s="112" t="str">
        <f t="shared" si="41"/>
        <v/>
      </c>
      <c r="AQ334" s="112" t="str">
        <f t="shared" si="42"/>
        <v/>
      </c>
    </row>
    <row r="335" spans="1:43" x14ac:dyDescent="0.25">
      <c r="A335" s="138"/>
      <c r="B335" s="139"/>
      <c r="C335" s="140"/>
      <c r="D335" s="140"/>
      <c r="E335" s="140"/>
      <c r="F335" s="141"/>
      <c r="G335" s="141"/>
      <c r="H335" s="140"/>
      <c r="I335" s="140"/>
      <c r="J335" s="140"/>
      <c r="K335" s="140"/>
      <c r="L335" s="140"/>
      <c r="M335" s="140"/>
      <c r="N335" s="140"/>
      <c r="O335" s="142"/>
      <c r="P33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35" s="140"/>
      <c r="R335" s="140"/>
      <c r="S335" s="140"/>
      <c r="T335" s="140"/>
      <c r="U335" s="137" t="str">
        <f t="shared" si="36"/>
        <v/>
      </c>
      <c r="V335" s="140"/>
      <c r="AL335" s="111" t="str">
        <f t="shared" si="37"/>
        <v/>
      </c>
      <c r="AM335" s="112" t="str">
        <f t="shared" si="38"/>
        <v/>
      </c>
      <c r="AN335" s="112" t="str">
        <f t="shared" si="39"/>
        <v/>
      </c>
      <c r="AO335" s="112" t="str">
        <f t="shared" si="40"/>
        <v/>
      </c>
      <c r="AP335" s="112" t="str">
        <f t="shared" si="41"/>
        <v/>
      </c>
      <c r="AQ335" s="112" t="str">
        <f t="shared" si="42"/>
        <v/>
      </c>
    </row>
    <row r="336" spans="1:43" x14ac:dyDescent="0.25">
      <c r="A336" s="138"/>
      <c r="B336" s="139"/>
      <c r="C336" s="140"/>
      <c r="D336" s="140"/>
      <c r="E336" s="140"/>
      <c r="F336" s="141"/>
      <c r="G336" s="141"/>
      <c r="H336" s="140"/>
      <c r="I336" s="140"/>
      <c r="J336" s="140"/>
      <c r="K336" s="140"/>
      <c r="L336" s="140"/>
      <c r="M336" s="140"/>
      <c r="N336" s="140"/>
      <c r="O336" s="142"/>
      <c r="P33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36" s="140"/>
      <c r="R336" s="140"/>
      <c r="S336" s="140"/>
      <c r="T336" s="140"/>
      <c r="U336" s="137" t="str">
        <f t="shared" si="36"/>
        <v/>
      </c>
      <c r="V336" s="140"/>
      <c r="AL336" s="111" t="str">
        <f t="shared" si="37"/>
        <v/>
      </c>
      <c r="AM336" s="112" t="str">
        <f t="shared" si="38"/>
        <v/>
      </c>
      <c r="AN336" s="112" t="str">
        <f t="shared" si="39"/>
        <v/>
      </c>
      <c r="AO336" s="112" t="str">
        <f t="shared" si="40"/>
        <v/>
      </c>
      <c r="AP336" s="112" t="str">
        <f t="shared" si="41"/>
        <v/>
      </c>
      <c r="AQ336" s="112" t="str">
        <f t="shared" si="42"/>
        <v/>
      </c>
    </row>
    <row r="337" spans="1:43" x14ac:dyDescent="0.25">
      <c r="A337" s="138"/>
      <c r="B337" s="139"/>
      <c r="C337" s="140"/>
      <c r="D337" s="140"/>
      <c r="E337" s="140"/>
      <c r="F337" s="141"/>
      <c r="G337" s="141"/>
      <c r="H337" s="140"/>
      <c r="I337" s="140"/>
      <c r="J337" s="140"/>
      <c r="K337" s="140"/>
      <c r="L337" s="140"/>
      <c r="M337" s="140"/>
      <c r="N337" s="140"/>
      <c r="O337" s="142"/>
      <c r="P33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37" s="140"/>
      <c r="R337" s="140"/>
      <c r="S337" s="140"/>
      <c r="T337" s="140"/>
      <c r="U337" s="137" t="str">
        <f t="shared" si="36"/>
        <v/>
      </c>
      <c r="V337" s="140"/>
      <c r="AL337" s="111" t="str">
        <f t="shared" si="37"/>
        <v/>
      </c>
      <c r="AM337" s="112" t="str">
        <f t="shared" si="38"/>
        <v/>
      </c>
      <c r="AN337" s="112" t="str">
        <f t="shared" si="39"/>
        <v/>
      </c>
      <c r="AO337" s="112" t="str">
        <f t="shared" si="40"/>
        <v/>
      </c>
      <c r="AP337" s="112" t="str">
        <f t="shared" si="41"/>
        <v/>
      </c>
      <c r="AQ337" s="112" t="str">
        <f t="shared" si="42"/>
        <v/>
      </c>
    </row>
    <row r="338" spans="1:43" x14ac:dyDescent="0.25">
      <c r="A338" s="138"/>
      <c r="B338" s="139"/>
      <c r="C338" s="140"/>
      <c r="D338" s="140"/>
      <c r="E338" s="140"/>
      <c r="F338" s="141"/>
      <c r="G338" s="141"/>
      <c r="H338" s="140"/>
      <c r="I338" s="140"/>
      <c r="J338" s="140"/>
      <c r="K338" s="140"/>
      <c r="L338" s="140"/>
      <c r="M338" s="140"/>
      <c r="N338" s="140"/>
      <c r="O338" s="142"/>
      <c r="P33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38" s="140"/>
      <c r="R338" s="140"/>
      <c r="S338" s="140"/>
      <c r="T338" s="140"/>
      <c r="U338" s="137" t="str">
        <f t="shared" si="36"/>
        <v/>
      </c>
      <c r="V338" s="140"/>
      <c r="AL338" s="111" t="str">
        <f t="shared" si="37"/>
        <v/>
      </c>
      <c r="AM338" s="112" t="str">
        <f t="shared" si="38"/>
        <v/>
      </c>
      <c r="AN338" s="112" t="str">
        <f t="shared" si="39"/>
        <v/>
      </c>
      <c r="AO338" s="112" t="str">
        <f t="shared" si="40"/>
        <v/>
      </c>
      <c r="AP338" s="112" t="str">
        <f t="shared" si="41"/>
        <v/>
      </c>
      <c r="AQ338" s="112" t="str">
        <f t="shared" si="42"/>
        <v/>
      </c>
    </row>
    <row r="339" spans="1:43" x14ac:dyDescent="0.25">
      <c r="A339" s="138"/>
      <c r="B339" s="139"/>
      <c r="C339" s="140"/>
      <c r="D339" s="140"/>
      <c r="E339" s="140"/>
      <c r="F339" s="141"/>
      <c r="G339" s="141"/>
      <c r="H339" s="140"/>
      <c r="I339" s="140"/>
      <c r="J339" s="140"/>
      <c r="K339" s="140"/>
      <c r="L339" s="140"/>
      <c r="M339" s="140"/>
      <c r="N339" s="140"/>
      <c r="O339" s="142"/>
      <c r="P33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39" s="140"/>
      <c r="R339" s="140"/>
      <c r="S339" s="140"/>
      <c r="T339" s="140"/>
      <c r="U339" s="137" t="str">
        <f t="shared" si="36"/>
        <v/>
      </c>
      <c r="V339" s="140"/>
      <c r="AL339" s="111" t="str">
        <f t="shared" si="37"/>
        <v/>
      </c>
      <c r="AM339" s="112" t="str">
        <f t="shared" si="38"/>
        <v/>
      </c>
      <c r="AN339" s="112" t="str">
        <f t="shared" si="39"/>
        <v/>
      </c>
      <c r="AO339" s="112" t="str">
        <f t="shared" si="40"/>
        <v/>
      </c>
      <c r="AP339" s="112" t="str">
        <f t="shared" si="41"/>
        <v/>
      </c>
      <c r="AQ339" s="112" t="str">
        <f t="shared" si="42"/>
        <v/>
      </c>
    </row>
    <row r="340" spans="1:43" x14ac:dyDescent="0.25">
      <c r="A340" s="138"/>
      <c r="B340" s="139"/>
      <c r="C340" s="140"/>
      <c r="D340" s="140"/>
      <c r="E340" s="140"/>
      <c r="F340" s="141"/>
      <c r="G340" s="141"/>
      <c r="H340" s="140"/>
      <c r="I340" s="140"/>
      <c r="J340" s="140"/>
      <c r="K340" s="140"/>
      <c r="L340" s="140"/>
      <c r="M340" s="140"/>
      <c r="N340" s="140"/>
      <c r="O340" s="142"/>
      <c r="P34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40" s="140"/>
      <c r="R340" s="140"/>
      <c r="S340" s="140"/>
      <c r="T340" s="140"/>
      <c r="U340" s="137" t="str">
        <f t="shared" si="36"/>
        <v/>
      </c>
      <c r="V340" s="140"/>
      <c r="AL340" s="111" t="str">
        <f t="shared" si="37"/>
        <v/>
      </c>
      <c r="AM340" s="112" t="str">
        <f t="shared" si="38"/>
        <v/>
      </c>
      <c r="AN340" s="112" t="str">
        <f t="shared" si="39"/>
        <v/>
      </c>
      <c r="AO340" s="112" t="str">
        <f t="shared" si="40"/>
        <v/>
      </c>
      <c r="AP340" s="112" t="str">
        <f t="shared" si="41"/>
        <v/>
      </c>
      <c r="AQ340" s="112" t="str">
        <f t="shared" si="42"/>
        <v/>
      </c>
    </row>
    <row r="341" spans="1:43" x14ac:dyDescent="0.25">
      <c r="A341" s="138"/>
      <c r="B341" s="139"/>
      <c r="C341" s="140"/>
      <c r="D341" s="140"/>
      <c r="E341" s="140"/>
      <c r="F341" s="141"/>
      <c r="G341" s="141"/>
      <c r="H341" s="140"/>
      <c r="I341" s="140"/>
      <c r="J341" s="140"/>
      <c r="K341" s="140"/>
      <c r="L341" s="140"/>
      <c r="M341" s="140"/>
      <c r="N341" s="140"/>
      <c r="O341" s="142"/>
      <c r="P34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41" s="140"/>
      <c r="R341" s="140"/>
      <c r="S341" s="140"/>
      <c r="T341" s="140"/>
      <c r="U341" s="137" t="str">
        <f t="shared" si="36"/>
        <v/>
      </c>
      <c r="V341" s="140"/>
      <c r="AL341" s="111" t="str">
        <f t="shared" si="37"/>
        <v/>
      </c>
      <c r="AM341" s="112" t="str">
        <f t="shared" si="38"/>
        <v/>
      </c>
      <c r="AN341" s="112" t="str">
        <f t="shared" si="39"/>
        <v/>
      </c>
      <c r="AO341" s="112" t="str">
        <f t="shared" si="40"/>
        <v/>
      </c>
      <c r="AP341" s="112" t="str">
        <f t="shared" si="41"/>
        <v/>
      </c>
      <c r="AQ341" s="112" t="str">
        <f t="shared" si="42"/>
        <v/>
      </c>
    </row>
    <row r="342" spans="1:43" x14ac:dyDescent="0.25">
      <c r="A342" s="138"/>
      <c r="B342" s="139"/>
      <c r="C342" s="140"/>
      <c r="D342" s="140"/>
      <c r="E342" s="140"/>
      <c r="F342" s="141"/>
      <c r="G342" s="141"/>
      <c r="H342" s="140"/>
      <c r="I342" s="140"/>
      <c r="J342" s="140"/>
      <c r="K342" s="140"/>
      <c r="L342" s="140"/>
      <c r="M342" s="140"/>
      <c r="N342" s="140"/>
      <c r="O342" s="142"/>
      <c r="P34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42" s="140"/>
      <c r="R342" s="140"/>
      <c r="S342" s="140"/>
      <c r="T342" s="140"/>
      <c r="U342" s="137" t="str">
        <f t="shared" si="36"/>
        <v/>
      </c>
      <c r="V342" s="140"/>
      <c r="AL342" s="111" t="str">
        <f t="shared" si="37"/>
        <v/>
      </c>
      <c r="AM342" s="112" t="str">
        <f t="shared" si="38"/>
        <v/>
      </c>
      <c r="AN342" s="112" t="str">
        <f t="shared" si="39"/>
        <v/>
      </c>
      <c r="AO342" s="112" t="str">
        <f t="shared" si="40"/>
        <v/>
      </c>
      <c r="AP342" s="112" t="str">
        <f t="shared" si="41"/>
        <v/>
      </c>
      <c r="AQ342" s="112" t="str">
        <f t="shared" si="42"/>
        <v/>
      </c>
    </row>
    <row r="343" spans="1:43" x14ac:dyDescent="0.25">
      <c r="A343" s="138"/>
      <c r="B343" s="139"/>
      <c r="C343" s="140"/>
      <c r="D343" s="140"/>
      <c r="E343" s="140"/>
      <c r="F343" s="141"/>
      <c r="G343" s="141"/>
      <c r="H343" s="140"/>
      <c r="I343" s="140"/>
      <c r="J343" s="140"/>
      <c r="K343" s="140"/>
      <c r="L343" s="140"/>
      <c r="M343" s="140"/>
      <c r="N343" s="140"/>
      <c r="O343" s="142"/>
      <c r="P34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43" s="140"/>
      <c r="R343" s="140"/>
      <c r="S343" s="140"/>
      <c r="T343" s="140"/>
      <c r="U343" s="137" t="str">
        <f t="shared" si="36"/>
        <v/>
      </c>
      <c r="V343" s="140"/>
      <c r="AL343" s="111" t="str">
        <f t="shared" si="37"/>
        <v/>
      </c>
      <c r="AM343" s="112" t="str">
        <f t="shared" si="38"/>
        <v/>
      </c>
      <c r="AN343" s="112" t="str">
        <f t="shared" si="39"/>
        <v/>
      </c>
      <c r="AO343" s="112" t="str">
        <f t="shared" si="40"/>
        <v/>
      </c>
      <c r="AP343" s="112" t="str">
        <f t="shared" si="41"/>
        <v/>
      </c>
      <c r="AQ343" s="112" t="str">
        <f t="shared" si="42"/>
        <v/>
      </c>
    </row>
    <row r="344" spans="1:43" x14ac:dyDescent="0.25">
      <c r="A344" s="138"/>
      <c r="B344" s="139"/>
      <c r="C344" s="140"/>
      <c r="D344" s="140"/>
      <c r="E344" s="140"/>
      <c r="F344" s="141"/>
      <c r="G344" s="141"/>
      <c r="H344" s="140"/>
      <c r="I344" s="140"/>
      <c r="J344" s="140"/>
      <c r="K344" s="140"/>
      <c r="L344" s="140"/>
      <c r="M344" s="140"/>
      <c r="N344" s="140"/>
      <c r="O344" s="142"/>
      <c r="P34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44" s="140"/>
      <c r="R344" s="140"/>
      <c r="S344" s="140"/>
      <c r="T344" s="140"/>
      <c r="U344" s="137" t="str">
        <f t="shared" si="36"/>
        <v/>
      </c>
      <c r="V344" s="140"/>
      <c r="AL344" s="111" t="str">
        <f t="shared" si="37"/>
        <v/>
      </c>
      <c r="AM344" s="112" t="str">
        <f t="shared" si="38"/>
        <v/>
      </c>
      <c r="AN344" s="112" t="str">
        <f t="shared" si="39"/>
        <v/>
      </c>
      <c r="AO344" s="112" t="str">
        <f t="shared" si="40"/>
        <v/>
      </c>
      <c r="AP344" s="112" t="str">
        <f t="shared" si="41"/>
        <v/>
      </c>
      <c r="AQ344" s="112" t="str">
        <f t="shared" si="42"/>
        <v/>
      </c>
    </row>
    <row r="345" spans="1:43" x14ac:dyDescent="0.25">
      <c r="A345" s="138"/>
      <c r="B345" s="139"/>
      <c r="C345" s="140"/>
      <c r="D345" s="140"/>
      <c r="E345" s="140"/>
      <c r="F345" s="141"/>
      <c r="G345" s="141"/>
      <c r="H345" s="140"/>
      <c r="I345" s="140"/>
      <c r="J345" s="140"/>
      <c r="K345" s="140"/>
      <c r="L345" s="140"/>
      <c r="M345" s="140"/>
      <c r="N345" s="140"/>
      <c r="O345" s="142"/>
      <c r="P34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45" s="140"/>
      <c r="R345" s="140"/>
      <c r="S345" s="140"/>
      <c r="T345" s="140"/>
      <c r="U345" s="137" t="str">
        <f t="shared" si="36"/>
        <v/>
      </c>
      <c r="V345" s="140"/>
      <c r="AL345" s="111" t="str">
        <f t="shared" si="37"/>
        <v/>
      </c>
      <c r="AM345" s="112" t="str">
        <f t="shared" si="38"/>
        <v/>
      </c>
      <c r="AN345" s="112" t="str">
        <f t="shared" si="39"/>
        <v/>
      </c>
      <c r="AO345" s="112" t="str">
        <f t="shared" si="40"/>
        <v/>
      </c>
      <c r="AP345" s="112" t="str">
        <f t="shared" si="41"/>
        <v/>
      </c>
      <c r="AQ345" s="112" t="str">
        <f t="shared" si="42"/>
        <v/>
      </c>
    </row>
    <row r="346" spans="1:43" x14ac:dyDescent="0.25">
      <c r="A346" s="138"/>
      <c r="B346" s="139"/>
      <c r="C346" s="140"/>
      <c r="D346" s="140"/>
      <c r="E346" s="140"/>
      <c r="F346" s="141"/>
      <c r="G346" s="141"/>
      <c r="H346" s="140"/>
      <c r="I346" s="140"/>
      <c r="J346" s="140"/>
      <c r="K346" s="140"/>
      <c r="L346" s="140"/>
      <c r="M346" s="140"/>
      <c r="N346" s="140"/>
      <c r="O346" s="142"/>
      <c r="P34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46" s="140"/>
      <c r="R346" s="140"/>
      <c r="S346" s="140"/>
      <c r="T346" s="140"/>
      <c r="U346" s="137" t="str">
        <f t="shared" si="36"/>
        <v/>
      </c>
      <c r="V346" s="140"/>
      <c r="AL346" s="111" t="str">
        <f t="shared" si="37"/>
        <v/>
      </c>
      <c r="AM346" s="112" t="str">
        <f t="shared" si="38"/>
        <v/>
      </c>
      <c r="AN346" s="112" t="str">
        <f t="shared" si="39"/>
        <v/>
      </c>
      <c r="AO346" s="112" t="str">
        <f t="shared" si="40"/>
        <v/>
      </c>
      <c r="AP346" s="112" t="str">
        <f t="shared" si="41"/>
        <v/>
      </c>
      <c r="AQ346" s="112" t="str">
        <f t="shared" si="42"/>
        <v/>
      </c>
    </row>
    <row r="347" spans="1:43" x14ac:dyDescent="0.25">
      <c r="A347" s="138"/>
      <c r="B347" s="139"/>
      <c r="C347" s="140"/>
      <c r="D347" s="140"/>
      <c r="E347" s="140"/>
      <c r="F347" s="141"/>
      <c r="G347" s="141"/>
      <c r="H347" s="140"/>
      <c r="I347" s="140"/>
      <c r="J347" s="140"/>
      <c r="K347" s="140"/>
      <c r="L347" s="140"/>
      <c r="M347" s="140"/>
      <c r="N347" s="140"/>
      <c r="O347" s="142"/>
      <c r="P34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47" s="140"/>
      <c r="R347" s="140"/>
      <c r="S347" s="140"/>
      <c r="T347" s="140"/>
      <c r="U347" s="137" t="str">
        <f t="shared" si="36"/>
        <v/>
      </c>
      <c r="V347" s="140"/>
      <c r="AL347" s="111" t="str">
        <f t="shared" si="37"/>
        <v/>
      </c>
      <c r="AM347" s="112" t="str">
        <f t="shared" si="38"/>
        <v/>
      </c>
      <c r="AN347" s="112" t="str">
        <f t="shared" si="39"/>
        <v/>
      </c>
      <c r="AO347" s="112" t="str">
        <f t="shared" si="40"/>
        <v/>
      </c>
      <c r="AP347" s="112" t="str">
        <f t="shared" si="41"/>
        <v/>
      </c>
      <c r="AQ347" s="112" t="str">
        <f t="shared" si="42"/>
        <v/>
      </c>
    </row>
    <row r="348" spans="1:43" x14ac:dyDescent="0.25">
      <c r="A348" s="138"/>
      <c r="B348" s="139"/>
      <c r="C348" s="140"/>
      <c r="D348" s="140"/>
      <c r="E348" s="140"/>
      <c r="F348" s="141"/>
      <c r="G348" s="141"/>
      <c r="H348" s="140"/>
      <c r="I348" s="140"/>
      <c r="J348" s="140"/>
      <c r="K348" s="140"/>
      <c r="L348" s="140"/>
      <c r="M348" s="140"/>
      <c r="N348" s="140"/>
      <c r="O348" s="142"/>
      <c r="P34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48" s="140"/>
      <c r="R348" s="140"/>
      <c r="S348" s="140"/>
      <c r="T348" s="140"/>
      <c r="U348" s="137" t="str">
        <f t="shared" si="36"/>
        <v/>
      </c>
      <c r="V348" s="140"/>
      <c r="AL348" s="111" t="str">
        <f t="shared" si="37"/>
        <v/>
      </c>
      <c r="AM348" s="112" t="str">
        <f t="shared" si="38"/>
        <v/>
      </c>
      <c r="AN348" s="112" t="str">
        <f t="shared" si="39"/>
        <v/>
      </c>
      <c r="AO348" s="112" t="str">
        <f t="shared" si="40"/>
        <v/>
      </c>
      <c r="AP348" s="112" t="str">
        <f t="shared" si="41"/>
        <v/>
      </c>
      <c r="AQ348" s="112" t="str">
        <f t="shared" si="42"/>
        <v/>
      </c>
    </row>
    <row r="349" spans="1:43" x14ac:dyDescent="0.25">
      <c r="A349" s="138"/>
      <c r="B349" s="139"/>
      <c r="C349" s="140"/>
      <c r="D349" s="140"/>
      <c r="E349" s="140"/>
      <c r="F349" s="141"/>
      <c r="G349" s="141"/>
      <c r="H349" s="140"/>
      <c r="I349" s="140"/>
      <c r="J349" s="140"/>
      <c r="K349" s="140"/>
      <c r="L349" s="140"/>
      <c r="M349" s="140"/>
      <c r="N349" s="140"/>
      <c r="O349" s="142"/>
      <c r="P34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49" s="140"/>
      <c r="R349" s="140"/>
      <c r="S349" s="140"/>
      <c r="T349" s="140"/>
      <c r="U349" s="137" t="str">
        <f t="shared" si="36"/>
        <v/>
      </c>
      <c r="V349" s="140"/>
      <c r="AL349" s="111" t="str">
        <f t="shared" si="37"/>
        <v/>
      </c>
      <c r="AM349" s="112" t="str">
        <f t="shared" si="38"/>
        <v/>
      </c>
      <c r="AN349" s="112" t="str">
        <f t="shared" si="39"/>
        <v/>
      </c>
      <c r="AO349" s="112" t="str">
        <f t="shared" si="40"/>
        <v/>
      </c>
      <c r="AP349" s="112" t="str">
        <f t="shared" si="41"/>
        <v/>
      </c>
      <c r="AQ349" s="112" t="str">
        <f t="shared" si="42"/>
        <v/>
      </c>
    </row>
    <row r="350" spans="1:43" x14ac:dyDescent="0.25">
      <c r="A350" s="138"/>
      <c r="B350" s="139"/>
      <c r="C350" s="140"/>
      <c r="D350" s="140"/>
      <c r="E350" s="140"/>
      <c r="F350" s="141"/>
      <c r="G350" s="141"/>
      <c r="H350" s="140"/>
      <c r="I350" s="140"/>
      <c r="J350" s="140"/>
      <c r="K350" s="140"/>
      <c r="L350" s="140"/>
      <c r="M350" s="140"/>
      <c r="N350" s="140"/>
      <c r="O350" s="142"/>
      <c r="P35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50" s="140"/>
      <c r="R350" s="140"/>
      <c r="S350" s="140"/>
      <c r="T350" s="140"/>
      <c r="U350" s="137" t="str">
        <f t="shared" si="36"/>
        <v/>
      </c>
      <c r="V350" s="140"/>
      <c r="AL350" s="111" t="str">
        <f t="shared" si="37"/>
        <v/>
      </c>
      <c r="AM350" s="112" t="str">
        <f t="shared" si="38"/>
        <v/>
      </c>
      <c r="AN350" s="112" t="str">
        <f t="shared" si="39"/>
        <v/>
      </c>
      <c r="AO350" s="112" t="str">
        <f t="shared" si="40"/>
        <v/>
      </c>
      <c r="AP350" s="112" t="str">
        <f t="shared" si="41"/>
        <v/>
      </c>
      <c r="AQ350" s="112" t="str">
        <f t="shared" si="42"/>
        <v/>
      </c>
    </row>
    <row r="351" spans="1:43" x14ac:dyDescent="0.25">
      <c r="A351" s="138"/>
      <c r="B351" s="139"/>
      <c r="C351" s="140"/>
      <c r="D351" s="140"/>
      <c r="E351" s="140"/>
      <c r="F351" s="141"/>
      <c r="G351" s="141"/>
      <c r="H351" s="140"/>
      <c r="I351" s="140"/>
      <c r="J351" s="140"/>
      <c r="K351" s="140"/>
      <c r="L351" s="140"/>
      <c r="M351" s="140"/>
      <c r="N351" s="140"/>
      <c r="O351" s="142"/>
      <c r="P35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51" s="140"/>
      <c r="R351" s="140"/>
      <c r="S351" s="140"/>
      <c r="T351" s="140"/>
      <c r="U351" s="137" t="str">
        <f t="shared" si="36"/>
        <v/>
      </c>
      <c r="V351" s="140"/>
      <c r="AL351" s="111" t="str">
        <f t="shared" si="37"/>
        <v/>
      </c>
      <c r="AM351" s="112" t="str">
        <f t="shared" si="38"/>
        <v/>
      </c>
      <c r="AN351" s="112" t="str">
        <f t="shared" si="39"/>
        <v/>
      </c>
      <c r="AO351" s="112" t="str">
        <f t="shared" si="40"/>
        <v/>
      </c>
      <c r="AP351" s="112" t="str">
        <f t="shared" si="41"/>
        <v/>
      </c>
      <c r="AQ351" s="112" t="str">
        <f t="shared" si="42"/>
        <v/>
      </c>
    </row>
    <row r="352" spans="1:43" x14ac:dyDescent="0.25">
      <c r="A352" s="138"/>
      <c r="B352" s="139"/>
      <c r="C352" s="140"/>
      <c r="D352" s="140"/>
      <c r="E352" s="140"/>
      <c r="F352" s="141"/>
      <c r="G352" s="141"/>
      <c r="H352" s="140"/>
      <c r="I352" s="140"/>
      <c r="J352" s="140"/>
      <c r="K352" s="140"/>
      <c r="L352" s="140"/>
      <c r="M352" s="140"/>
      <c r="N352" s="140"/>
      <c r="O352" s="142"/>
      <c r="P35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52" s="140"/>
      <c r="R352" s="140"/>
      <c r="S352" s="140"/>
      <c r="T352" s="140"/>
      <c r="U352" s="137" t="str">
        <f t="shared" si="36"/>
        <v/>
      </c>
      <c r="V352" s="140"/>
      <c r="AL352" s="111" t="str">
        <f t="shared" si="37"/>
        <v/>
      </c>
      <c r="AM352" s="112" t="str">
        <f t="shared" si="38"/>
        <v/>
      </c>
      <c r="AN352" s="112" t="str">
        <f t="shared" si="39"/>
        <v/>
      </c>
      <c r="AO352" s="112" t="str">
        <f t="shared" si="40"/>
        <v/>
      </c>
      <c r="AP352" s="112" t="str">
        <f t="shared" si="41"/>
        <v/>
      </c>
      <c r="AQ352" s="112" t="str">
        <f t="shared" si="42"/>
        <v/>
      </c>
    </row>
    <row r="353" spans="1:43" x14ac:dyDescent="0.25">
      <c r="A353" s="138"/>
      <c r="B353" s="139"/>
      <c r="C353" s="140"/>
      <c r="D353" s="140"/>
      <c r="E353" s="140"/>
      <c r="F353" s="141"/>
      <c r="G353" s="141"/>
      <c r="H353" s="140"/>
      <c r="I353" s="140"/>
      <c r="J353" s="140"/>
      <c r="K353" s="140"/>
      <c r="L353" s="140"/>
      <c r="M353" s="140"/>
      <c r="N353" s="140"/>
      <c r="O353" s="142"/>
      <c r="P35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53" s="140"/>
      <c r="R353" s="140"/>
      <c r="S353" s="140"/>
      <c r="T353" s="140"/>
      <c r="U353" s="137" t="str">
        <f t="shared" si="36"/>
        <v/>
      </c>
      <c r="V353" s="140"/>
      <c r="AL353" s="111" t="str">
        <f t="shared" si="37"/>
        <v/>
      </c>
      <c r="AM353" s="112" t="str">
        <f t="shared" si="38"/>
        <v/>
      </c>
      <c r="AN353" s="112" t="str">
        <f t="shared" si="39"/>
        <v/>
      </c>
      <c r="AO353" s="112" t="str">
        <f t="shared" si="40"/>
        <v/>
      </c>
      <c r="AP353" s="112" t="str">
        <f t="shared" si="41"/>
        <v/>
      </c>
      <c r="AQ353" s="112" t="str">
        <f t="shared" si="42"/>
        <v/>
      </c>
    </row>
    <row r="354" spans="1:43" x14ac:dyDescent="0.25">
      <c r="A354" s="138"/>
      <c r="B354" s="139"/>
      <c r="C354" s="140"/>
      <c r="D354" s="140"/>
      <c r="E354" s="140"/>
      <c r="F354" s="141"/>
      <c r="G354" s="141"/>
      <c r="H354" s="140"/>
      <c r="I354" s="140"/>
      <c r="J354" s="140"/>
      <c r="K354" s="140"/>
      <c r="L354" s="140"/>
      <c r="M354" s="140"/>
      <c r="N354" s="140"/>
      <c r="O354" s="142"/>
      <c r="P35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54" s="140"/>
      <c r="R354" s="140"/>
      <c r="S354" s="140"/>
      <c r="T354" s="140"/>
      <c r="U354" s="137" t="str">
        <f t="shared" si="36"/>
        <v/>
      </c>
      <c r="V354" s="140"/>
      <c r="AL354" s="111" t="str">
        <f t="shared" si="37"/>
        <v/>
      </c>
      <c r="AM354" s="112" t="str">
        <f t="shared" si="38"/>
        <v/>
      </c>
      <c r="AN354" s="112" t="str">
        <f t="shared" si="39"/>
        <v/>
      </c>
      <c r="AO354" s="112" t="str">
        <f t="shared" si="40"/>
        <v/>
      </c>
      <c r="AP354" s="112" t="str">
        <f t="shared" si="41"/>
        <v/>
      </c>
      <c r="AQ354" s="112" t="str">
        <f t="shared" si="42"/>
        <v/>
      </c>
    </row>
    <row r="355" spans="1:43" x14ac:dyDescent="0.25">
      <c r="A355" s="138"/>
      <c r="B355" s="139"/>
      <c r="C355" s="140"/>
      <c r="D355" s="140"/>
      <c r="E355" s="140"/>
      <c r="F355" s="141"/>
      <c r="G355" s="141"/>
      <c r="H355" s="140"/>
      <c r="I355" s="140"/>
      <c r="J355" s="140"/>
      <c r="K355" s="140"/>
      <c r="L355" s="140"/>
      <c r="M355" s="140"/>
      <c r="N355" s="140"/>
      <c r="O355" s="142"/>
      <c r="P35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55" s="140"/>
      <c r="R355" s="140"/>
      <c r="S355" s="140"/>
      <c r="T355" s="140"/>
      <c r="U355" s="137" t="str">
        <f t="shared" si="36"/>
        <v/>
      </c>
      <c r="V355" s="140"/>
      <c r="AL355" s="111" t="str">
        <f t="shared" si="37"/>
        <v/>
      </c>
      <c r="AM355" s="112" t="str">
        <f t="shared" si="38"/>
        <v/>
      </c>
      <c r="AN355" s="112" t="str">
        <f t="shared" si="39"/>
        <v/>
      </c>
      <c r="AO355" s="112" t="str">
        <f t="shared" si="40"/>
        <v/>
      </c>
      <c r="AP355" s="112" t="str">
        <f t="shared" si="41"/>
        <v/>
      </c>
      <c r="AQ355" s="112" t="str">
        <f t="shared" si="42"/>
        <v/>
      </c>
    </row>
    <row r="356" spans="1:43" x14ac:dyDescent="0.25">
      <c r="A356" s="138"/>
      <c r="B356" s="139"/>
      <c r="C356" s="140"/>
      <c r="D356" s="140"/>
      <c r="E356" s="140"/>
      <c r="F356" s="141"/>
      <c r="G356" s="141"/>
      <c r="H356" s="140"/>
      <c r="I356" s="140"/>
      <c r="J356" s="140"/>
      <c r="K356" s="140"/>
      <c r="L356" s="140"/>
      <c r="M356" s="140"/>
      <c r="N356" s="140"/>
      <c r="O356" s="142"/>
      <c r="P35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56" s="140"/>
      <c r="R356" s="140"/>
      <c r="S356" s="140"/>
      <c r="T356" s="140"/>
      <c r="U356" s="137" t="str">
        <f t="shared" si="36"/>
        <v/>
      </c>
      <c r="V356" s="140"/>
      <c r="AL356" s="111" t="str">
        <f t="shared" si="37"/>
        <v/>
      </c>
      <c r="AM356" s="112" t="str">
        <f t="shared" si="38"/>
        <v/>
      </c>
      <c r="AN356" s="112" t="str">
        <f t="shared" si="39"/>
        <v/>
      </c>
      <c r="AO356" s="112" t="str">
        <f t="shared" si="40"/>
        <v/>
      </c>
      <c r="AP356" s="112" t="str">
        <f t="shared" si="41"/>
        <v/>
      </c>
      <c r="AQ356" s="112" t="str">
        <f t="shared" si="42"/>
        <v/>
      </c>
    </row>
    <row r="357" spans="1:43" x14ac:dyDescent="0.25">
      <c r="A357" s="138"/>
      <c r="B357" s="139"/>
      <c r="C357" s="140"/>
      <c r="D357" s="140"/>
      <c r="E357" s="140"/>
      <c r="F357" s="141"/>
      <c r="G357" s="141"/>
      <c r="H357" s="140"/>
      <c r="I357" s="140"/>
      <c r="J357" s="140"/>
      <c r="K357" s="140"/>
      <c r="L357" s="140"/>
      <c r="M357" s="140"/>
      <c r="N357" s="140"/>
      <c r="O357" s="142"/>
      <c r="P35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57" s="140"/>
      <c r="R357" s="140"/>
      <c r="S357" s="140"/>
      <c r="T357" s="140"/>
      <c r="U357" s="137" t="str">
        <f t="shared" si="36"/>
        <v/>
      </c>
      <c r="V357" s="140"/>
      <c r="AL357" s="111" t="str">
        <f t="shared" si="37"/>
        <v/>
      </c>
      <c r="AM357" s="112" t="str">
        <f t="shared" si="38"/>
        <v/>
      </c>
      <c r="AN357" s="112" t="str">
        <f t="shared" si="39"/>
        <v/>
      </c>
      <c r="AO357" s="112" t="str">
        <f t="shared" si="40"/>
        <v/>
      </c>
      <c r="AP357" s="112" t="str">
        <f t="shared" si="41"/>
        <v/>
      </c>
      <c r="AQ357" s="112" t="str">
        <f t="shared" si="42"/>
        <v/>
      </c>
    </row>
    <row r="358" spans="1:43" x14ac:dyDescent="0.25">
      <c r="A358" s="138"/>
      <c r="B358" s="139"/>
      <c r="C358" s="140"/>
      <c r="D358" s="140"/>
      <c r="E358" s="140"/>
      <c r="F358" s="141"/>
      <c r="G358" s="141"/>
      <c r="H358" s="140"/>
      <c r="I358" s="140"/>
      <c r="J358" s="140"/>
      <c r="K358" s="140"/>
      <c r="L358" s="140"/>
      <c r="M358" s="140"/>
      <c r="N358" s="140"/>
      <c r="O358" s="142"/>
      <c r="P35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58" s="140"/>
      <c r="R358" s="140"/>
      <c r="S358" s="140"/>
      <c r="T358" s="140"/>
      <c r="U358" s="137" t="str">
        <f t="shared" si="36"/>
        <v/>
      </c>
      <c r="V358" s="140"/>
      <c r="AL358" s="111" t="str">
        <f t="shared" si="37"/>
        <v/>
      </c>
      <c r="AM358" s="112" t="str">
        <f t="shared" si="38"/>
        <v/>
      </c>
      <c r="AN358" s="112" t="str">
        <f t="shared" si="39"/>
        <v/>
      </c>
      <c r="AO358" s="112" t="str">
        <f t="shared" si="40"/>
        <v/>
      </c>
      <c r="AP358" s="112" t="str">
        <f t="shared" si="41"/>
        <v/>
      </c>
      <c r="AQ358" s="112" t="str">
        <f t="shared" si="42"/>
        <v/>
      </c>
    </row>
    <row r="359" spans="1:43" x14ac:dyDescent="0.25">
      <c r="A359" s="138"/>
      <c r="B359" s="139"/>
      <c r="C359" s="140"/>
      <c r="D359" s="140"/>
      <c r="E359" s="140"/>
      <c r="F359" s="141"/>
      <c r="G359" s="141"/>
      <c r="H359" s="140"/>
      <c r="I359" s="140"/>
      <c r="J359" s="140"/>
      <c r="K359" s="140"/>
      <c r="L359" s="140"/>
      <c r="M359" s="140"/>
      <c r="N359" s="140"/>
      <c r="O359" s="142"/>
      <c r="P35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59" s="140"/>
      <c r="R359" s="140"/>
      <c r="S359" s="140"/>
      <c r="T359" s="140"/>
      <c r="U359" s="137" t="str">
        <f t="shared" si="36"/>
        <v/>
      </c>
      <c r="V359" s="140"/>
      <c r="AL359" s="111" t="str">
        <f t="shared" si="37"/>
        <v/>
      </c>
      <c r="AM359" s="112" t="str">
        <f t="shared" si="38"/>
        <v/>
      </c>
      <c r="AN359" s="112" t="str">
        <f t="shared" si="39"/>
        <v/>
      </c>
      <c r="AO359" s="112" t="str">
        <f t="shared" si="40"/>
        <v/>
      </c>
      <c r="AP359" s="112" t="str">
        <f t="shared" si="41"/>
        <v/>
      </c>
      <c r="AQ359" s="112" t="str">
        <f t="shared" si="42"/>
        <v/>
      </c>
    </row>
    <row r="360" spans="1:43" x14ac:dyDescent="0.25">
      <c r="A360" s="138"/>
      <c r="B360" s="139"/>
      <c r="C360" s="140"/>
      <c r="D360" s="140"/>
      <c r="E360" s="140"/>
      <c r="F360" s="141"/>
      <c r="G360" s="141"/>
      <c r="H360" s="140"/>
      <c r="I360" s="140"/>
      <c r="J360" s="140"/>
      <c r="K360" s="140"/>
      <c r="L360" s="140"/>
      <c r="M360" s="140"/>
      <c r="N360" s="140"/>
      <c r="O360" s="142"/>
      <c r="P36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60" s="140"/>
      <c r="R360" s="140"/>
      <c r="S360" s="140"/>
      <c r="T360" s="140"/>
      <c r="U360" s="137" t="str">
        <f t="shared" si="36"/>
        <v/>
      </c>
      <c r="V360" s="140"/>
      <c r="AL360" s="111" t="str">
        <f t="shared" si="37"/>
        <v/>
      </c>
      <c r="AM360" s="112" t="str">
        <f t="shared" si="38"/>
        <v/>
      </c>
      <c r="AN360" s="112" t="str">
        <f t="shared" si="39"/>
        <v/>
      </c>
      <c r="AO360" s="112" t="str">
        <f t="shared" si="40"/>
        <v/>
      </c>
      <c r="AP360" s="112" t="str">
        <f t="shared" si="41"/>
        <v/>
      </c>
      <c r="AQ360" s="112" t="str">
        <f t="shared" si="42"/>
        <v/>
      </c>
    </row>
    <row r="361" spans="1:43" x14ac:dyDescent="0.25">
      <c r="A361" s="138"/>
      <c r="B361" s="139"/>
      <c r="C361" s="140"/>
      <c r="D361" s="140"/>
      <c r="E361" s="140"/>
      <c r="F361" s="141"/>
      <c r="G361" s="141"/>
      <c r="H361" s="140"/>
      <c r="I361" s="140"/>
      <c r="J361" s="140"/>
      <c r="K361" s="140"/>
      <c r="L361" s="140"/>
      <c r="M361" s="140"/>
      <c r="N361" s="140"/>
      <c r="O361" s="142"/>
      <c r="P36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61" s="140"/>
      <c r="R361" s="140"/>
      <c r="S361" s="140"/>
      <c r="T361" s="140"/>
      <c r="U361" s="137" t="str">
        <f t="shared" si="36"/>
        <v/>
      </c>
      <c r="V361" s="140"/>
      <c r="AL361" s="111" t="str">
        <f t="shared" si="37"/>
        <v/>
      </c>
      <c r="AM361" s="112" t="str">
        <f t="shared" si="38"/>
        <v/>
      </c>
      <c r="AN361" s="112" t="str">
        <f t="shared" si="39"/>
        <v/>
      </c>
      <c r="AO361" s="112" t="str">
        <f t="shared" si="40"/>
        <v/>
      </c>
      <c r="AP361" s="112" t="str">
        <f t="shared" si="41"/>
        <v/>
      </c>
      <c r="AQ361" s="112" t="str">
        <f t="shared" si="42"/>
        <v/>
      </c>
    </row>
    <row r="362" spans="1:43" x14ac:dyDescent="0.25">
      <c r="A362" s="138"/>
      <c r="B362" s="139"/>
      <c r="C362" s="140"/>
      <c r="D362" s="140"/>
      <c r="E362" s="140"/>
      <c r="F362" s="141"/>
      <c r="G362" s="141"/>
      <c r="H362" s="140"/>
      <c r="I362" s="140"/>
      <c r="J362" s="140"/>
      <c r="K362" s="140"/>
      <c r="L362" s="140"/>
      <c r="M362" s="140"/>
      <c r="N362" s="140"/>
      <c r="O362" s="142"/>
      <c r="P36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62" s="140"/>
      <c r="R362" s="140"/>
      <c r="S362" s="140"/>
      <c r="T362" s="140"/>
      <c r="U362" s="137" t="str">
        <f t="shared" si="36"/>
        <v/>
      </c>
      <c r="V362" s="140"/>
      <c r="AL362" s="111" t="str">
        <f t="shared" si="37"/>
        <v/>
      </c>
      <c r="AM362" s="112" t="str">
        <f t="shared" si="38"/>
        <v/>
      </c>
      <c r="AN362" s="112" t="str">
        <f t="shared" si="39"/>
        <v/>
      </c>
      <c r="AO362" s="112" t="str">
        <f t="shared" si="40"/>
        <v/>
      </c>
      <c r="AP362" s="112" t="str">
        <f t="shared" si="41"/>
        <v/>
      </c>
      <c r="AQ362" s="112" t="str">
        <f t="shared" si="42"/>
        <v/>
      </c>
    </row>
    <row r="363" spans="1:43" x14ac:dyDescent="0.25">
      <c r="A363" s="138"/>
      <c r="B363" s="139"/>
      <c r="C363" s="140"/>
      <c r="D363" s="140"/>
      <c r="E363" s="140"/>
      <c r="F363" s="141"/>
      <c r="G363" s="141"/>
      <c r="H363" s="140"/>
      <c r="I363" s="140"/>
      <c r="J363" s="140"/>
      <c r="K363" s="140"/>
      <c r="L363" s="140"/>
      <c r="M363" s="140"/>
      <c r="N363" s="140"/>
      <c r="O363" s="142"/>
      <c r="P36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63" s="140"/>
      <c r="R363" s="140"/>
      <c r="S363" s="140"/>
      <c r="T363" s="140"/>
      <c r="U363" s="137" t="str">
        <f t="shared" si="36"/>
        <v/>
      </c>
      <c r="V363" s="140"/>
      <c r="AL363" s="111" t="str">
        <f t="shared" si="37"/>
        <v/>
      </c>
      <c r="AM363" s="112" t="str">
        <f t="shared" si="38"/>
        <v/>
      </c>
      <c r="AN363" s="112" t="str">
        <f t="shared" si="39"/>
        <v/>
      </c>
      <c r="AO363" s="112" t="str">
        <f t="shared" si="40"/>
        <v/>
      </c>
      <c r="AP363" s="112" t="str">
        <f t="shared" si="41"/>
        <v/>
      </c>
      <c r="AQ363" s="112" t="str">
        <f t="shared" si="42"/>
        <v/>
      </c>
    </row>
    <row r="364" spans="1:43" x14ac:dyDescent="0.25">
      <c r="A364" s="138"/>
      <c r="B364" s="139"/>
      <c r="C364" s="140"/>
      <c r="D364" s="140"/>
      <c r="E364" s="140"/>
      <c r="F364" s="141"/>
      <c r="G364" s="141"/>
      <c r="H364" s="140"/>
      <c r="I364" s="140"/>
      <c r="J364" s="140"/>
      <c r="K364" s="140"/>
      <c r="L364" s="140"/>
      <c r="M364" s="140"/>
      <c r="N364" s="140"/>
      <c r="O364" s="142"/>
      <c r="P36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64" s="140"/>
      <c r="R364" s="140"/>
      <c r="S364" s="140"/>
      <c r="T364" s="140"/>
      <c r="U364" s="137" t="str">
        <f t="shared" si="36"/>
        <v/>
      </c>
      <c r="V364" s="140"/>
      <c r="AL364" s="111" t="str">
        <f t="shared" si="37"/>
        <v/>
      </c>
      <c r="AM364" s="112" t="str">
        <f t="shared" si="38"/>
        <v/>
      </c>
      <c r="AN364" s="112" t="str">
        <f t="shared" si="39"/>
        <v/>
      </c>
      <c r="AO364" s="112" t="str">
        <f t="shared" si="40"/>
        <v/>
      </c>
      <c r="AP364" s="112" t="str">
        <f t="shared" si="41"/>
        <v/>
      </c>
      <c r="AQ364" s="112" t="str">
        <f t="shared" si="42"/>
        <v/>
      </c>
    </row>
    <row r="365" spans="1:43" x14ac:dyDescent="0.25">
      <c r="A365" s="138"/>
      <c r="B365" s="139"/>
      <c r="C365" s="140"/>
      <c r="D365" s="140"/>
      <c r="E365" s="140"/>
      <c r="F365" s="141"/>
      <c r="G365" s="141"/>
      <c r="H365" s="140"/>
      <c r="I365" s="140"/>
      <c r="J365" s="140"/>
      <c r="K365" s="140"/>
      <c r="L365" s="140"/>
      <c r="M365" s="140"/>
      <c r="N365" s="140"/>
      <c r="O365" s="142"/>
      <c r="P36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65" s="140"/>
      <c r="R365" s="140"/>
      <c r="S365" s="140"/>
      <c r="T365" s="140"/>
      <c r="U365" s="137" t="str">
        <f t="shared" si="36"/>
        <v/>
      </c>
      <c r="V365" s="140"/>
      <c r="AL365" s="111" t="str">
        <f t="shared" si="37"/>
        <v/>
      </c>
      <c r="AM365" s="112" t="str">
        <f t="shared" si="38"/>
        <v/>
      </c>
      <c r="AN365" s="112" t="str">
        <f t="shared" si="39"/>
        <v/>
      </c>
      <c r="AO365" s="112" t="str">
        <f t="shared" si="40"/>
        <v/>
      </c>
      <c r="AP365" s="112" t="str">
        <f t="shared" si="41"/>
        <v/>
      </c>
      <c r="AQ365" s="112" t="str">
        <f t="shared" si="42"/>
        <v/>
      </c>
    </row>
    <row r="366" spans="1:43" x14ac:dyDescent="0.25">
      <c r="A366" s="138"/>
      <c r="B366" s="139"/>
      <c r="C366" s="140"/>
      <c r="D366" s="140"/>
      <c r="E366" s="140"/>
      <c r="F366" s="141"/>
      <c r="G366" s="141"/>
      <c r="H366" s="140"/>
      <c r="I366" s="140"/>
      <c r="J366" s="140"/>
      <c r="K366" s="140"/>
      <c r="L366" s="140"/>
      <c r="M366" s="140"/>
      <c r="N366" s="140"/>
      <c r="O366" s="142"/>
      <c r="P36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66" s="140"/>
      <c r="R366" s="140"/>
      <c r="S366" s="140"/>
      <c r="T366" s="140"/>
      <c r="U366" s="137" t="str">
        <f t="shared" si="36"/>
        <v/>
      </c>
      <c r="V366" s="140"/>
      <c r="AL366" s="111" t="str">
        <f t="shared" si="37"/>
        <v/>
      </c>
      <c r="AM366" s="112" t="str">
        <f t="shared" si="38"/>
        <v/>
      </c>
      <c r="AN366" s="112" t="str">
        <f t="shared" si="39"/>
        <v/>
      </c>
      <c r="AO366" s="112" t="str">
        <f t="shared" si="40"/>
        <v/>
      </c>
      <c r="AP366" s="112" t="str">
        <f t="shared" si="41"/>
        <v/>
      </c>
      <c r="AQ366" s="112" t="str">
        <f t="shared" si="42"/>
        <v/>
      </c>
    </row>
    <row r="367" spans="1:43" x14ac:dyDescent="0.25">
      <c r="A367" s="138"/>
      <c r="B367" s="139"/>
      <c r="C367" s="140"/>
      <c r="D367" s="140"/>
      <c r="E367" s="140"/>
      <c r="F367" s="141"/>
      <c r="G367" s="141"/>
      <c r="H367" s="140"/>
      <c r="I367" s="140"/>
      <c r="J367" s="140"/>
      <c r="K367" s="140"/>
      <c r="L367" s="140"/>
      <c r="M367" s="140"/>
      <c r="N367" s="140"/>
      <c r="O367" s="142"/>
      <c r="P36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67" s="140"/>
      <c r="R367" s="140"/>
      <c r="S367" s="140"/>
      <c r="T367" s="140"/>
      <c r="U367" s="137" t="str">
        <f t="shared" si="36"/>
        <v/>
      </c>
      <c r="V367" s="140"/>
      <c r="AL367" s="111" t="str">
        <f t="shared" si="37"/>
        <v/>
      </c>
      <c r="AM367" s="112" t="str">
        <f t="shared" si="38"/>
        <v/>
      </c>
      <c r="AN367" s="112" t="str">
        <f t="shared" si="39"/>
        <v/>
      </c>
      <c r="AO367" s="112" t="str">
        <f t="shared" si="40"/>
        <v/>
      </c>
      <c r="AP367" s="112" t="str">
        <f t="shared" si="41"/>
        <v/>
      </c>
      <c r="AQ367" s="112" t="str">
        <f t="shared" si="42"/>
        <v/>
      </c>
    </row>
    <row r="368" spans="1:43" x14ac:dyDescent="0.25">
      <c r="A368" s="138"/>
      <c r="B368" s="139"/>
      <c r="C368" s="140"/>
      <c r="D368" s="140"/>
      <c r="E368" s="140"/>
      <c r="F368" s="141"/>
      <c r="G368" s="141"/>
      <c r="H368" s="140"/>
      <c r="I368" s="140"/>
      <c r="J368" s="140"/>
      <c r="K368" s="140"/>
      <c r="L368" s="140"/>
      <c r="M368" s="140"/>
      <c r="N368" s="140"/>
      <c r="O368" s="142"/>
      <c r="P36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68" s="140"/>
      <c r="R368" s="140"/>
      <c r="S368" s="140"/>
      <c r="T368" s="140"/>
      <c r="U368" s="137" t="str">
        <f t="shared" si="36"/>
        <v/>
      </c>
      <c r="V368" s="140"/>
      <c r="AL368" s="111" t="str">
        <f t="shared" si="37"/>
        <v/>
      </c>
      <c r="AM368" s="112" t="str">
        <f t="shared" si="38"/>
        <v/>
      </c>
      <c r="AN368" s="112" t="str">
        <f t="shared" si="39"/>
        <v/>
      </c>
      <c r="AO368" s="112" t="str">
        <f t="shared" si="40"/>
        <v/>
      </c>
      <c r="AP368" s="112" t="str">
        <f t="shared" si="41"/>
        <v/>
      </c>
      <c r="AQ368" s="112" t="str">
        <f t="shared" si="42"/>
        <v/>
      </c>
    </row>
    <row r="369" spans="1:43" x14ac:dyDescent="0.25">
      <c r="A369" s="138"/>
      <c r="B369" s="139"/>
      <c r="C369" s="140"/>
      <c r="D369" s="140"/>
      <c r="E369" s="140"/>
      <c r="F369" s="141"/>
      <c r="G369" s="141"/>
      <c r="H369" s="140"/>
      <c r="I369" s="140"/>
      <c r="J369" s="140"/>
      <c r="K369" s="140"/>
      <c r="L369" s="140"/>
      <c r="M369" s="140"/>
      <c r="N369" s="140"/>
      <c r="O369" s="142"/>
      <c r="P36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69" s="140"/>
      <c r="R369" s="140"/>
      <c r="S369" s="140"/>
      <c r="T369" s="140"/>
      <c r="U369" s="137" t="str">
        <f t="shared" si="36"/>
        <v/>
      </c>
      <c r="V369" s="140"/>
      <c r="AL369" s="111" t="str">
        <f t="shared" si="37"/>
        <v/>
      </c>
      <c r="AM369" s="112" t="str">
        <f t="shared" si="38"/>
        <v/>
      </c>
      <c r="AN369" s="112" t="str">
        <f t="shared" si="39"/>
        <v/>
      </c>
      <c r="AO369" s="112" t="str">
        <f t="shared" si="40"/>
        <v/>
      </c>
      <c r="AP369" s="112" t="str">
        <f t="shared" si="41"/>
        <v/>
      </c>
      <c r="AQ369" s="112" t="str">
        <f t="shared" si="42"/>
        <v/>
      </c>
    </row>
    <row r="370" spans="1:43" x14ac:dyDescent="0.25">
      <c r="A370" s="138"/>
      <c r="B370" s="139"/>
      <c r="C370" s="140"/>
      <c r="D370" s="140"/>
      <c r="E370" s="140"/>
      <c r="F370" s="141"/>
      <c r="G370" s="141"/>
      <c r="H370" s="140"/>
      <c r="I370" s="140"/>
      <c r="J370" s="140"/>
      <c r="K370" s="140"/>
      <c r="L370" s="140"/>
      <c r="M370" s="140"/>
      <c r="N370" s="140"/>
      <c r="O370" s="142"/>
      <c r="P37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70" s="140"/>
      <c r="R370" s="140"/>
      <c r="S370" s="140"/>
      <c r="T370" s="140"/>
      <c r="U370" s="137" t="str">
        <f t="shared" si="36"/>
        <v/>
      </c>
      <c r="V370" s="140"/>
      <c r="AL370" s="111" t="str">
        <f t="shared" si="37"/>
        <v/>
      </c>
      <c r="AM370" s="112" t="str">
        <f t="shared" si="38"/>
        <v/>
      </c>
      <c r="AN370" s="112" t="str">
        <f t="shared" si="39"/>
        <v/>
      </c>
      <c r="AO370" s="112" t="str">
        <f t="shared" si="40"/>
        <v/>
      </c>
      <c r="AP370" s="112" t="str">
        <f t="shared" si="41"/>
        <v/>
      </c>
      <c r="AQ370" s="112" t="str">
        <f t="shared" si="42"/>
        <v/>
      </c>
    </row>
    <row r="371" spans="1:43" x14ac:dyDescent="0.25">
      <c r="A371" s="138"/>
      <c r="B371" s="139"/>
      <c r="C371" s="140"/>
      <c r="D371" s="140"/>
      <c r="E371" s="140"/>
      <c r="F371" s="141"/>
      <c r="G371" s="141"/>
      <c r="H371" s="140"/>
      <c r="I371" s="140"/>
      <c r="J371" s="140"/>
      <c r="K371" s="140"/>
      <c r="L371" s="140"/>
      <c r="M371" s="140"/>
      <c r="N371" s="140"/>
      <c r="O371" s="142"/>
      <c r="P37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71" s="140"/>
      <c r="R371" s="140"/>
      <c r="S371" s="140"/>
      <c r="T371" s="140"/>
      <c r="U371" s="137" t="str">
        <f t="shared" si="36"/>
        <v/>
      </c>
      <c r="V371" s="140"/>
      <c r="AL371" s="111" t="str">
        <f t="shared" si="37"/>
        <v/>
      </c>
      <c r="AM371" s="112" t="str">
        <f t="shared" si="38"/>
        <v/>
      </c>
      <c r="AN371" s="112" t="str">
        <f t="shared" si="39"/>
        <v/>
      </c>
      <c r="AO371" s="112" t="str">
        <f t="shared" si="40"/>
        <v/>
      </c>
      <c r="AP371" s="112" t="str">
        <f t="shared" si="41"/>
        <v/>
      </c>
      <c r="AQ371" s="112" t="str">
        <f t="shared" si="42"/>
        <v/>
      </c>
    </row>
    <row r="372" spans="1:43" x14ac:dyDescent="0.25">
      <c r="A372" s="138"/>
      <c r="B372" s="139"/>
      <c r="C372" s="140"/>
      <c r="D372" s="140"/>
      <c r="E372" s="140"/>
      <c r="F372" s="141"/>
      <c r="G372" s="141"/>
      <c r="H372" s="140"/>
      <c r="I372" s="140"/>
      <c r="J372" s="140"/>
      <c r="K372" s="140"/>
      <c r="L372" s="140"/>
      <c r="M372" s="140"/>
      <c r="N372" s="140"/>
      <c r="O372" s="142"/>
      <c r="P37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72" s="140"/>
      <c r="R372" s="140"/>
      <c r="S372" s="140"/>
      <c r="T372" s="140"/>
      <c r="U372" s="137" t="str">
        <f t="shared" si="36"/>
        <v/>
      </c>
      <c r="V372" s="140"/>
      <c r="AL372" s="111" t="str">
        <f t="shared" si="37"/>
        <v/>
      </c>
      <c r="AM372" s="112" t="str">
        <f t="shared" si="38"/>
        <v/>
      </c>
      <c r="AN372" s="112" t="str">
        <f t="shared" si="39"/>
        <v/>
      </c>
      <c r="AO372" s="112" t="str">
        <f t="shared" si="40"/>
        <v/>
      </c>
      <c r="AP372" s="112" t="str">
        <f t="shared" si="41"/>
        <v/>
      </c>
      <c r="AQ372" s="112" t="str">
        <f t="shared" si="42"/>
        <v/>
      </c>
    </row>
    <row r="373" spans="1:43" x14ac:dyDescent="0.25">
      <c r="A373" s="138"/>
      <c r="B373" s="139"/>
      <c r="C373" s="140"/>
      <c r="D373" s="140"/>
      <c r="E373" s="140"/>
      <c r="F373" s="141"/>
      <c r="G373" s="141"/>
      <c r="H373" s="140"/>
      <c r="I373" s="140"/>
      <c r="J373" s="140"/>
      <c r="K373" s="140"/>
      <c r="L373" s="140"/>
      <c r="M373" s="140"/>
      <c r="N373" s="140"/>
      <c r="O373" s="142"/>
      <c r="P37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73" s="140"/>
      <c r="R373" s="140"/>
      <c r="S373" s="140"/>
      <c r="T373" s="140"/>
      <c r="U373" s="137" t="str">
        <f t="shared" si="36"/>
        <v/>
      </c>
      <c r="V373" s="140"/>
      <c r="AL373" s="111" t="str">
        <f t="shared" si="37"/>
        <v/>
      </c>
      <c r="AM373" s="112" t="str">
        <f t="shared" si="38"/>
        <v/>
      </c>
      <c r="AN373" s="112" t="str">
        <f t="shared" si="39"/>
        <v/>
      </c>
      <c r="AO373" s="112" t="str">
        <f t="shared" si="40"/>
        <v/>
      </c>
      <c r="AP373" s="112" t="str">
        <f t="shared" si="41"/>
        <v/>
      </c>
      <c r="AQ373" s="112" t="str">
        <f t="shared" si="42"/>
        <v/>
      </c>
    </row>
    <row r="374" spans="1:43" x14ac:dyDescent="0.25">
      <c r="A374" s="138"/>
      <c r="B374" s="139"/>
      <c r="C374" s="140"/>
      <c r="D374" s="140"/>
      <c r="E374" s="140"/>
      <c r="F374" s="141"/>
      <c r="G374" s="141"/>
      <c r="H374" s="140"/>
      <c r="I374" s="140"/>
      <c r="J374" s="140"/>
      <c r="K374" s="140"/>
      <c r="L374" s="140"/>
      <c r="M374" s="140"/>
      <c r="N374" s="140"/>
      <c r="O374" s="142"/>
      <c r="P37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74" s="140"/>
      <c r="R374" s="140"/>
      <c r="S374" s="140"/>
      <c r="T374" s="140"/>
      <c r="U374" s="137" t="str">
        <f t="shared" si="36"/>
        <v/>
      </c>
      <c r="V374" s="140"/>
      <c r="AL374" s="111" t="str">
        <f t="shared" si="37"/>
        <v/>
      </c>
      <c r="AM374" s="112" t="str">
        <f t="shared" si="38"/>
        <v/>
      </c>
      <c r="AN374" s="112" t="str">
        <f t="shared" si="39"/>
        <v/>
      </c>
      <c r="AO374" s="112" t="str">
        <f t="shared" si="40"/>
        <v/>
      </c>
      <c r="AP374" s="112" t="str">
        <f t="shared" si="41"/>
        <v/>
      </c>
      <c r="AQ374" s="112" t="str">
        <f t="shared" si="42"/>
        <v/>
      </c>
    </row>
    <row r="375" spans="1:43" x14ac:dyDescent="0.25">
      <c r="A375" s="138"/>
      <c r="B375" s="139"/>
      <c r="C375" s="140"/>
      <c r="D375" s="140"/>
      <c r="E375" s="140"/>
      <c r="F375" s="141"/>
      <c r="G375" s="141"/>
      <c r="H375" s="140"/>
      <c r="I375" s="140"/>
      <c r="J375" s="140"/>
      <c r="K375" s="140"/>
      <c r="L375" s="140"/>
      <c r="M375" s="140"/>
      <c r="N375" s="140"/>
      <c r="O375" s="142"/>
      <c r="P37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75" s="140"/>
      <c r="R375" s="140"/>
      <c r="S375" s="140"/>
      <c r="T375" s="140"/>
      <c r="U375" s="137" t="str">
        <f t="shared" si="36"/>
        <v/>
      </c>
      <c r="V375" s="140"/>
      <c r="AL375" s="111" t="str">
        <f t="shared" si="37"/>
        <v/>
      </c>
      <c r="AM375" s="112" t="str">
        <f t="shared" si="38"/>
        <v/>
      </c>
      <c r="AN375" s="112" t="str">
        <f t="shared" si="39"/>
        <v/>
      </c>
      <c r="AO375" s="112" t="str">
        <f t="shared" si="40"/>
        <v/>
      </c>
      <c r="AP375" s="112" t="str">
        <f t="shared" si="41"/>
        <v/>
      </c>
      <c r="AQ375" s="112" t="str">
        <f t="shared" si="42"/>
        <v/>
      </c>
    </row>
    <row r="376" spans="1:43" x14ac:dyDescent="0.25">
      <c r="A376" s="138"/>
      <c r="B376" s="139"/>
      <c r="C376" s="140"/>
      <c r="D376" s="140"/>
      <c r="E376" s="140"/>
      <c r="F376" s="141"/>
      <c r="G376" s="141"/>
      <c r="H376" s="140"/>
      <c r="I376" s="140"/>
      <c r="J376" s="140"/>
      <c r="K376" s="140"/>
      <c r="L376" s="140"/>
      <c r="M376" s="140"/>
      <c r="N376" s="140"/>
      <c r="O376" s="142"/>
      <c r="P37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76" s="140"/>
      <c r="R376" s="140"/>
      <c r="S376" s="140"/>
      <c r="T376" s="140"/>
      <c r="U376" s="137" t="str">
        <f t="shared" si="36"/>
        <v/>
      </c>
      <c r="V376" s="140"/>
      <c r="AL376" s="111" t="str">
        <f t="shared" si="37"/>
        <v/>
      </c>
      <c r="AM376" s="112" t="str">
        <f t="shared" si="38"/>
        <v/>
      </c>
      <c r="AN376" s="112" t="str">
        <f t="shared" si="39"/>
        <v/>
      </c>
      <c r="AO376" s="112" t="str">
        <f t="shared" si="40"/>
        <v/>
      </c>
      <c r="AP376" s="112" t="str">
        <f t="shared" si="41"/>
        <v/>
      </c>
      <c r="AQ376" s="112" t="str">
        <f t="shared" si="42"/>
        <v/>
      </c>
    </row>
    <row r="377" spans="1:43" x14ac:dyDescent="0.25">
      <c r="A377" s="138"/>
      <c r="B377" s="139"/>
      <c r="C377" s="140"/>
      <c r="D377" s="140"/>
      <c r="E377" s="140"/>
      <c r="F377" s="141"/>
      <c r="G377" s="141"/>
      <c r="H377" s="140"/>
      <c r="I377" s="140"/>
      <c r="J377" s="140"/>
      <c r="K377" s="140"/>
      <c r="L377" s="140"/>
      <c r="M377" s="140"/>
      <c r="N377" s="140"/>
      <c r="O377" s="142"/>
      <c r="P37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77" s="140"/>
      <c r="R377" s="140"/>
      <c r="S377" s="140"/>
      <c r="T377" s="140"/>
      <c r="U377" s="137" t="str">
        <f t="shared" si="36"/>
        <v/>
      </c>
      <c r="V377" s="140"/>
      <c r="AL377" s="111" t="str">
        <f t="shared" si="37"/>
        <v/>
      </c>
      <c r="AM377" s="112" t="str">
        <f t="shared" si="38"/>
        <v/>
      </c>
      <c r="AN377" s="112" t="str">
        <f t="shared" si="39"/>
        <v/>
      </c>
      <c r="AO377" s="112" t="str">
        <f t="shared" si="40"/>
        <v/>
      </c>
      <c r="AP377" s="112" t="str">
        <f t="shared" si="41"/>
        <v/>
      </c>
      <c r="AQ377" s="112" t="str">
        <f t="shared" si="42"/>
        <v/>
      </c>
    </row>
    <row r="378" spans="1:43" x14ac:dyDescent="0.25">
      <c r="A378" s="138"/>
      <c r="B378" s="139"/>
      <c r="C378" s="140"/>
      <c r="D378" s="140"/>
      <c r="E378" s="140"/>
      <c r="F378" s="141"/>
      <c r="G378" s="141"/>
      <c r="H378" s="140"/>
      <c r="I378" s="140"/>
      <c r="J378" s="140"/>
      <c r="K378" s="140"/>
      <c r="L378" s="140"/>
      <c r="M378" s="140"/>
      <c r="N378" s="140"/>
      <c r="O378" s="142"/>
      <c r="P37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78" s="140"/>
      <c r="R378" s="140"/>
      <c r="S378" s="140"/>
      <c r="T378" s="140"/>
      <c r="U378" s="137" t="str">
        <f t="shared" si="36"/>
        <v/>
      </c>
      <c r="V378" s="140"/>
      <c r="AL378" s="111" t="str">
        <f t="shared" si="37"/>
        <v/>
      </c>
      <c r="AM378" s="112" t="str">
        <f t="shared" si="38"/>
        <v/>
      </c>
      <c r="AN378" s="112" t="str">
        <f t="shared" si="39"/>
        <v/>
      </c>
      <c r="AO378" s="112" t="str">
        <f t="shared" si="40"/>
        <v/>
      </c>
      <c r="AP378" s="112" t="str">
        <f t="shared" si="41"/>
        <v/>
      </c>
      <c r="AQ378" s="112" t="str">
        <f t="shared" si="42"/>
        <v/>
      </c>
    </row>
    <row r="379" spans="1:43" x14ac:dyDescent="0.25">
      <c r="A379" s="138"/>
      <c r="B379" s="139"/>
      <c r="C379" s="140"/>
      <c r="D379" s="140"/>
      <c r="E379" s="140"/>
      <c r="F379" s="141"/>
      <c r="G379" s="141"/>
      <c r="H379" s="140"/>
      <c r="I379" s="140"/>
      <c r="J379" s="140"/>
      <c r="K379" s="140"/>
      <c r="L379" s="140"/>
      <c r="M379" s="140"/>
      <c r="N379" s="140"/>
      <c r="O379" s="142"/>
      <c r="P37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79" s="140"/>
      <c r="R379" s="140"/>
      <c r="S379" s="140"/>
      <c r="T379" s="140"/>
      <c r="U379" s="137" t="str">
        <f t="shared" si="36"/>
        <v/>
      </c>
      <c r="V379" s="140"/>
      <c r="AL379" s="111" t="str">
        <f t="shared" si="37"/>
        <v/>
      </c>
      <c r="AM379" s="112" t="str">
        <f t="shared" si="38"/>
        <v/>
      </c>
      <c r="AN379" s="112" t="str">
        <f t="shared" si="39"/>
        <v/>
      </c>
      <c r="AO379" s="112" t="str">
        <f t="shared" si="40"/>
        <v/>
      </c>
      <c r="AP379" s="112" t="str">
        <f t="shared" si="41"/>
        <v/>
      </c>
      <c r="AQ379" s="112" t="str">
        <f t="shared" si="42"/>
        <v/>
      </c>
    </row>
    <row r="380" spans="1:43" x14ac:dyDescent="0.25">
      <c r="A380" s="138"/>
      <c r="B380" s="139"/>
      <c r="C380" s="140"/>
      <c r="D380" s="140"/>
      <c r="E380" s="140"/>
      <c r="F380" s="141"/>
      <c r="G380" s="141"/>
      <c r="H380" s="140"/>
      <c r="I380" s="140"/>
      <c r="J380" s="140"/>
      <c r="K380" s="140"/>
      <c r="L380" s="140"/>
      <c r="M380" s="140"/>
      <c r="N380" s="140"/>
      <c r="O380" s="142"/>
      <c r="P38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80" s="140"/>
      <c r="R380" s="140"/>
      <c r="S380" s="140"/>
      <c r="T380" s="140"/>
      <c r="U380" s="137" t="str">
        <f t="shared" si="36"/>
        <v/>
      </c>
      <c r="V380" s="140"/>
      <c r="AL380" s="111" t="str">
        <f t="shared" si="37"/>
        <v/>
      </c>
      <c r="AM380" s="112" t="str">
        <f t="shared" si="38"/>
        <v/>
      </c>
      <c r="AN380" s="112" t="str">
        <f t="shared" si="39"/>
        <v/>
      </c>
      <c r="AO380" s="112" t="str">
        <f t="shared" si="40"/>
        <v/>
      </c>
      <c r="AP380" s="112" t="str">
        <f t="shared" si="41"/>
        <v/>
      </c>
      <c r="AQ380" s="112" t="str">
        <f t="shared" si="42"/>
        <v/>
      </c>
    </row>
    <row r="381" spans="1:43" x14ac:dyDescent="0.25">
      <c r="A381" s="138"/>
      <c r="B381" s="139"/>
      <c r="C381" s="140"/>
      <c r="D381" s="140"/>
      <c r="E381" s="140"/>
      <c r="F381" s="141"/>
      <c r="G381" s="141"/>
      <c r="H381" s="140"/>
      <c r="I381" s="140"/>
      <c r="J381" s="140"/>
      <c r="K381" s="140"/>
      <c r="L381" s="140"/>
      <c r="M381" s="140"/>
      <c r="N381" s="140"/>
      <c r="O381" s="142"/>
      <c r="P38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81" s="140"/>
      <c r="R381" s="140"/>
      <c r="S381" s="140"/>
      <c r="T381" s="140"/>
      <c r="U381" s="137" t="str">
        <f t="shared" si="36"/>
        <v/>
      </c>
      <c r="V381" s="140"/>
      <c r="AL381" s="111" t="str">
        <f t="shared" si="37"/>
        <v/>
      </c>
      <c r="AM381" s="112" t="str">
        <f t="shared" si="38"/>
        <v/>
      </c>
      <c r="AN381" s="112" t="str">
        <f t="shared" si="39"/>
        <v/>
      </c>
      <c r="AO381" s="112" t="str">
        <f t="shared" si="40"/>
        <v/>
      </c>
      <c r="AP381" s="112" t="str">
        <f t="shared" si="41"/>
        <v/>
      </c>
      <c r="AQ381" s="112" t="str">
        <f t="shared" si="42"/>
        <v/>
      </c>
    </row>
    <row r="382" spans="1:43" x14ac:dyDescent="0.25">
      <c r="A382" s="138"/>
      <c r="B382" s="139"/>
      <c r="C382" s="140"/>
      <c r="D382" s="140"/>
      <c r="E382" s="140"/>
      <c r="F382" s="141"/>
      <c r="G382" s="141"/>
      <c r="H382" s="140"/>
      <c r="I382" s="140"/>
      <c r="J382" s="140"/>
      <c r="K382" s="140"/>
      <c r="L382" s="140"/>
      <c r="M382" s="140"/>
      <c r="N382" s="140"/>
      <c r="O382" s="142"/>
      <c r="P38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82" s="140"/>
      <c r="R382" s="140"/>
      <c r="S382" s="140"/>
      <c r="T382" s="140"/>
      <c r="U382" s="137" t="str">
        <f t="shared" si="36"/>
        <v/>
      </c>
      <c r="V382" s="140"/>
      <c r="AL382" s="111" t="str">
        <f t="shared" si="37"/>
        <v/>
      </c>
      <c r="AM382" s="112" t="str">
        <f t="shared" si="38"/>
        <v/>
      </c>
      <c r="AN382" s="112" t="str">
        <f t="shared" si="39"/>
        <v/>
      </c>
      <c r="AO382" s="112" t="str">
        <f t="shared" si="40"/>
        <v/>
      </c>
      <c r="AP382" s="112" t="str">
        <f t="shared" si="41"/>
        <v/>
      </c>
      <c r="AQ382" s="112" t="str">
        <f t="shared" si="42"/>
        <v/>
      </c>
    </row>
    <row r="383" spans="1:43" x14ac:dyDescent="0.25">
      <c r="A383" s="138"/>
      <c r="B383" s="139"/>
      <c r="C383" s="140"/>
      <c r="D383" s="140"/>
      <c r="E383" s="140"/>
      <c r="F383" s="141"/>
      <c r="G383" s="141"/>
      <c r="H383" s="140"/>
      <c r="I383" s="140"/>
      <c r="J383" s="140"/>
      <c r="K383" s="140"/>
      <c r="L383" s="140"/>
      <c r="M383" s="140"/>
      <c r="N383" s="140"/>
      <c r="O383" s="142"/>
      <c r="P38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83" s="140"/>
      <c r="R383" s="140"/>
      <c r="S383" s="140"/>
      <c r="T383" s="140"/>
      <c r="U383" s="137" t="str">
        <f t="shared" si="36"/>
        <v/>
      </c>
      <c r="V383" s="140"/>
      <c r="AL383" s="111" t="str">
        <f t="shared" si="37"/>
        <v/>
      </c>
      <c r="AM383" s="112" t="str">
        <f t="shared" si="38"/>
        <v/>
      </c>
      <c r="AN383" s="112" t="str">
        <f t="shared" si="39"/>
        <v/>
      </c>
      <c r="AO383" s="112" t="str">
        <f t="shared" si="40"/>
        <v/>
      </c>
      <c r="AP383" s="112" t="str">
        <f t="shared" si="41"/>
        <v/>
      </c>
      <c r="AQ383" s="112" t="str">
        <f t="shared" si="42"/>
        <v/>
      </c>
    </row>
    <row r="384" spans="1:43" x14ac:dyDescent="0.25">
      <c r="A384" s="138"/>
      <c r="B384" s="139"/>
      <c r="C384" s="140"/>
      <c r="D384" s="140"/>
      <c r="E384" s="140"/>
      <c r="F384" s="141"/>
      <c r="G384" s="141"/>
      <c r="H384" s="140"/>
      <c r="I384" s="140"/>
      <c r="J384" s="140"/>
      <c r="K384" s="140"/>
      <c r="L384" s="140"/>
      <c r="M384" s="140"/>
      <c r="N384" s="140"/>
      <c r="O384" s="142"/>
      <c r="P38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84" s="140"/>
      <c r="R384" s="140"/>
      <c r="S384" s="140"/>
      <c r="T384" s="140"/>
      <c r="U384" s="137" t="str">
        <f t="shared" si="36"/>
        <v/>
      </c>
      <c r="V384" s="140"/>
      <c r="AL384" s="111" t="str">
        <f t="shared" si="37"/>
        <v/>
      </c>
      <c r="AM384" s="112" t="str">
        <f t="shared" si="38"/>
        <v/>
      </c>
      <c r="AN384" s="112" t="str">
        <f t="shared" si="39"/>
        <v/>
      </c>
      <c r="AO384" s="112" t="str">
        <f t="shared" si="40"/>
        <v/>
      </c>
      <c r="AP384" s="112" t="str">
        <f t="shared" si="41"/>
        <v/>
      </c>
      <c r="AQ384" s="112" t="str">
        <f t="shared" si="42"/>
        <v/>
      </c>
    </row>
    <row r="385" spans="1:43" x14ac:dyDescent="0.25">
      <c r="A385" s="138"/>
      <c r="B385" s="139"/>
      <c r="C385" s="140"/>
      <c r="D385" s="140"/>
      <c r="E385" s="140"/>
      <c r="F385" s="141"/>
      <c r="G385" s="141"/>
      <c r="H385" s="140"/>
      <c r="I385" s="140"/>
      <c r="J385" s="140"/>
      <c r="K385" s="140"/>
      <c r="L385" s="140"/>
      <c r="M385" s="140"/>
      <c r="N385" s="140"/>
      <c r="O385" s="142"/>
      <c r="P38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85" s="140"/>
      <c r="R385" s="140"/>
      <c r="S385" s="140"/>
      <c r="T385" s="140"/>
      <c r="U385" s="137" t="str">
        <f t="shared" si="36"/>
        <v/>
      </c>
      <c r="V385" s="140"/>
      <c r="AL385" s="111" t="str">
        <f t="shared" si="37"/>
        <v/>
      </c>
      <c r="AM385" s="112" t="str">
        <f t="shared" si="38"/>
        <v/>
      </c>
      <c r="AN385" s="112" t="str">
        <f t="shared" si="39"/>
        <v/>
      </c>
      <c r="AO385" s="112" t="str">
        <f t="shared" si="40"/>
        <v/>
      </c>
      <c r="AP385" s="112" t="str">
        <f t="shared" si="41"/>
        <v/>
      </c>
      <c r="AQ385" s="112" t="str">
        <f t="shared" si="42"/>
        <v/>
      </c>
    </row>
    <row r="386" spans="1:43" x14ac:dyDescent="0.25">
      <c r="A386" s="138"/>
      <c r="B386" s="139"/>
      <c r="C386" s="140"/>
      <c r="D386" s="140"/>
      <c r="E386" s="140"/>
      <c r="F386" s="141"/>
      <c r="G386" s="141"/>
      <c r="H386" s="140"/>
      <c r="I386" s="140"/>
      <c r="J386" s="140"/>
      <c r="K386" s="140"/>
      <c r="L386" s="140"/>
      <c r="M386" s="140"/>
      <c r="N386" s="140"/>
      <c r="O386" s="142"/>
      <c r="P38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86" s="140"/>
      <c r="R386" s="140"/>
      <c r="S386" s="140"/>
      <c r="T386" s="140"/>
      <c r="U386" s="137" t="str">
        <f t="shared" ref="U386:U449" si="43">IF($P386="Votre établissement",(LEFT($C386,1)&amp;MID(LEFT($B386,6),3,4)&amp;$A386&amp;CODE(LEFT($E386,1))&amp;CODE(LEFT($D386,1))),IF($P386="Assurance Maladie","CERFA"&amp;MID(LEFT($B386,6),3,4)&amp;$A386&amp;CODE(LEFT($E386,1))&amp;CODE(LEFT($D386,1)),IF(OR($P386="Patient",$P386="Etablissement Receveur"),"Vous n'avez pas à prescrire ce transport","")))</f>
        <v/>
      </c>
      <c r="V386" s="140"/>
      <c r="AL386" s="111" t="str">
        <f t="shared" si="37"/>
        <v/>
      </c>
      <c r="AM386" s="112" t="str">
        <f t="shared" si="38"/>
        <v/>
      </c>
      <c r="AN386" s="112" t="str">
        <f t="shared" si="39"/>
        <v/>
      </c>
      <c r="AO386" s="112" t="str">
        <f t="shared" si="40"/>
        <v/>
      </c>
      <c r="AP386" s="112" t="str">
        <f t="shared" si="41"/>
        <v/>
      </c>
      <c r="AQ386" s="112" t="str">
        <f t="shared" si="42"/>
        <v/>
      </c>
    </row>
    <row r="387" spans="1:43" x14ac:dyDescent="0.25">
      <c r="A387" s="138"/>
      <c r="B387" s="139"/>
      <c r="C387" s="140"/>
      <c r="D387" s="140"/>
      <c r="E387" s="140"/>
      <c r="F387" s="141"/>
      <c r="G387" s="141"/>
      <c r="H387" s="140"/>
      <c r="I387" s="140"/>
      <c r="J387" s="140"/>
      <c r="K387" s="140"/>
      <c r="L387" s="140"/>
      <c r="M387" s="140"/>
      <c r="N387" s="140"/>
      <c r="O387" s="142"/>
      <c r="P38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87" s="140"/>
      <c r="R387" s="140"/>
      <c r="S387" s="140"/>
      <c r="T387" s="140"/>
      <c r="U387" s="137" t="str">
        <f t="shared" si="43"/>
        <v/>
      </c>
      <c r="V387" s="140"/>
      <c r="AL387" s="111" t="str">
        <f t="shared" ref="AL387:AL450" si="44">IF(AND(B387&lt;&gt;"",L387="Ambulance"),VALUE(LEFT(HOUR(B387),2)),"")</f>
        <v/>
      </c>
      <c r="AM387" s="112" t="str">
        <f t="shared" ref="AM387:AM450" si="45">IF(AND(B387&lt;&gt;"",L387="VSL"),VALUE(LEFT(HOUR(B387),2)),"")</f>
        <v/>
      </c>
      <c r="AN387" s="112" t="str">
        <f t="shared" ref="AN387:AN450" si="46">IF(AND(B387&lt;&gt;"",L387="Taxi conventionné"),VALUE(LEFT(HOUR(B387),2)),"")</f>
        <v/>
      </c>
      <c r="AO387" s="112" t="str">
        <f t="shared" ref="AO387:AO450" si="47">IF(AND(B387&lt;&gt;"",L387="Véhicule personnel"),VALUE(LEFT(HOUR(B387),2)),"")</f>
        <v/>
      </c>
      <c r="AP387" s="112" t="str">
        <f t="shared" ref="AP387:AP450" si="48">IF(AND(B387&lt;&gt;"",L387="Transport en commun"),VALUE(LEFT(HOUR(B387),2)),"")</f>
        <v/>
      </c>
      <c r="AQ387" s="112" t="str">
        <f t="shared" ref="AQ387:AQ450" si="49">IF(B387&lt;&gt;"",VALUE(LEFT(HOUR(B387),2)),"")</f>
        <v/>
      </c>
    </row>
    <row r="388" spans="1:43" x14ac:dyDescent="0.25">
      <c r="A388" s="138"/>
      <c r="B388" s="139"/>
      <c r="C388" s="140"/>
      <c r="D388" s="140"/>
      <c r="E388" s="140"/>
      <c r="F388" s="141"/>
      <c r="G388" s="141"/>
      <c r="H388" s="140"/>
      <c r="I388" s="140"/>
      <c r="J388" s="140"/>
      <c r="K388" s="140"/>
      <c r="L388" s="140"/>
      <c r="M388" s="140"/>
      <c r="N388" s="140"/>
      <c r="O388" s="142"/>
      <c r="P38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88" s="140"/>
      <c r="R388" s="140"/>
      <c r="S388" s="140"/>
      <c r="T388" s="140"/>
      <c r="U388" s="137" t="str">
        <f t="shared" si="43"/>
        <v/>
      </c>
      <c r="V388" s="140"/>
      <c r="AL388" s="111" t="str">
        <f t="shared" si="44"/>
        <v/>
      </c>
      <c r="AM388" s="112" t="str">
        <f t="shared" si="45"/>
        <v/>
      </c>
      <c r="AN388" s="112" t="str">
        <f t="shared" si="46"/>
        <v/>
      </c>
      <c r="AO388" s="112" t="str">
        <f t="shared" si="47"/>
        <v/>
      </c>
      <c r="AP388" s="112" t="str">
        <f t="shared" si="48"/>
        <v/>
      </c>
      <c r="AQ388" s="112" t="str">
        <f t="shared" si="49"/>
        <v/>
      </c>
    </row>
    <row r="389" spans="1:43" x14ac:dyDescent="0.25">
      <c r="A389" s="138"/>
      <c r="B389" s="139"/>
      <c r="C389" s="140"/>
      <c r="D389" s="140"/>
      <c r="E389" s="140"/>
      <c r="F389" s="141"/>
      <c r="G389" s="141"/>
      <c r="H389" s="140"/>
      <c r="I389" s="140"/>
      <c r="J389" s="140"/>
      <c r="K389" s="140"/>
      <c r="L389" s="140"/>
      <c r="M389" s="140"/>
      <c r="N389" s="140"/>
      <c r="O389" s="142"/>
      <c r="P38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89" s="140"/>
      <c r="R389" s="140"/>
      <c r="S389" s="140"/>
      <c r="T389" s="140"/>
      <c r="U389" s="137" t="str">
        <f t="shared" si="43"/>
        <v/>
      </c>
      <c r="V389" s="140"/>
      <c r="AL389" s="111" t="str">
        <f t="shared" si="44"/>
        <v/>
      </c>
      <c r="AM389" s="112" t="str">
        <f t="shared" si="45"/>
        <v/>
      </c>
      <c r="AN389" s="112" t="str">
        <f t="shared" si="46"/>
        <v/>
      </c>
      <c r="AO389" s="112" t="str">
        <f t="shared" si="47"/>
        <v/>
      </c>
      <c r="AP389" s="112" t="str">
        <f t="shared" si="48"/>
        <v/>
      </c>
      <c r="AQ389" s="112" t="str">
        <f t="shared" si="49"/>
        <v/>
      </c>
    </row>
    <row r="390" spans="1:43" x14ac:dyDescent="0.25">
      <c r="A390" s="138"/>
      <c r="B390" s="139"/>
      <c r="C390" s="140"/>
      <c r="D390" s="140"/>
      <c r="E390" s="140"/>
      <c r="F390" s="141"/>
      <c r="G390" s="141"/>
      <c r="H390" s="140"/>
      <c r="I390" s="140"/>
      <c r="J390" s="140"/>
      <c r="K390" s="140"/>
      <c r="L390" s="140"/>
      <c r="M390" s="140"/>
      <c r="N390" s="140"/>
      <c r="O390" s="142"/>
      <c r="P39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90" s="140"/>
      <c r="R390" s="140"/>
      <c r="S390" s="140"/>
      <c r="T390" s="140"/>
      <c r="U390" s="137" t="str">
        <f t="shared" si="43"/>
        <v/>
      </c>
      <c r="V390" s="140"/>
      <c r="AL390" s="111" t="str">
        <f t="shared" si="44"/>
        <v/>
      </c>
      <c r="AM390" s="112" t="str">
        <f t="shared" si="45"/>
        <v/>
      </c>
      <c r="AN390" s="112" t="str">
        <f t="shared" si="46"/>
        <v/>
      </c>
      <c r="AO390" s="112" t="str">
        <f t="shared" si="47"/>
        <v/>
      </c>
      <c r="AP390" s="112" t="str">
        <f t="shared" si="48"/>
        <v/>
      </c>
      <c r="AQ390" s="112" t="str">
        <f t="shared" si="49"/>
        <v/>
      </c>
    </row>
    <row r="391" spans="1:43" x14ac:dyDescent="0.25">
      <c r="A391" s="138"/>
      <c r="B391" s="139"/>
      <c r="C391" s="140"/>
      <c r="D391" s="140"/>
      <c r="E391" s="140"/>
      <c r="F391" s="141"/>
      <c r="G391" s="141"/>
      <c r="H391" s="140"/>
      <c r="I391" s="140"/>
      <c r="J391" s="140"/>
      <c r="K391" s="140"/>
      <c r="L391" s="140"/>
      <c r="M391" s="140"/>
      <c r="N391" s="140"/>
      <c r="O391" s="142"/>
      <c r="P39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91" s="140"/>
      <c r="R391" s="140"/>
      <c r="S391" s="140"/>
      <c r="T391" s="140"/>
      <c r="U391" s="137" t="str">
        <f t="shared" si="43"/>
        <v/>
      </c>
      <c r="V391" s="140"/>
      <c r="AL391" s="111" t="str">
        <f t="shared" si="44"/>
        <v/>
      </c>
      <c r="AM391" s="112" t="str">
        <f t="shared" si="45"/>
        <v/>
      </c>
      <c r="AN391" s="112" t="str">
        <f t="shared" si="46"/>
        <v/>
      </c>
      <c r="AO391" s="112" t="str">
        <f t="shared" si="47"/>
        <v/>
      </c>
      <c r="AP391" s="112" t="str">
        <f t="shared" si="48"/>
        <v/>
      </c>
      <c r="AQ391" s="112" t="str">
        <f t="shared" si="49"/>
        <v/>
      </c>
    </row>
    <row r="392" spans="1:43" x14ac:dyDescent="0.25">
      <c r="A392" s="138"/>
      <c r="B392" s="139"/>
      <c r="C392" s="140"/>
      <c r="D392" s="140"/>
      <c r="E392" s="140"/>
      <c r="F392" s="141"/>
      <c r="G392" s="141"/>
      <c r="H392" s="140"/>
      <c r="I392" s="140"/>
      <c r="J392" s="140"/>
      <c r="K392" s="140"/>
      <c r="L392" s="140"/>
      <c r="M392" s="140"/>
      <c r="N392" s="140"/>
      <c r="O392" s="142"/>
      <c r="P39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92" s="140"/>
      <c r="R392" s="140"/>
      <c r="S392" s="140"/>
      <c r="T392" s="140"/>
      <c r="U392" s="137" t="str">
        <f t="shared" si="43"/>
        <v/>
      </c>
      <c r="V392" s="140"/>
      <c r="AL392" s="111" t="str">
        <f t="shared" si="44"/>
        <v/>
      </c>
      <c r="AM392" s="112" t="str">
        <f t="shared" si="45"/>
        <v/>
      </c>
      <c r="AN392" s="112" t="str">
        <f t="shared" si="46"/>
        <v/>
      </c>
      <c r="AO392" s="112" t="str">
        <f t="shared" si="47"/>
        <v/>
      </c>
      <c r="AP392" s="112" t="str">
        <f t="shared" si="48"/>
        <v/>
      </c>
      <c r="AQ392" s="112" t="str">
        <f t="shared" si="49"/>
        <v/>
      </c>
    </row>
    <row r="393" spans="1:43" x14ac:dyDescent="0.25">
      <c r="A393" s="138"/>
      <c r="B393" s="139"/>
      <c r="C393" s="140"/>
      <c r="D393" s="140"/>
      <c r="E393" s="140"/>
      <c r="F393" s="141"/>
      <c r="G393" s="141"/>
      <c r="H393" s="140"/>
      <c r="I393" s="140"/>
      <c r="J393" s="140"/>
      <c r="K393" s="140"/>
      <c r="L393" s="140"/>
      <c r="M393" s="140"/>
      <c r="N393" s="140"/>
      <c r="O393" s="142"/>
      <c r="P39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93" s="140"/>
      <c r="R393" s="140"/>
      <c r="S393" s="140"/>
      <c r="T393" s="140"/>
      <c r="U393" s="137" t="str">
        <f t="shared" si="43"/>
        <v/>
      </c>
      <c r="V393" s="140"/>
      <c r="AL393" s="111" t="str">
        <f t="shared" si="44"/>
        <v/>
      </c>
      <c r="AM393" s="112" t="str">
        <f t="shared" si="45"/>
        <v/>
      </c>
      <c r="AN393" s="112" t="str">
        <f t="shared" si="46"/>
        <v/>
      </c>
      <c r="AO393" s="112" t="str">
        <f t="shared" si="47"/>
        <v/>
      </c>
      <c r="AP393" s="112" t="str">
        <f t="shared" si="48"/>
        <v/>
      </c>
      <c r="AQ393" s="112" t="str">
        <f t="shared" si="49"/>
        <v/>
      </c>
    </row>
    <row r="394" spans="1:43" x14ac:dyDescent="0.25">
      <c r="A394" s="138"/>
      <c r="B394" s="139"/>
      <c r="C394" s="140"/>
      <c r="D394" s="140"/>
      <c r="E394" s="140"/>
      <c r="F394" s="141"/>
      <c r="G394" s="141"/>
      <c r="H394" s="140"/>
      <c r="I394" s="140"/>
      <c r="J394" s="140"/>
      <c r="K394" s="140"/>
      <c r="L394" s="140"/>
      <c r="M394" s="140"/>
      <c r="N394" s="140"/>
      <c r="O394" s="142"/>
      <c r="P39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94" s="140"/>
      <c r="R394" s="140"/>
      <c r="S394" s="140"/>
      <c r="T394" s="140"/>
      <c r="U394" s="137" t="str">
        <f t="shared" si="43"/>
        <v/>
      </c>
      <c r="V394" s="140"/>
      <c r="AL394" s="111" t="str">
        <f t="shared" si="44"/>
        <v/>
      </c>
      <c r="AM394" s="112" t="str">
        <f t="shared" si="45"/>
        <v/>
      </c>
      <c r="AN394" s="112" t="str">
        <f t="shared" si="46"/>
        <v/>
      </c>
      <c r="AO394" s="112" t="str">
        <f t="shared" si="47"/>
        <v/>
      </c>
      <c r="AP394" s="112" t="str">
        <f t="shared" si="48"/>
        <v/>
      </c>
      <c r="AQ394" s="112" t="str">
        <f t="shared" si="49"/>
        <v/>
      </c>
    </row>
    <row r="395" spans="1:43" x14ac:dyDescent="0.25">
      <c r="A395" s="138"/>
      <c r="B395" s="139"/>
      <c r="C395" s="140"/>
      <c r="D395" s="140"/>
      <c r="E395" s="140"/>
      <c r="F395" s="141"/>
      <c r="G395" s="141"/>
      <c r="H395" s="140"/>
      <c r="I395" s="140"/>
      <c r="J395" s="140"/>
      <c r="K395" s="140"/>
      <c r="L395" s="140"/>
      <c r="M395" s="140"/>
      <c r="N395" s="140"/>
      <c r="O395" s="142"/>
      <c r="P39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95" s="140"/>
      <c r="R395" s="140"/>
      <c r="S395" s="140"/>
      <c r="T395" s="140"/>
      <c r="U395" s="137" t="str">
        <f t="shared" si="43"/>
        <v/>
      </c>
      <c r="V395" s="140"/>
      <c r="AL395" s="111" t="str">
        <f t="shared" si="44"/>
        <v/>
      </c>
      <c r="AM395" s="112" t="str">
        <f t="shared" si="45"/>
        <v/>
      </c>
      <c r="AN395" s="112" t="str">
        <f t="shared" si="46"/>
        <v/>
      </c>
      <c r="AO395" s="112" t="str">
        <f t="shared" si="47"/>
        <v/>
      </c>
      <c r="AP395" s="112" t="str">
        <f t="shared" si="48"/>
        <v/>
      </c>
      <c r="AQ395" s="112" t="str">
        <f t="shared" si="49"/>
        <v/>
      </c>
    </row>
    <row r="396" spans="1:43" x14ac:dyDescent="0.25">
      <c r="A396" s="138"/>
      <c r="B396" s="139"/>
      <c r="C396" s="140"/>
      <c r="D396" s="140"/>
      <c r="E396" s="140"/>
      <c r="F396" s="141"/>
      <c r="G396" s="141"/>
      <c r="H396" s="140"/>
      <c r="I396" s="140"/>
      <c r="J396" s="140"/>
      <c r="K396" s="140"/>
      <c r="L396" s="140"/>
      <c r="M396" s="140"/>
      <c r="N396" s="140"/>
      <c r="O396" s="142"/>
      <c r="P39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96" s="140"/>
      <c r="R396" s="140"/>
      <c r="S396" s="140"/>
      <c r="T396" s="140"/>
      <c r="U396" s="137" t="str">
        <f t="shared" si="43"/>
        <v/>
      </c>
      <c r="V396" s="140"/>
      <c r="AL396" s="111" t="str">
        <f t="shared" si="44"/>
        <v/>
      </c>
      <c r="AM396" s="112" t="str">
        <f t="shared" si="45"/>
        <v/>
      </c>
      <c r="AN396" s="112" t="str">
        <f t="shared" si="46"/>
        <v/>
      </c>
      <c r="AO396" s="112" t="str">
        <f t="shared" si="47"/>
        <v/>
      </c>
      <c r="AP396" s="112" t="str">
        <f t="shared" si="48"/>
        <v/>
      </c>
      <c r="AQ396" s="112" t="str">
        <f t="shared" si="49"/>
        <v/>
      </c>
    </row>
    <row r="397" spans="1:43" x14ac:dyDescent="0.25">
      <c r="A397" s="138"/>
      <c r="B397" s="139"/>
      <c r="C397" s="140"/>
      <c r="D397" s="140"/>
      <c r="E397" s="140"/>
      <c r="F397" s="141"/>
      <c r="G397" s="141"/>
      <c r="H397" s="140"/>
      <c r="I397" s="140"/>
      <c r="J397" s="140"/>
      <c r="K397" s="140"/>
      <c r="L397" s="140"/>
      <c r="M397" s="140"/>
      <c r="N397" s="140"/>
      <c r="O397" s="142"/>
      <c r="P39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97" s="140"/>
      <c r="R397" s="140"/>
      <c r="S397" s="140"/>
      <c r="T397" s="140"/>
      <c r="U397" s="137" t="str">
        <f t="shared" si="43"/>
        <v/>
      </c>
      <c r="V397" s="140"/>
      <c r="AL397" s="111" t="str">
        <f t="shared" si="44"/>
        <v/>
      </c>
      <c r="AM397" s="112" t="str">
        <f t="shared" si="45"/>
        <v/>
      </c>
      <c r="AN397" s="112" t="str">
        <f t="shared" si="46"/>
        <v/>
      </c>
      <c r="AO397" s="112" t="str">
        <f t="shared" si="47"/>
        <v/>
      </c>
      <c r="AP397" s="112" t="str">
        <f t="shared" si="48"/>
        <v/>
      </c>
      <c r="AQ397" s="112" t="str">
        <f t="shared" si="49"/>
        <v/>
      </c>
    </row>
    <row r="398" spans="1:43" x14ac:dyDescent="0.25">
      <c r="A398" s="138"/>
      <c r="B398" s="139"/>
      <c r="C398" s="140"/>
      <c r="D398" s="140"/>
      <c r="E398" s="140"/>
      <c r="F398" s="141"/>
      <c r="G398" s="141"/>
      <c r="H398" s="140"/>
      <c r="I398" s="140"/>
      <c r="J398" s="140"/>
      <c r="K398" s="140"/>
      <c r="L398" s="140"/>
      <c r="M398" s="140"/>
      <c r="N398" s="140"/>
      <c r="O398" s="142"/>
      <c r="P39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98" s="140"/>
      <c r="R398" s="140"/>
      <c r="S398" s="140"/>
      <c r="T398" s="140"/>
      <c r="U398" s="137" t="str">
        <f t="shared" si="43"/>
        <v/>
      </c>
      <c r="V398" s="140"/>
      <c r="AL398" s="111" t="str">
        <f t="shared" si="44"/>
        <v/>
      </c>
      <c r="AM398" s="112" t="str">
        <f t="shared" si="45"/>
        <v/>
      </c>
      <c r="AN398" s="112" t="str">
        <f t="shared" si="46"/>
        <v/>
      </c>
      <c r="AO398" s="112" t="str">
        <f t="shared" si="47"/>
        <v/>
      </c>
      <c r="AP398" s="112" t="str">
        <f t="shared" si="48"/>
        <v/>
      </c>
      <c r="AQ398" s="112" t="str">
        <f t="shared" si="49"/>
        <v/>
      </c>
    </row>
    <row r="399" spans="1:43" x14ac:dyDescent="0.25">
      <c r="A399" s="138"/>
      <c r="B399" s="139"/>
      <c r="C399" s="140"/>
      <c r="D399" s="140"/>
      <c r="E399" s="140"/>
      <c r="F399" s="141"/>
      <c r="G399" s="141"/>
      <c r="H399" s="140"/>
      <c r="I399" s="140"/>
      <c r="J399" s="140"/>
      <c r="K399" s="140"/>
      <c r="L399" s="140"/>
      <c r="M399" s="140"/>
      <c r="N399" s="140"/>
      <c r="O399" s="142"/>
      <c r="P39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399" s="140"/>
      <c r="R399" s="140"/>
      <c r="S399" s="140"/>
      <c r="T399" s="140"/>
      <c r="U399" s="137" t="str">
        <f t="shared" si="43"/>
        <v/>
      </c>
      <c r="V399" s="140"/>
      <c r="AL399" s="111" t="str">
        <f t="shared" si="44"/>
        <v/>
      </c>
      <c r="AM399" s="112" t="str">
        <f t="shared" si="45"/>
        <v/>
      </c>
      <c r="AN399" s="112" t="str">
        <f t="shared" si="46"/>
        <v/>
      </c>
      <c r="AO399" s="112" t="str">
        <f t="shared" si="47"/>
        <v/>
      </c>
      <c r="AP399" s="112" t="str">
        <f t="shared" si="48"/>
        <v/>
      </c>
      <c r="AQ399" s="112" t="str">
        <f t="shared" si="49"/>
        <v/>
      </c>
    </row>
    <row r="400" spans="1:43" x14ac:dyDescent="0.25">
      <c r="A400" s="138"/>
      <c r="B400" s="139"/>
      <c r="C400" s="140"/>
      <c r="D400" s="140"/>
      <c r="E400" s="140"/>
      <c r="F400" s="141"/>
      <c r="G400" s="141"/>
      <c r="H400" s="140"/>
      <c r="I400" s="140"/>
      <c r="J400" s="140"/>
      <c r="K400" s="140"/>
      <c r="L400" s="140"/>
      <c r="M400" s="140"/>
      <c r="N400" s="140"/>
      <c r="O400" s="142"/>
      <c r="P40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00" s="140"/>
      <c r="R400" s="140"/>
      <c r="S400" s="140"/>
      <c r="T400" s="140"/>
      <c r="U400" s="137" t="str">
        <f t="shared" si="43"/>
        <v/>
      </c>
      <c r="V400" s="140"/>
      <c r="AL400" s="111" t="str">
        <f t="shared" si="44"/>
        <v/>
      </c>
      <c r="AM400" s="112" t="str">
        <f t="shared" si="45"/>
        <v/>
      </c>
      <c r="AN400" s="112" t="str">
        <f t="shared" si="46"/>
        <v/>
      </c>
      <c r="AO400" s="112" t="str">
        <f t="shared" si="47"/>
        <v/>
      </c>
      <c r="AP400" s="112" t="str">
        <f t="shared" si="48"/>
        <v/>
      </c>
      <c r="AQ400" s="112" t="str">
        <f t="shared" si="49"/>
        <v/>
      </c>
    </row>
    <row r="401" spans="1:43" x14ac:dyDescent="0.25">
      <c r="A401" s="138"/>
      <c r="B401" s="139"/>
      <c r="C401" s="140"/>
      <c r="D401" s="140"/>
      <c r="E401" s="140"/>
      <c r="F401" s="141"/>
      <c r="G401" s="141"/>
      <c r="H401" s="140"/>
      <c r="I401" s="140"/>
      <c r="J401" s="140"/>
      <c r="K401" s="140"/>
      <c r="L401" s="140"/>
      <c r="M401" s="140"/>
      <c r="N401" s="140"/>
      <c r="O401" s="142"/>
      <c r="P40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01" s="140"/>
      <c r="R401" s="140"/>
      <c r="S401" s="140"/>
      <c r="T401" s="140"/>
      <c r="U401" s="137" t="str">
        <f t="shared" si="43"/>
        <v/>
      </c>
      <c r="V401" s="140"/>
      <c r="AL401" s="111" t="str">
        <f t="shared" si="44"/>
        <v/>
      </c>
      <c r="AM401" s="112" t="str">
        <f t="shared" si="45"/>
        <v/>
      </c>
      <c r="AN401" s="112" t="str">
        <f t="shared" si="46"/>
        <v/>
      </c>
      <c r="AO401" s="112" t="str">
        <f t="shared" si="47"/>
        <v/>
      </c>
      <c r="AP401" s="112" t="str">
        <f t="shared" si="48"/>
        <v/>
      </c>
      <c r="AQ401" s="112" t="str">
        <f t="shared" si="49"/>
        <v/>
      </c>
    </row>
    <row r="402" spans="1:43" x14ac:dyDescent="0.25">
      <c r="A402" s="138"/>
      <c r="B402" s="139"/>
      <c r="C402" s="140"/>
      <c r="D402" s="140"/>
      <c r="E402" s="140"/>
      <c r="F402" s="141"/>
      <c r="G402" s="141"/>
      <c r="H402" s="140"/>
      <c r="I402" s="140"/>
      <c r="J402" s="140"/>
      <c r="K402" s="140"/>
      <c r="L402" s="140"/>
      <c r="M402" s="140"/>
      <c r="N402" s="140"/>
      <c r="O402" s="142"/>
      <c r="P40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02" s="140"/>
      <c r="R402" s="140"/>
      <c r="S402" s="140"/>
      <c r="T402" s="140"/>
      <c r="U402" s="137" t="str">
        <f t="shared" si="43"/>
        <v/>
      </c>
      <c r="V402" s="140"/>
      <c r="AL402" s="111" t="str">
        <f t="shared" si="44"/>
        <v/>
      </c>
      <c r="AM402" s="112" t="str">
        <f t="shared" si="45"/>
        <v/>
      </c>
      <c r="AN402" s="112" t="str">
        <f t="shared" si="46"/>
        <v/>
      </c>
      <c r="AO402" s="112" t="str">
        <f t="shared" si="47"/>
        <v/>
      </c>
      <c r="AP402" s="112" t="str">
        <f t="shared" si="48"/>
        <v/>
      </c>
      <c r="AQ402" s="112" t="str">
        <f t="shared" si="49"/>
        <v/>
      </c>
    </row>
    <row r="403" spans="1:43" x14ac:dyDescent="0.25">
      <c r="A403" s="138"/>
      <c r="B403" s="139"/>
      <c r="C403" s="140"/>
      <c r="D403" s="140"/>
      <c r="E403" s="140"/>
      <c r="F403" s="141"/>
      <c r="G403" s="141"/>
      <c r="H403" s="140"/>
      <c r="I403" s="140"/>
      <c r="J403" s="140"/>
      <c r="K403" s="140"/>
      <c r="L403" s="140"/>
      <c r="M403" s="140"/>
      <c r="N403" s="140"/>
      <c r="O403" s="142"/>
      <c r="P40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03" s="140"/>
      <c r="R403" s="140"/>
      <c r="S403" s="140"/>
      <c r="T403" s="140"/>
      <c r="U403" s="137" t="str">
        <f t="shared" si="43"/>
        <v/>
      </c>
      <c r="V403" s="140"/>
      <c r="AL403" s="111" t="str">
        <f t="shared" si="44"/>
        <v/>
      </c>
      <c r="AM403" s="112" t="str">
        <f t="shared" si="45"/>
        <v/>
      </c>
      <c r="AN403" s="112" t="str">
        <f t="shared" si="46"/>
        <v/>
      </c>
      <c r="AO403" s="112" t="str">
        <f t="shared" si="47"/>
        <v/>
      </c>
      <c r="AP403" s="112" t="str">
        <f t="shared" si="48"/>
        <v/>
      </c>
      <c r="AQ403" s="112" t="str">
        <f t="shared" si="49"/>
        <v/>
      </c>
    </row>
    <row r="404" spans="1:43" x14ac:dyDescent="0.25">
      <c r="A404" s="138"/>
      <c r="B404" s="139"/>
      <c r="C404" s="140"/>
      <c r="D404" s="140"/>
      <c r="E404" s="140"/>
      <c r="F404" s="141"/>
      <c r="G404" s="141"/>
      <c r="H404" s="140"/>
      <c r="I404" s="140"/>
      <c r="J404" s="140"/>
      <c r="K404" s="140"/>
      <c r="L404" s="140"/>
      <c r="M404" s="140"/>
      <c r="N404" s="140"/>
      <c r="O404" s="142"/>
      <c r="P40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04" s="140"/>
      <c r="R404" s="140"/>
      <c r="S404" s="140"/>
      <c r="T404" s="140"/>
      <c r="U404" s="137" t="str">
        <f t="shared" si="43"/>
        <v/>
      </c>
      <c r="V404" s="140"/>
      <c r="AL404" s="111" t="str">
        <f t="shared" si="44"/>
        <v/>
      </c>
      <c r="AM404" s="112" t="str">
        <f t="shared" si="45"/>
        <v/>
      </c>
      <c r="AN404" s="112" t="str">
        <f t="shared" si="46"/>
        <v/>
      </c>
      <c r="AO404" s="112" t="str">
        <f t="shared" si="47"/>
        <v/>
      </c>
      <c r="AP404" s="112" t="str">
        <f t="shared" si="48"/>
        <v/>
      </c>
      <c r="AQ404" s="112" t="str">
        <f t="shared" si="49"/>
        <v/>
      </c>
    </row>
    <row r="405" spans="1:43" x14ac:dyDescent="0.25">
      <c r="A405" s="138"/>
      <c r="B405" s="139"/>
      <c r="C405" s="140"/>
      <c r="D405" s="140"/>
      <c r="E405" s="140"/>
      <c r="F405" s="141"/>
      <c r="G405" s="141"/>
      <c r="H405" s="140"/>
      <c r="I405" s="140"/>
      <c r="J405" s="140"/>
      <c r="K405" s="140"/>
      <c r="L405" s="140"/>
      <c r="M405" s="140"/>
      <c r="N405" s="140"/>
      <c r="O405" s="142"/>
      <c r="P40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05" s="140"/>
      <c r="R405" s="140"/>
      <c r="S405" s="140"/>
      <c r="T405" s="140"/>
      <c r="U405" s="137" t="str">
        <f t="shared" si="43"/>
        <v/>
      </c>
      <c r="V405" s="140"/>
      <c r="AL405" s="111" t="str">
        <f t="shared" si="44"/>
        <v/>
      </c>
      <c r="AM405" s="112" t="str">
        <f t="shared" si="45"/>
        <v/>
      </c>
      <c r="AN405" s="112" t="str">
        <f t="shared" si="46"/>
        <v/>
      </c>
      <c r="AO405" s="112" t="str">
        <f t="shared" si="47"/>
        <v/>
      </c>
      <c r="AP405" s="112" t="str">
        <f t="shared" si="48"/>
        <v/>
      </c>
      <c r="AQ405" s="112" t="str">
        <f t="shared" si="49"/>
        <v/>
      </c>
    </row>
    <row r="406" spans="1:43" x14ac:dyDescent="0.25">
      <c r="A406" s="138"/>
      <c r="B406" s="139"/>
      <c r="C406" s="140"/>
      <c r="D406" s="140"/>
      <c r="E406" s="140"/>
      <c r="F406" s="141"/>
      <c r="G406" s="141"/>
      <c r="H406" s="140"/>
      <c r="I406" s="140"/>
      <c r="J406" s="140"/>
      <c r="K406" s="140"/>
      <c r="L406" s="140"/>
      <c r="M406" s="140"/>
      <c r="N406" s="140"/>
      <c r="O406" s="142"/>
      <c r="P40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06" s="140"/>
      <c r="R406" s="140"/>
      <c r="S406" s="140"/>
      <c r="T406" s="140"/>
      <c r="U406" s="137" t="str">
        <f t="shared" si="43"/>
        <v/>
      </c>
      <c r="V406" s="140"/>
      <c r="AL406" s="111" t="str">
        <f t="shared" si="44"/>
        <v/>
      </c>
      <c r="AM406" s="112" t="str">
        <f t="shared" si="45"/>
        <v/>
      </c>
      <c r="AN406" s="112" t="str">
        <f t="shared" si="46"/>
        <v/>
      </c>
      <c r="AO406" s="112" t="str">
        <f t="shared" si="47"/>
        <v/>
      </c>
      <c r="AP406" s="112" t="str">
        <f t="shared" si="48"/>
        <v/>
      </c>
      <c r="AQ406" s="112" t="str">
        <f t="shared" si="49"/>
        <v/>
      </c>
    </row>
    <row r="407" spans="1:43" x14ac:dyDescent="0.25">
      <c r="A407" s="138"/>
      <c r="B407" s="139"/>
      <c r="C407" s="140"/>
      <c r="D407" s="140"/>
      <c r="E407" s="140"/>
      <c r="F407" s="141"/>
      <c r="G407" s="141"/>
      <c r="H407" s="140"/>
      <c r="I407" s="140"/>
      <c r="J407" s="140"/>
      <c r="K407" s="140"/>
      <c r="L407" s="140"/>
      <c r="M407" s="140"/>
      <c r="N407" s="140"/>
      <c r="O407" s="142"/>
      <c r="P40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07" s="140"/>
      <c r="R407" s="140"/>
      <c r="S407" s="140"/>
      <c r="T407" s="140"/>
      <c r="U407" s="137" t="str">
        <f t="shared" si="43"/>
        <v/>
      </c>
      <c r="V407" s="140"/>
      <c r="AL407" s="111" t="str">
        <f t="shared" si="44"/>
        <v/>
      </c>
      <c r="AM407" s="112" t="str">
        <f t="shared" si="45"/>
        <v/>
      </c>
      <c r="AN407" s="112" t="str">
        <f t="shared" si="46"/>
        <v/>
      </c>
      <c r="AO407" s="112" t="str">
        <f t="shared" si="47"/>
        <v/>
      </c>
      <c r="AP407" s="112" t="str">
        <f t="shared" si="48"/>
        <v/>
      </c>
      <c r="AQ407" s="112" t="str">
        <f t="shared" si="49"/>
        <v/>
      </c>
    </row>
    <row r="408" spans="1:43" x14ac:dyDescent="0.25">
      <c r="A408" s="138"/>
      <c r="B408" s="139"/>
      <c r="C408" s="140"/>
      <c r="D408" s="140"/>
      <c r="E408" s="140"/>
      <c r="F408" s="141"/>
      <c r="G408" s="141"/>
      <c r="H408" s="140"/>
      <c r="I408" s="140"/>
      <c r="J408" s="140"/>
      <c r="K408" s="140"/>
      <c r="L408" s="140"/>
      <c r="M408" s="140"/>
      <c r="N408" s="140"/>
      <c r="O408" s="142"/>
      <c r="P40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08" s="140"/>
      <c r="R408" s="140"/>
      <c r="S408" s="140"/>
      <c r="T408" s="140"/>
      <c r="U408" s="137" t="str">
        <f t="shared" si="43"/>
        <v/>
      </c>
      <c r="V408" s="140"/>
      <c r="AL408" s="111" t="str">
        <f t="shared" si="44"/>
        <v/>
      </c>
      <c r="AM408" s="112" t="str">
        <f t="shared" si="45"/>
        <v/>
      </c>
      <c r="AN408" s="112" t="str">
        <f t="shared" si="46"/>
        <v/>
      </c>
      <c r="AO408" s="112" t="str">
        <f t="shared" si="47"/>
        <v/>
      </c>
      <c r="AP408" s="112" t="str">
        <f t="shared" si="48"/>
        <v/>
      </c>
      <c r="AQ408" s="112" t="str">
        <f t="shared" si="49"/>
        <v/>
      </c>
    </row>
    <row r="409" spans="1:43" x14ac:dyDescent="0.25">
      <c r="A409" s="138"/>
      <c r="B409" s="139"/>
      <c r="C409" s="140"/>
      <c r="D409" s="140"/>
      <c r="E409" s="140"/>
      <c r="F409" s="141"/>
      <c r="G409" s="141"/>
      <c r="H409" s="140"/>
      <c r="I409" s="140"/>
      <c r="J409" s="140"/>
      <c r="K409" s="140"/>
      <c r="L409" s="140"/>
      <c r="M409" s="140"/>
      <c r="N409" s="140"/>
      <c r="O409" s="142"/>
      <c r="P40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09" s="140"/>
      <c r="R409" s="140"/>
      <c r="S409" s="140"/>
      <c r="T409" s="140"/>
      <c r="U409" s="137" t="str">
        <f t="shared" si="43"/>
        <v/>
      </c>
      <c r="V409" s="140"/>
      <c r="AL409" s="111" t="str">
        <f t="shared" si="44"/>
        <v/>
      </c>
      <c r="AM409" s="112" t="str">
        <f t="shared" si="45"/>
        <v/>
      </c>
      <c r="AN409" s="112" t="str">
        <f t="shared" si="46"/>
        <v/>
      </c>
      <c r="AO409" s="112" t="str">
        <f t="shared" si="47"/>
        <v/>
      </c>
      <c r="AP409" s="112" t="str">
        <f t="shared" si="48"/>
        <v/>
      </c>
      <c r="AQ409" s="112" t="str">
        <f t="shared" si="49"/>
        <v/>
      </c>
    </row>
    <row r="410" spans="1:43" x14ac:dyDescent="0.25">
      <c r="A410" s="138"/>
      <c r="B410" s="139"/>
      <c r="C410" s="140"/>
      <c r="D410" s="140"/>
      <c r="E410" s="140"/>
      <c r="F410" s="141"/>
      <c r="G410" s="141"/>
      <c r="H410" s="140"/>
      <c r="I410" s="140"/>
      <c r="J410" s="140"/>
      <c r="K410" s="140"/>
      <c r="L410" s="140"/>
      <c r="M410" s="140"/>
      <c r="N410" s="140"/>
      <c r="O410" s="142"/>
      <c r="P41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10" s="140"/>
      <c r="R410" s="140"/>
      <c r="S410" s="140"/>
      <c r="T410" s="140"/>
      <c r="U410" s="137" t="str">
        <f t="shared" si="43"/>
        <v/>
      </c>
      <c r="V410" s="140"/>
      <c r="AL410" s="111" t="str">
        <f t="shared" si="44"/>
        <v/>
      </c>
      <c r="AM410" s="112" t="str">
        <f t="shared" si="45"/>
        <v/>
      </c>
      <c r="AN410" s="112" t="str">
        <f t="shared" si="46"/>
        <v/>
      </c>
      <c r="AO410" s="112" t="str">
        <f t="shared" si="47"/>
        <v/>
      </c>
      <c r="AP410" s="112" t="str">
        <f t="shared" si="48"/>
        <v/>
      </c>
      <c r="AQ410" s="112" t="str">
        <f t="shared" si="49"/>
        <v/>
      </c>
    </row>
    <row r="411" spans="1:43" x14ac:dyDescent="0.25">
      <c r="A411" s="138"/>
      <c r="B411" s="139"/>
      <c r="C411" s="140"/>
      <c r="D411" s="140"/>
      <c r="E411" s="140"/>
      <c r="F411" s="141"/>
      <c r="G411" s="141"/>
      <c r="H411" s="140"/>
      <c r="I411" s="140"/>
      <c r="J411" s="140"/>
      <c r="K411" s="140"/>
      <c r="L411" s="140"/>
      <c r="M411" s="140"/>
      <c r="N411" s="140"/>
      <c r="O411" s="142"/>
      <c r="P41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11" s="140"/>
      <c r="R411" s="140"/>
      <c r="S411" s="140"/>
      <c r="T411" s="140"/>
      <c r="U411" s="137" t="str">
        <f t="shared" si="43"/>
        <v/>
      </c>
      <c r="V411" s="140"/>
      <c r="AL411" s="111" t="str">
        <f t="shared" si="44"/>
        <v/>
      </c>
      <c r="AM411" s="112" t="str">
        <f t="shared" si="45"/>
        <v/>
      </c>
      <c r="AN411" s="112" t="str">
        <f t="shared" si="46"/>
        <v/>
      </c>
      <c r="AO411" s="112" t="str">
        <f t="shared" si="47"/>
        <v/>
      </c>
      <c r="AP411" s="112" t="str">
        <f t="shared" si="48"/>
        <v/>
      </c>
      <c r="AQ411" s="112" t="str">
        <f t="shared" si="49"/>
        <v/>
      </c>
    </row>
    <row r="412" spans="1:43" x14ac:dyDescent="0.25">
      <c r="A412" s="138"/>
      <c r="B412" s="139"/>
      <c r="C412" s="140"/>
      <c r="D412" s="140"/>
      <c r="E412" s="140"/>
      <c r="F412" s="141"/>
      <c r="G412" s="141"/>
      <c r="H412" s="140"/>
      <c r="I412" s="140"/>
      <c r="J412" s="140"/>
      <c r="K412" s="140"/>
      <c r="L412" s="140"/>
      <c r="M412" s="140"/>
      <c r="N412" s="140"/>
      <c r="O412" s="142"/>
      <c r="P41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12" s="140"/>
      <c r="R412" s="140"/>
      <c r="S412" s="140"/>
      <c r="T412" s="140"/>
      <c r="U412" s="137" t="str">
        <f t="shared" si="43"/>
        <v/>
      </c>
      <c r="V412" s="140"/>
      <c r="AL412" s="111" t="str">
        <f t="shared" si="44"/>
        <v/>
      </c>
      <c r="AM412" s="112" t="str">
        <f t="shared" si="45"/>
        <v/>
      </c>
      <c r="AN412" s="112" t="str">
        <f t="shared" si="46"/>
        <v/>
      </c>
      <c r="AO412" s="112" t="str">
        <f t="shared" si="47"/>
        <v/>
      </c>
      <c r="AP412" s="112" t="str">
        <f t="shared" si="48"/>
        <v/>
      </c>
      <c r="AQ412" s="112" t="str">
        <f t="shared" si="49"/>
        <v/>
      </c>
    </row>
    <row r="413" spans="1:43" x14ac:dyDescent="0.25">
      <c r="A413" s="138"/>
      <c r="B413" s="139"/>
      <c r="C413" s="140"/>
      <c r="D413" s="140"/>
      <c r="E413" s="140"/>
      <c r="F413" s="141"/>
      <c r="G413" s="141"/>
      <c r="H413" s="140"/>
      <c r="I413" s="140"/>
      <c r="J413" s="140"/>
      <c r="K413" s="140"/>
      <c r="L413" s="140"/>
      <c r="M413" s="140"/>
      <c r="N413" s="140"/>
      <c r="O413" s="142"/>
      <c r="P41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13" s="140"/>
      <c r="R413" s="140"/>
      <c r="S413" s="140"/>
      <c r="T413" s="140"/>
      <c r="U413" s="137" t="str">
        <f t="shared" si="43"/>
        <v/>
      </c>
      <c r="V413" s="140"/>
      <c r="AL413" s="111" t="str">
        <f t="shared" si="44"/>
        <v/>
      </c>
      <c r="AM413" s="112" t="str">
        <f t="shared" si="45"/>
        <v/>
      </c>
      <c r="AN413" s="112" t="str">
        <f t="shared" si="46"/>
        <v/>
      </c>
      <c r="AO413" s="112" t="str">
        <f t="shared" si="47"/>
        <v/>
      </c>
      <c r="AP413" s="112" t="str">
        <f t="shared" si="48"/>
        <v/>
      </c>
      <c r="AQ413" s="112" t="str">
        <f t="shared" si="49"/>
        <v/>
      </c>
    </row>
    <row r="414" spans="1:43" x14ac:dyDescent="0.25">
      <c r="A414" s="138"/>
      <c r="B414" s="139"/>
      <c r="C414" s="140"/>
      <c r="D414" s="140"/>
      <c r="E414" s="140"/>
      <c r="F414" s="141"/>
      <c r="G414" s="141"/>
      <c r="H414" s="140"/>
      <c r="I414" s="140"/>
      <c r="J414" s="140"/>
      <c r="K414" s="140"/>
      <c r="L414" s="140"/>
      <c r="M414" s="140"/>
      <c r="N414" s="140"/>
      <c r="O414" s="142"/>
      <c r="P41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14" s="140"/>
      <c r="R414" s="140"/>
      <c r="S414" s="140"/>
      <c r="T414" s="140"/>
      <c r="U414" s="137" t="str">
        <f t="shared" si="43"/>
        <v/>
      </c>
      <c r="V414" s="140"/>
      <c r="AL414" s="111" t="str">
        <f t="shared" si="44"/>
        <v/>
      </c>
      <c r="AM414" s="112" t="str">
        <f t="shared" si="45"/>
        <v/>
      </c>
      <c r="AN414" s="112" t="str">
        <f t="shared" si="46"/>
        <v/>
      </c>
      <c r="AO414" s="112" t="str">
        <f t="shared" si="47"/>
        <v/>
      </c>
      <c r="AP414" s="112" t="str">
        <f t="shared" si="48"/>
        <v/>
      </c>
      <c r="AQ414" s="112" t="str">
        <f t="shared" si="49"/>
        <v/>
      </c>
    </row>
    <row r="415" spans="1:43" x14ac:dyDescent="0.25">
      <c r="A415" s="138"/>
      <c r="B415" s="139"/>
      <c r="C415" s="140"/>
      <c r="D415" s="140"/>
      <c r="E415" s="140"/>
      <c r="F415" s="141"/>
      <c r="G415" s="141"/>
      <c r="H415" s="140"/>
      <c r="I415" s="140"/>
      <c r="J415" s="140"/>
      <c r="K415" s="140"/>
      <c r="L415" s="140"/>
      <c r="M415" s="140"/>
      <c r="N415" s="140"/>
      <c r="O415" s="142"/>
      <c r="P41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15" s="140"/>
      <c r="R415" s="140"/>
      <c r="S415" s="140"/>
      <c r="T415" s="140"/>
      <c r="U415" s="137" t="str">
        <f t="shared" si="43"/>
        <v/>
      </c>
      <c r="V415" s="140"/>
      <c r="AL415" s="111" t="str">
        <f t="shared" si="44"/>
        <v/>
      </c>
      <c r="AM415" s="112" t="str">
        <f t="shared" si="45"/>
        <v/>
      </c>
      <c r="AN415" s="112" t="str">
        <f t="shared" si="46"/>
        <v/>
      </c>
      <c r="AO415" s="112" t="str">
        <f t="shared" si="47"/>
        <v/>
      </c>
      <c r="AP415" s="112" t="str">
        <f t="shared" si="48"/>
        <v/>
      </c>
      <c r="AQ415" s="112" t="str">
        <f t="shared" si="49"/>
        <v/>
      </c>
    </row>
    <row r="416" spans="1:43" x14ac:dyDescent="0.25">
      <c r="A416" s="138"/>
      <c r="B416" s="139"/>
      <c r="C416" s="140"/>
      <c r="D416" s="140"/>
      <c r="E416" s="140"/>
      <c r="F416" s="141"/>
      <c r="G416" s="141"/>
      <c r="H416" s="140"/>
      <c r="I416" s="140"/>
      <c r="J416" s="140"/>
      <c r="K416" s="140"/>
      <c r="L416" s="140"/>
      <c r="M416" s="140"/>
      <c r="N416" s="140"/>
      <c r="O416" s="142"/>
      <c r="P41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16" s="140"/>
      <c r="R416" s="140"/>
      <c r="S416" s="140"/>
      <c r="T416" s="140"/>
      <c r="U416" s="137" t="str">
        <f t="shared" si="43"/>
        <v/>
      </c>
      <c r="V416" s="140"/>
      <c r="AL416" s="111" t="str">
        <f t="shared" si="44"/>
        <v/>
      </c>
      <c r="AM416" s="112" t="str">
        <f t="shared" si="45"/>
        <v/>
      </c>
      <c r="AN416" s="112" t="str">
        <f t="shared" si="46"/>
        <v/>
      </c>
      <c r="AO416" s="112" t="str">
        <f t="shared" si="47"/>
        <v/>
      </c>
      <c r="AP416" s="112" t="str">
        <f t="shared" si="48"/>
        <v/>
      </c>
      <c r="AQ416" s="112" t="str">
        <f t="shared" si="49"/>
        <v/>
      </c>
    </row>
    <row r="417" spans="1:43" x14ac:dyDescent="0.25">
      <c r="A417" s="138"/>
      <c r="B417" s="139"/>
      <c r="C417" s="140"/>
      <c r="D417" s="140"/>
      <c r="E417" s="140"/>
      <c r="F417" s="141"/>
      <c r="G417" s="141"/>
      <c r="H417" s="140"/>
      <c r="I417" s="140"/>
      <c r="J417" s="140"/>
      <c r="K417" s="140"/>
      <c r="L417" s="140"/>
      <c r="M417" s="140"/>
      <c r="N417" s="140"/>
      <c r="O417" s="142"/>
      <c r="P41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17" s="140"/>
      <c r="R417" s="140"/>
      <c r="S417" s="140"/>
      <c r="T417" s="140"/>
      <c r="U417" s="137" t="str">
        <f t="shared" si="43"/>
        <v/>
      </c>
      <c r="V417" s="140"/>
      <c r="AL417" s="111" t="str">
        <f t="shared" si="44"/>
        <v/>
      </c>
      <c r="AM417" s="112" t="str">
        <f t="shared" si="45"/>
        <v/>
      </c>
      <c r="AN417" s="112" t="str">
        <f t="shared" si="46"/>
        <v/>
      </c>
      <c r="AO417" s="112" t="str">
        <f t="shared" si="47"/>
        <v/>
      </c>
      <c r="AP417" s="112" t="str">
        <f t="shared" si="48"/>
        <v/>
      </c>
      <c r="AQ417" s="112" t="str">
        <f t="shared" si="49"/>
        <v/>
      </c>
    </row>
    <row r="418" spans="1:43" x14ac:dyDescent="0.25">
      <c r="A418" s="138"/>
      <c r="B418" s="139"/>
      <c r="C418" s="140"/>
      <c r="D418" s="140"/>
      <c r="E418" s="140"/>
      <c r="F418" s="141"/>
      <c r="G418" s="141"/>
      <c r="H418" s="140"/>
      <c r="I418" s="140"/>
      <c r="J418" s="140"/>
      <c r="K418" s="140"/>
      <c r="L418" s="140"/>
      <c r="M418" s="140"/>
      <c r="N418" s="140"/>
      <c r="O418" s="142"/>
      <c r="P41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18" s="140"/>
      <c r="R418" s="140"/>
      <c r="S418" s="140"/>
      <c r="T418" s="140"/>
      <c r="U418" s="137" t="str">
        <f t="shared" si="43"/>
        <v/>
      </c>
      <c r="V418" s="140"/>
      <c r="AL418" s="111" t="str">
        <f t="shared" si="44"/>
        <v/>
      </c>
      <c r="AM418" s="112" t="str">
        <f t="shared" si="45"/>
        <v/>
      </c>
      <c r="AN418" s="112" t="str">
        <f t="shared" si="46"/>
        <v/>
      </c>
      <c r="AO418" s="112" t="str">
        <f t="shared" si="47"/>
        <v/>
      </c>
      <c r="AP418" s="112" t="str">
        <f t="shared" si="48"/>
        <v/>
      </c>
      <c r="AQ418" s="112" t="str">
        <f t="shared" si="49"/>
        <v/>
      </c>
    </row>
    <row r="419" spans="1:43" x14ac:dyDescent="0.25">
      <c r="A419" s="138"/>
      <c r="B419" s="139"/>
      <c r="C419" s="140"/>
      <c r="D419" s="140"/>
      <c r="E419" s="140"/>
      <c r="F419" s="141"/>
      <c r="G419" s="141"/>
      <c r="H419" s="140"/>
      <c r="I419" s="140"/>
      <c r="J419" s="140"/>
      <c r="K419" s="140"/>
      <c r="L419" s="140"/>
      <c r="M419" s="140"/>
      <c r="N419" s="140"/>
      <c r="O419" s="142"/>
      <c r="P41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19" s="140"/>
      <c r="R419" s="140"/>
      <c r="S419" s="140"/>
      <c r="T419" s="140"/>
      <c r="U419" s="137" t="str">
        <f t="shared" si="43"/>
        <v/>
      </c>
      <c r="V419" s="140"/>
      <c r="AL419" s="111" t="str">
        <f t="shared" si="44"/>
        <v/>
      </c>
      <c r="AM419" s="112" t="str">
        <f t="shared" si="45"/>
        <v/>
      </c>
      <c r="AN419" s="112" t="str">
        <f t="shared" si="46"/>
        <v/>
      </c>
      <c r="AO419" s="112" t="str">
        <f t="shared" si="47"/>
        <v/>
      </c>
      <c r="AP419" s="112" t="str">
        <f t="shared" si="48"/>
        <v/>
      </c>
      <c r="AQ419" s="112" t="str">
        <f t="shared" si="49"/>
        <v/>
      </c>
    </row>
    <row r="420" spans="1:43" x14ac:dyDescent="0.25">
      <c r="A420" s="138"/>
      <c r="B420" s="139"/>
      <c r="C420" s="140"/>
      <c r="D420" s="140"/>
      <c r="E420" s="140"/>
      <c r="F420" s="141"/>
      <c r="G420" s="141"/>
      <c r="H420" s="140"/>
      <c r="I420" s="140"/>
      <c r="J420" s="140"/>
      <c r="K420" s="140"/>
      <c r="L420" s="140"/>
      <c r="M420" s="140"/>
      <c r="N420" s="140"/>
      <c r="O420" s="142"/>
      <c r="P42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20" s="140"/>
      <c r="R420" s="140"/>
      <c r="S420" s="140"/>
      <c r="T420" s="140"/>
      <c r="U420" s="137" t="str">
        <f t="shared" si="43"/>
        <v/>
      </c>
      <c r="V420" s="140"/>
      <c r="AL420" s="111" t="str">
        <f t="shared" si="44"/>
        <v/>
      </c>
      <c r="AM420" s="112" t="str">
        <f t="shared" si="45"/>
        <v/>
      </c>
      <c r="AN420" s="112" t="str">
        <f t="shared" si="46"/>
        <v/>
      </c>
      <c r="AO420" s="112" t="str">
        <f t="shared" si="47"/>
        <v/>
      </c>
      <c r="AP420" s="112" t="str">
        <f t="shared" si="48"/>
        <v/>
      </c>
      <c r="AQ420" s="112" t="str">
        <f t="shared" si="49"/>
        <v/>
      </c>
    </row>
    <row r="421" spans="1:43" x14ac:dyDescent="0.25">
      <c r="A421" s="138"/>
      <c r="B421" s="139"/>
      <c r="C421" s="140"/>
      <c r="D421" s="140"/>
      <c r="E421" s="140"/>
      <c r="F421" s="141"/>
      <c r="G421" s="141"/>
      <c r="H421" s="140"/>
      <c r="I421" s="140"/>
      <c r="J421" s="140"/>
      <c r="K421" s="140"/>
      <c r="L421" s="140"/>
      <c r="M421" s="140"/>
      <c r="N421" s="140"/>
      <c r="O421" s="142"/>
      <c r="P42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21" s="140"/>
      <c r="R421" s="140"/>
      <c r="S421" s="140"/>
      <c r="T421" s="140"/>
      <c r="U421" s="137" t="str">
        <f t="shared" si="43"/>
        <v/>
      </c>
      <c r="V421" s="140"/>
      <c r="AL421" s="111" t="str">
        <f t="shared" si="44"/>
        <v/>
      </c>
      <c r="AM421" s="112" t="str">
        <f t="shared" si="45"/>
        <v/>
      </c>
      <c r="AN421" s="112" t="str">
        <f t="shared" si="46"/>
        <v/>
      </c>
      <c r="AO421" s="112" t="str">
        <f t="shared" si="47"/>
        <v/>
      </c>
      <c r="AP421" s="112" t="str">
        <f t="shared" si="48"/>
        <v/>
      </c>
      <c r="AQ421" s="112" t="str">
        <f t="shared" si="49"/>
        <v/>
      </c>
    </row>
    <row r="422" spans="1:43" x14ac:dyDescent="0.25">
      <c r="A422" s="138"/>
      <c r="B422" s="139"/>
      <c r="C422" s="140"/>
      <c r="D422" s="140"/>
      <c r="E422" s="140"/>
      <c r="F422" s="141"/>
      <c r="G422" s="141"/>
      <c r="H422" s="140"/>
      <c r="I422" s="140"/>
      <c r="J422" s="140"/>
      <c r="K422" s="140"/>
      <c r="L422" s="140"/>
      <c r="M422" s="140"/>
      <c r="N422" s="140"/>
      <c r="O422" s="142"/>
      <c r="P42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22" s="140"/>
      <c r="R422" s="140"/>
      <c r="S422" s="140"/>
      <c r="T422" s="140"/>
      <c r="U422" s="137" t="str">
        <f t="shared" si="43"/>
        <v/>
      </c>
      <c r="V422" s="140"/>
      <c r="AL422" s="111" t="str">
        <f t="shared" si="44"/>
        <v/>
      </c>
      <c r="AM422" s="112" t="str">
        <f t="shared" si="45"/>
        <v/>
      </c>
      <c r="AN422" s="112" t="str">
        <f t="shared" si="46"/>
        <v/>
      </c>
      <c r="AO422" s="112" t="str">
        <f t="shared" si="47"/>
        <v/>
      </c>
      <c r="AP422" s="112" t="str">
        <f t="shared" si="48"/>
        <v/>
      </c>
      <c r="AQ422" s="112" t="str">
        <f t="shared" si="49"/>
        <v/>
      </c>
    </row>
    <row r="423" spans="1:43" x14ac:dyDescent="0.25">
      <c r="A423" s="138"/>
      <c r="B423" s="139"/>
      <c r="C423" s="140"/>
      <c r="D423" s="140"/>
      <c r="E423" s="140"/>
      <c r="F423" s="141"/>
      <c r="G423" s="141"/>
      <c r="H423" s="140"/>
      <c r="I423" s="140"/>
      <c r="J423" s="140"/>
      <c r="K423" s="140"/>
      <c r="L423" s="140"/>
      <c r="M423" s="140"/>
      <c r="N423" s="140"/>
      <c r="O423" s="142"/>
      <c r="P42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23" s="140"/>
      <c r="R423" s="140"/>
      <c r="S423" s="140"/>
      <c r="T423" s="140"/>
      <c r="U423" s="137" t="str">
        <f t="shared" si="43"/>
        <v/>
      </c>
      <c r="V423" s="140"/>
      <c r="AL423" s="111" t="str">
        <f t="shared" si="44"/>
        <v/>
      </c>
      <c r="AM423" s="112" t="str">
        <f t="shared" si="45"/>
        <v/>
      </c>
      <c r="AN423" s="112" t="str">
        <f t="shared" si="46"/>
        <v/>
      </c>
      <c r="AO423" s="112" t="str">
        <f t="shared" si="47"/>
        <v/>
      </c>
      <c r="AP423" s="112" t="str">
        <f t="shared" si="48"/>
        <v/>
      </c>
      <c r="AQ423" s="112" t="str">
        <f t="shared" si="49"/>
        <v/>
      </c>
    </row>
    <row r="424" spans="1:43" x14ac:dyDescent="0.25">
      <c r="A424" s="138"/>
      <c r="B424" s="139"/>
      <c r="C424" s="140"/>
      <c r="D424" s="140"/>
      <c r="E424" s="140"/>
      <c r="F424" s="141"/>
      <c r="G424" s="141"/>
      <c r="H424" s="140"/>
      <c r="I424" s="140"/>
      <c r="J424" s="140"/>
      <c r="K424" s="140"/>
      <c r="L424" s="140"/>
      <c r="M424" s="140"/>
      <c r="N424" s="140"/>
      <c r="O424" s="142"/>
      <c r="P42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24" s="140"/>
      <c r="R424" s="140"/>
      <c r="S424" s="140"/>
      <c r="T424" s="140"/>
      <c r="U424" s="137" t="str">
        <f t="shared" si="43"/>
        <v/>
      </c>
      <c r="V424" s="140"/>
      <c r="AL424" s="111" t="str">
        <f t="shared" si="44"/>
        <v/>
      </c>
      <c r="AM424" s="112" t="str">
        <f t="shared" si="45"/>
        <v/>
      </c>
      <c r="AN424" s="112" t="str">
        <f t="shared" si="46"/>
        <v/>
      </c>
      <c r="AO424" s="112" t="str">
        <f t="shared" si="47"/>
        <v/>
      </c>
      <c r="AP424" s="112" t="str">
        <f t="shared" si="48"/>
        <v/>
      </c>
      <c r="AQ424" s="112" t="str">
        <f t="shared" si="49"/>
        <v/>
      </c>
    </row>
    <row r="425" spans="1:43" x14ac:dyDescent="0.25">
      <c r="A425" s="138"/>
      <c r="B425" s="139"/>
      <c r="C425" s="140"/>
      <c r="D425" s="140"/>
      <c r="E425" s="140"/>
      <c r="F425" s="141"/>
      <c r="G425" s="141"/>
      <c r="H425" s="140"/>
      <c r="I425" s="140"/>
      <c r="J425" s="140"/>
      <c r="K425" s="140"/>
      <c r="L425" s="140"/>
      <c r="M425" s="140"/>
      <c r="N425" s="140"/>
      <c r="O425" s="142"/>
      <c r="P42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25" s="140"/>
      <c r="R425" s="140"/>
      <c r="S425" s="140"/>
      <c r="T425" s="140"/>
      <c r="U425" s="137" t="str">
        <f t="shared" si="43"/>
        <v/>
      </c>
      <c r="V425" s="140"/>
      <c r="AL425" s="111" t="str">
        <f t="shared" si="44"/>
        <v/>
      </c>
      <c r="AM425" s="112" t="str">
        <f t="shared" si="45"/>
        <v/>
      </c>
      <c r="AN425" s="112" t="str">
        <f t="shared" si="46"/>
        <v/>
      </c>
      <c r="AO425" s="112" t="str">
        <f t="shared" si="47"/>
        <v/>
      </c>
      <c r="AP425" s="112" t="str">
        <f t="shared" si="48"/>
        <v/>
      </c>
      <c r="AQ425" s="112" t="str">
        <f t="shared" si="49"/>
        <v/>
      </c>
    </row>
    <row r="426" spans="1:43" x14ac:dyDescent="0.25">
      <c r="A426" s="138"/>
      <c r="B426" s="139"/>
      <c r="C426" s="140"/>
      <c r="D426" s="140"/>
      <c r="E426" s="140"/>
      <c r="F426" s="141"/>
      <c r="G426" s="141"/>
      <c r="H426" s="140"/>
      <c r="I426" s="140"/>
      <c r="J426" s="140"/>
      <c r="K426" s="140"/>
      <c r="L426" s="140"/>
      <c r="M426" s="140"/>
      <c r="N426" s="140"/>
      <c r="O426" s="142"/>
      <c r="P42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26" s="140"/>
      <c r="R426" s="140"/>
      <c r="S426" s="140"/>
      <c r="T426" s="140"/>
      <c r="U426" s="137" t="str">
        <f t="shared" si="43"/>
        <v/>
      </c>
      <c r="V426" s="140"/>
      <c r="AL426" s="111" t="str">
        <f t="shared" si="44"/>
        <v/>
      </c>
      <c r="AM426" s="112" t="str">
        <f t="shared" si="45"/>
        <v/>
      </c>
      <c r="AN426" s="112" t="str">
        <f t="shared" si="46"/>
        <v/>
      </c>
      <c r="AO426" s="112" t="str">
        <f t="shared" si="47"/>
        <v/>
      </c>
      <c r="AP426" s="112" t="str">
        <f t="shared" si="48"/>
        <v/>
      </c>
      <c r="AQ426" s="112" t="str">
        <f t="shared" si="49"/>
        <v/>
      </c>
    </row>
    <row r="427" spans="1:43" x14ac:dyDescent="0.25">
      <c r="A427" s="138"/>
      <c r="B427" s="139"/>
      <c r="C427" s="140"/>
      <c r="D427" s="140"/>
      <c r="E427" s="140"/>
      <c r="F427" s="141"/>
      <c r="G427" s="141"/>
      <c r="H427" s="140"/>
      <c r="I427" s="140"/>
      <c r="J427" s="140"/>
      <c r="K427" s="140"/>
      <c r="L427" s="140"/>
      <c r="M427" s="140"/>
      <c r="N427" s="140"/>
      <c r="O427" s="142"/>
      <c r="P42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27" s="140"/>
      <c r="R427" s="140"/>
      <c r="S427" s="140"/>
      <c r="T427" s="140"/>
      <c r="U427" s="137" t="str">
        <f t="shared" si="43"/>
        <v/>
      </c>
      <c r="V427" s="140"/>
      <c r="AL427" s="111" t="str">
        <f t="shared" si="44"/>
        <v/>
      </c>
      <c r="AM427" s="112" t="str">
        <f t="shared" si="45"/>
        <v/>
      </c>
      <c r="AN427" s="112" t="str">
        <f t="shared" si="46"/>
        <v/>
      </c>
      <c r="AO427" s="112" t="str">
        <f t="shared" si="47"/>
        <v/>
      </c>
      <c r="AP427" s="112" t="str">
        <f t="shared" si="48"/>
        <v/>
      </c>
      <c r="AQ427" s="112" t="str">
        <f t="shared" si="49"/>
        <v/>
      </c>
    </row>
    <row r="428" spans="1:43" x14ac:dyDescent="0.25">
      <c r="A428" s="138"/>
      <c r="B428" s="139"/>
      <c r="C428" s="140"/>
      <c r="D428" s="140"/>
      <c r="E428" s="140"/>
      <c r="F428" s="141"/>
      <c r="G428" s="141"/>
      <c r="H428" s="140"/>
      <c r="I428" s="140"/>
      <c r="J428" s="140"/>
      <c r="K428" s="140"/>
      <c r="L428" s="140"/>
      <c r="M428" s="140"/>
      <c r="N428" s="140"/>
      <c r="O428" s="142"/>
      <c r="P42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28" s="140"/>
      <c r="R428" s="140"/>
      <c r="S428" s="140"/>
      <c r="T428" s="140"/>
      <c r="U428" s="137" t="str">
        <f t="shared" si="43"/>
        <v/>
      </c>
      <c r="V428" s="140"/>
      <c r="AL428" s="111" t="str">
        <f t="shared" si="44"/>
        <v/>
      </c>
      <c r="AM428" s="112" t="str">
        <f t="shared" si="45"/>
        <v/>
      </c>
      <c r="AN428" s="112" t="str">
        <f t="shared" si="46"/>
        <v/>
      </c>
      <c r="AO428" s="112" t="str">
        <f t="shared" si="47"/>
        <v/>
      </c>
      <c r="AP428" s="112" t="str">
        <f t="shared" si="48"/>
        <v/>
      </c>
      <c r="AQ428" s="112" t="str">
        <f t="shared" si="49"/>
        <v/>
      </c>
    </row>
    <row r="429" spans="1:43" x14ac:dyDescent="0.25">
      <c r="A429" s="138"/>
      <c r="B429" s="139"/>
      <c r="C429" s="140"/>
      <c r="D429" s="140"/>
      <c r="E429" s="140"/>
      <c r="F429" s="141"/>
      <c r="G429" s="141"/>
      <c r="H429" s="140"/>
      <c r="I429" s="140"/>
      <c r="J429" s="140"/>
      <c r="K429" s="140"/>
      <c r="L429" s="140"/>
      <c r="M429" s="140"/>
      <c r="N429" s="140"/>
      <c r="O429" s="142"/>
      <c r="P42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29" s="140"/>
      <c r="R429" s="140"/>
      <c r="S429" s="140"/>
      <c r="T429" s="140"/>
      <c r="U429" s="137" t="str">
        <f t="shared" si="43"/>
        <v/>
      </c>
      <c r="V429" s="140"/>
      <c r="AL429" s="111" t="str">
        <f t="shared" si="44"/>
        <v/>
      </c>
      <c r="AM429" s="112" t="str">
        <f t="shared" si="45"/>
        <v/>
      </c>
      <c r="AN429" s="112" t="str">
        <f t="shared" si="46"/>
        <v/>
      </c>
      <c r="AO429" s="112" t="str">
        <f t="shared" si="47"/>
        <v/>
      </c>
      <c r="AP429" s="112" t="str">
        <f t="shared" si="48"/>
        <v/>
      </c>
      <c r="AQ429" s="112" t="str">
        <f t="shared" si="49"/>
        <v/>
      </c>
    </row>
    <row r="430" spans="1:43" x14ac:dyDescent="0.25">
      <c r="A430" s="138"/>
      <c r="B430" s="139"/>
      <c r="C430" s="140"/>
      <c r="D430" s="140"/>
      <c r="E430" s="140"/>
      <c r="F430" s="141"/>
      <c r="G430" s="141"/>
      <c r="H430" s="140"/>
      <c r="I430" s="140"/>
      <c r="J430" s="140"/>
      <c r="K430" s="140"/>
      <c r="L430" s="140"/>
      <c r="M430" s="140"/>
      <c r="N430" s="140"/>
      <c r="O430" s="142"/>
      <c r="P43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30" s="140"/>
      <c r="R430" s="140"/>
      <c r="S430" s="140"/>
      <c r="T430" s="140"/>
      <c r="U430" s="137" t="str">
        <f t="shared" si="43"/>
        <v/>
      </c>
      <c r="V430" s="140"/>
      <c r="AL430" s="111" t="str">
        <f t="shared" si="44"/>
        <v/>
      </c>
      <c r="AM430" s="112" t="str">
        <f t="shared" si="45"/>
        <v/>
      </c>
      <c r="AN430" s="112" t="str">
        <f t="shared" si="46"/>
        <v/>
      </c>
      <c r="AO430" s="112" t="str">
        <f t="shared" si="47"/>
        <v/>
      </c>
      <c r="AP430" s="112" t="str">
        <f t="shared" si="48"/>
        <v/>
      </c>
      <c r="AQ430" s="112" t="str">
        <f t="shared" si="49"/>
        <v/>
      </c>
    </row>
    <row r="431" spans="1:43" x14ac:dyDescent="0.25">
      <c r="A431" s="138"/>
      <c r="B431" s="139"/>
      <c r="C431" s="140"/>
      <c r="D431" s="140"/>
      <c r="E431" s="140"/>
      <c r="F431" s="141"/>
      <c r="G431" s="141"/>
      <c r="H431" s="140"/>
      <c r="I431" s="140"/>
      <c r="J431" s="140"/>
      <c r="K431" s="140"/>
      <c r="L431" s="140"/>
      <c r="M431" s="140"/>
      <c r="N431" s="140"/>
      <c r="O431" s="142"/>
      <c r="P43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31" s="140"/>
      <c r="R431" s="140"/>
      <c r="S431" s="140"/>
      <c r="T431" s="140"/>
      <c r="U431" s="137" t="str">
        <f t="shared" si="43"/>
        <v/>
      </c>
      <c r="V431" s="140"/>
      <c r="AL431" s="111" t="str">
        <f t="shared" si="44"/>
        <v/>
      </c>
      <c r="AM431" s="112" t="str">
        <f t="shared" si="45"/>
        <v/>
      </c>
      <c r="AN431" s="112" t="str">
        <f t="shared" si="46"/>
        <v/>
      </c>
      <c r="AO431" s="112" t="str">
        <f t="shared" si="47"/>
        <v/>
      </c>
      <c r="AP431" s="112" t="str">
        <f t="shared" si="48"/>
        <v/>
      </c>
      <c r="AQ431" s="112" t="str">
        <f t="shared" si="49"/>
        <v/>
      </c>
    </row>
    <row r="432" spans="1:43" x14ac:dyDescent="0.25">
      <c r="A432" s="138"/>
      <c r="B432" s="139"/>
      <c r="C432" s="140"/>
      <c r="D432" s="140"/>
      <c r="E432" s="140"/>
      <c r="F432" s="141"/>
      <c r="G432" s="141"/>
      <c r="H432" s="140"/>
      <c r="I432" s="140"/>
      <c r="J432" s="140"/>
      <c r="K432" s="140"/>
      <c r="L432" s="140"/>
      <c r="M432" s="140"/>
      <c r="N432" s="140"/>
      <c r="O432" s="142"/>
      <c r="P43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32" s="140"/>
      <c r="R432" s="140"/>
      <c r="S432" s="140"/>
      <c r="T432" s="140"/>
      <c r="U432" s="137" t="str">
        <f t="shared" si="43"/>
        <v/>
      </c>
      <c r="V432" s="140"/>
      <c r="AL432" s="111" t="str">
        <f t="shared" si="44"/>
        <v/>
      </c>
      <c r="AM432" s="112" t="str">
        <f t="shared" si="45"/>
        <v/>
      </c>
      <c r="AN432" s="112" t="str">
        <f t="shared" si="46"/>
        <v/>
      </c>
      <c r="AO432" s="112" t="str">
        <f t="shared" si="47"/>
        <v/>
      </c>
      <c r="AP432" s="112" t="str">
        <f t="shared" si="48"/>
        <v/>
      </c>
      <c r="AQ432" s="112" t="str">
        <f t="shared" si="49"/>
        <v/>
      </c>
    </row>
    <row r="433" spans="1:43" x14ac:dyDescent="0.25">
      <c r="A433" s="138"/>
      <c r="B433" s="139"/>
      <c r="C433" s="140"/>
      <c r="D433" s="140"/>
      <c r="E433" s="140"/>
      <c r="F433" s="141"/>
      <c r="G433" s="141"/>
      <c r="H433" s="140"/>
      <c r="I433" s="140"/>
      <c r="J433" s="140"/>
      <c r="K433" s="140"/>
      <c r="L433" s="140"/>
      <c r="M433" s="140"/>
      <c r="N433" s="140"/>
      <c r="O433" s="142"/>
      <c r="P43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33" s="140"/>
      <c r="R433" s="140"/>
      <c r="S433" s="140"/>
      <c r="T433" s="140"/>
      <c r="U433" s="137" t="str">
        <f t="shared" si="43"/>
        <v/>
      </c>
      <c r="V433" s="140"/>
      <c r="AL433" s="111" t="str">
        <f t="shared" si="44"/>
        <v/>
      </c>
      <c r="AM433" s="112" t="str">
        <f t="shared" si="45"/>
        <v/>
      </c>
      <c r="AN433" s="112" t="str">
        <f t="shared" si="46"/>
        <v/>
      </c>
      <c r="AO433" s="112" t="str">
        <f t="shared" si="47"/>
        <v/>
      </c>
      <c r="AP433" s="112" t="str">
        <f t="shared" si="48"/>
        <v/>
      </c>
      <c r="AQ433" s="112" t="str">
        <f t="shared" si="49"/>
        <v/>
      </c>
    </row>
    <row r="434" spans="1:43" x14ac:dyDescent="0.25">
      <c r="A434" s="138"/>
      <c r="B434" s="139"/>
      <c r="C434" s="140"/>
      <c r="D434" s="140"/>
      <c r="E434" s="140"/>
      <c r="F434" s="141"/>
      <c r="G434" s="141"/>
      <c r="H434" s="140"/>
      <c r="I434" s="140"/>
      <c r="J434" s="140"/>
      <c r="K434" s="140"/>
      <c r="L434" s="140"/>
      <c r="M434" s="140"/>
      <c r="N434" s="140"/>
      <c r="O434" s="142"/>
      <c r="P43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34" s="140"/>
      <c r="R434" s="140"/>
      <c r="S434" s="140"/>
      <c r="T434" s="140"/>
      <c r="U434" s="137" t="str">
        <f t="shared" si="43"/>
        <v/>
      </c>
      <c r="V434" s="140"/>
      <c r="AL434" s="111" t="str">
        <f t="shared" si="44"/>
        <v/>
      </c>
      <c r="AM434" s="112" t="str">
        <f t="shared" si="45"/>
        <v/>
      </c>
      <c r="AN434" s="112" t="str">
        <f t="shared" si="46"/>
        <v/>
      </c>
      <c r="AO434" s="112" t="str">
        <f t="shared" si="47"/>
        <v/>
      </c>
      <c r="AP434" s="112" t="str">
        <f t="shared" si="48"/>
        <v/>
      </c>
      <c r="AQ434" s="112" t="str">
        <f t="shared" si="49"/>
        <v/>
      </c>
    </row>
    <row r="435" spans="1:43" x14ac:dyDescent="0.25">
      <c r="A435" s="138"/>
      <c r="B435" s="139"/>
      <c r="C435" s="140"/>
      <c r="D435" s="140"/>
      <c r="E435" s="140"/>
      <c r="F435" s="141"/>
      <c r="G435" s="141"/>
      <c r="H435" s="140"/>
      <c r="I435" s="140"/>
      <c r="J435" s="140"/>
      <c r="K435" s="140"/>
      <c r="L435" s="140"/>
      <c r="M435" s="140"/>
      <c r="N435" s="140"/>
      <c r="O435" s="142"/>
      <c r="P43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35" s="140"/>
      <c r="R435" s="140"/>
      <c r="S435" s="140"/>
      <c r="T435" s="140"/>
      <c r="U435" s="137" t="str">
        <f t="shared" si="43"/>
        <v/>
      </c>
      <c r="V435" s="140"/>
      <c r="AL435" s="111" t="str">
        <f t="shared" si="44"/>
        <v/>
      </c>
      <c r="AM435" s="112" t="str">
        <f t="shared" si="45"/>
        <v/>
      </c>
      <c r="AN435" s="112" t="str">
        <f t="shared" si="46"/>
        <v/>
      </c>
      <c r="AO435" s="112" t="str">
        <f t="shared" si="47"/>
        <v/>
      </c>
      <c r="AP435" s="112" t="str">
        <f t="shared" si="48"/>
        <v/>
      </c>
      <c r="AQ435" s="112" t="str">
        <f t="shared" si="49"/>
        <v/>
      </c>
    </row>
    <row r="436" spans="1:43" x14ac:dyDescent="0.25">
      <c r="A436" s="138"/>
      <c r="B436" s="139"/>
      <c r="C436" s="140"/>
      <c r="D436" s="140"/>
      <c r="E436" s="140"/>
      <c r="F436" s="141"/>
      <c r="G436" s="141"/>
      <c r="H436" s="140"/>
      <c r="I436" s="140"/>
      <c r="J436" s="140"/>
      <c r="K436" s="140"/>
      <c r="L436" s="140"/>
      <c r="M436" s="140"/>
      <c r="N436" s="140"/>
      <c r="O436" s="142"/>
      <c r="P43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36" s="140"/>
      <c r="R436" s="140"/>
      <c r="S436" s="140"/>
      <c r="T436" s="140"/>
      <c r="U436" s="137" t="str">
        <f t="shared" si="43"/>
        <v/>
      </c>
      <c r="V436" s="140"/>
      <c r="AL436" s="111" t="str">
        <f t="shared" si="44"/>
        <v/>
      </c>
      <c r="AM436" s="112" t="str">
        <f t="shared" si="45"/>
        <v/>
      </c>
      <c r="AN436" s="112" t="str">
        <f t="shared" si="46"/>
        <v/>
      </c>
      <c r="AO436" s="112" t="str">
        <f t="shared" si="47"/>
        <v/>
      </c>
      <c r="AP436" s="112" t="str">
        <f t="shared" si="48"/>
        <v/>
      </c>
      <c r="AQ436" s="112" t="str">
        <f t="shared" si="49"/>
        <v/>
      </c>
    </row>
    <row r="437" spans="1:43" x14ac:dyDescent="0.25">
      <c r="A437" s="138"/>
      <c r="B437" s="139"/>
      <c r="C437" s="140"/>
      <c r="D437" s="140"/>
      <c r="E437" s="140"/>
      <c r="F437" s="141"/>
      <c r="G437" s="141"/>
      <c r="H437" s="140"/>
      <c r="I437" s="140"/>
      <c r="J437" s="140"/>
      <c r="K437" s="140"/>
      <c r="L437" s="140"/>
      <c r="M437" s="140"/>
      <c r="N437" s="140"/>
      <c r="O437" s="142"/>
      <c r="P43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37" s="140"/>
      <c r="R437" s="140"/>
      <c r="S437" s="140"/>
      <c r="T437" s="140"/>
      <c r="U437" s="137" t="str">
        <f t="shared" si="43"/>
        <v/>
      </c>
      <c r="V437" s="140"/>
      <c r="AL437" s="111" t="str">
        <f t="shared" si="44"/>
        <v/>
      </c>
      <c r="AM437" s="112" t="str">
        <f t="shared" si="45"/>
        <v/>
      </c>
      <c r="AN437" s="112" t="str">
        <f t="shared" si="46"/>
        <v/>
      </c>
      <c r="AO437" s="112" t="str">
        <f t="shared" si="47"/>
        <v/>
      </c>
      <c r="AP437" s="112" t="str">
        <f t="shared" si="48"/>
        <v/>
      </c>
      <c r="AQ437" s="112" t="str">
        <f t="shared" si="49"/>
        <v/>
      </c>
    </row>
    <row r="438" spans="1:43" x14ac:dyDescent="0.25">
      <c r="A438" s="138"/>
      <c r="B438" s="139"/>
      <c r="C438" s="140"/>
      <c r="D438" s="140"/>
      <c r="E438" s="140"/>
      <c r="F438" s="141"/>
      <c r="G438" s="141"/>
      <c r="H438" s="140"/>
      <c r="I438" s="140"/>
      <c r="J438" s="140"/>
      <c r="K438" s="140"/>
      <c r="L438" s="140"/>
      <c r="M438" s="140"/>
      <c r="N438" s="140"/>
      <c r="O438" s="142"/>
      <c r="P43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38" s="140"/>
      <c r="R438" s="140"/>
      <c r="S438" s="140"/>
      <c r="T438" s="140"/>
      <c r="U438" s="137" t="str">
        <f t="shared" si="43"/>
        <v/>
      </c>
      <c r="V438" s="140"/>
      <c r="AL438" s="111" t="str">
        <f t="shared" si="44"/>
        <v/>
      </c>
      <c r="AM438" s="112" t="str">
        <f t="shared" si="45"/>
        <v/>
      </c>
      <c r="AN438" s="112" t="str">
        <f t="shared" si="46"/>
        <v/>
      </c>
      <c r="AO438" s="112" t="str">
        <f t="shared" si="47"/>
        <v/>
      </c>
      <c r="AP438" s="112" t="str">
        <f t="shared" si="48"/>
        <v/>
      </c>
      <c r="AQ438" s="112" t="str">
        <f t="shared" si="49"/>
        <v/>
      </c>
    </row>
    <row r="439" spans="1:43" x14ac:dyDescent="0.25">
      <c r="A439" s="138"/>
      <c r="B439" s="139"/>
      <c r="C439" s="140"/>
      <c r="D439" s="140"/>
      <c r="E439" s="140"/>
      <c r="F439" s="141"/>
      <c r="G439" s="141"/>
      <c r="H439" s="140"/>
      <c r="I439" s="140"/>
      <c r="J439" s="140"/>
      <c r="K439" s="140"/>
      <c r="L439" s="140"/>
      <c r="M439" s="140"/>
      <c r="N439" s="140"/>
      <c r="O439" s="142"/>
      <c r="P43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39" s="140"/>
      <c r="R439" s="140"/>
      <c r="S439" s="140"/>
      <c r="T439" s="140"/>
      <c r="U439" s="137" t="str">
        <f t="shared" si="43"/>
        <v/>
      </c>
      <c r="V439" s="140"/>
      <c r="AL439" s="111" t="str">
        <f t="shared" si="44"/>
        <v/>
      </c>
      <c r="AM439" s="112" t="str">
        <f t="shared" si="45"/>
        <v/>
      </c>
      <c r="AN439" s="112" t="str">
        <f t="shared" si="46"/>
        <v/>
      </c>
      <c r="AO439" s="112" t="str">
        <f t="shared" si="47"/>
        <v/>
      </c>
      <c r="AP439" s="112" t="str">
        <f t="shared" si="48"/>
        <v/>
      </c>
      <c r="AQ439" s="112" t="str">
        <f t="shared" si="49"/>
        <v/>
      </c>
    </row>
    <row r="440" spans="1:43" x14ac:dyDescent="0.25">
      <c r="A440" s="138"/>
      <c r="B440" s="139"/>
      <c r="C440" s="140"/>
      <c r="D440" s="140"/>
      <c r="E440" s="140"/>
      <c r="F440" s="141"/>
      <c r="G440" s="141"/>
      <c r="H440" s="140"/>
      <c r="I440" s="140"/>
      <c r="J440" s="140"/>
      <c r="K440" s="140"/>
      <c r="L440" s="140"/>
      <c r="M440" s="140"/>
      <c r="N440" s="140"/>
      <c r="O440" s="142"/>
      <c r="P44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40" s="140"/>
      <c r="R440" s="140"/>
      <c r="S440" s="140"/>
      <c r="T440" s="140"/>
      <c r="U440" s="137" t="str">
        <f t="shared" si="43"/>
        <v/>
      </c>
      <c r="V440" s="140"/>
      <c r="AL440" s="111" t="str">
        <f t="shared" si="44"/>
        <v/>
      </c>
      <c r="AM440" s="112" t="str">
        <f t="shared" si="45"/>
        <v/>
      </c>
      <c r="AN440" s="112" t="str">
        <f t="shared" si="46"/>
        <v/>
      </c>
      <c r="AO440" s="112" t="str">
        <f t="shared" si="47"/>
        <v/>
      </c>
      <c r="AP440" s="112" t="str">
        <f t="shared" si="48"/>
        <v/>
      </c>
      <c r="AQ440" s="112" t="str">
        <f t="shared" si="49"/>
        <v/>
      </c>
    </row>
    <row r="441" spans="1:43" x14ac:dyDescent="0.25">
      <c r="A441" s="138"/>
      <c r="B441" s="139"/>
      <c r="C441" s="140"/>
      <c r="D441" s="140"/>
      <c r="E441" s="140"/>
      <c r="F441" s="141"/>
      <c r="G441" s="141"/>
      <c r="H441" s="140"/>
      <c r="I441" s="140"/>
      <c r="J441" s="140"/>
      <c r="K441" s="140"/>
      <c r="L441" s="140"/>
      <c r="M441" s="140"/>
      <c r="N441" s="140"/>
      <c r="O441" s="142"/>
      <c r="P44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41" s="140"/>
      <c r="R441" s="140"/>
      <c r="S441" s="140"/>
      <c r="T441" s="140"/>
      <c r="U441" s="137" t="str">
        <f t="shared" si="43"/>
        <v/>
      </c>
      <c r="V441" s="140"/>
      <c r="AL441" s="111" t="str">
        <f t="shared" si="44"/>
        <v/>
      </c>
      <c r="AM441" s="112" t="str">
        <f t="shared" si="45"/>
        <v/>
      </c>
      <c r="AN441" s="112" t="str">
        <f t="shared" si="46"/>
        <v/>
      </c>
      <c r="AO441" s="112" t="str">
        <f t="shared" si="47"/>
        <v/>
      </c>
      <c r="AP441" s="112" t="str">
        <f t="shared" si="48"/>
        <v/>
      </c>
      <c r="AQ441" s="112" t="str">
        <f t="shared" si="49"/>
        <v/>
      </c>
    </row>
    <row r="442" spans="1:43" x14ac:dyDescent="0.25">
      <c r="A442" s="138"/>
      <c r="B442" s="139"/>
      <c r="C442" s="140"/>
      <c r="D442" s="140"/>
      <c r="E442" s="140"/>
      <c r="F442" s="141"/>
      <c r="G442" s="141"/>
      <c r="H442" s="140"/>
      <c r="I442" s="140"/>
      <c r="J442" s="140"/>
      <c r="K442" s="140"/>
      <c r="L442" s="140"/>
      <c r="M442" s="140"/>
      <c r="N442" s="140"/>
      <c r="O442" s="142"/>
      <c r="P44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42" s="140"/>
      <c r="R442" s="140"/>
      <c r="S442" s="140"/>
      <c r="T442" s="140"/>
      <c r="U442" s="137" t="str">
        <f t="shared" si="43"/>
        <v/>
      </c>
      <c r="V442" s="140"/>
      <c r="AL442" s="111" t="str">
        <f t="shared" si="44"/>
        <v/>
      </c>
      <c r="AM442" s="112" t="str">
        <f t="shared" si="45"/>
        <v/>
      </c>
      <c r="AN442" s="112" t="str">
        <f t="shared" si="46"/>
        <v/>
      </c>
      <c r="AO442" s="112" t="str">
        <f t="shared" si="47"/>
        <v/>
      </c>
      <c r="AP442" s="112" t="str">
        <f t="shared" si="48"/>
        <v/>
      </c>
      <c r="AQ442" s="112" t="str">
        <f t="shared" si="49"/>
        <v/>
      </c>
    </row>
    <row r="443" spans="1:43" x14ac:dyDescent="0.25">
      <c r="A443" s="138"/>
      <c r="B443" s="139"/>
      <c r="C443" s="140"/>
      <c r="D443" s="140"/>
      <c r="E443" s="140"/>
      <c r="F443" s="141"/>
      <c r="G443" s="141"/>
      <c r="H443" s="140"/>
      <c r="I443" s="140"/>
      <c r="J443" s="140"/>
      <c r="K443" s="140"/>
      <c r="L443" s="140"/>
      <c r="M443" s="140"/>
      <c r="N443" s="140"/>
      <c r="O443" s="142"/>
      <c r="P44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43" s="140"/>
      <c r="R443" s="140"/>
      <c r="S443" s="140"/>
      <c r="T443" s="140"/>
      <c r="U443" s="137" t="str">
        <f t="shared" si="43"/>
        <v/>
      </c>
      <c r="V443" s="140"/>
      <c r="AL443" s="111" t="str">
        <f t="shared" si="44"/>
        <v/>
      </c>
      <c r="AM443" s="112" t="str">
        <f t="shared" si="45"/>
        <v/>
      </c>
      <c r="AN443" s="112" t="str">
        <f t="shared" si="46"/>
        <v/>
      </c>
      <c r="AO443" s="112" t="str">
        <f t="shared" si="47"/>
        <v/>
      </c>
      <c r="AP443" s="112" t="str">
        <f t="shared" si="48"/>
        <v/>
      </c>
      <c r="AQ443" s="112" t="str">
        <f t="shared" si="49"/>
        <v/>
      </c>
    </row>
    <row r="444" spans="1:43" x14ac:dyDescent="0.25">
      <c r="A444" s="138"/>
      <c r="B444" s="139"/>
      <c r="C444" s="140"/>
      <c r="D444" s="140"/>
      <c r="E444" s="140"/>
      <c r="F444" s="141"/>
      <c r="G444" s="141"/>
      <c r="H444" s="140"/>
      <c r="I444" s="140"/>
      <c r="J444" s="140"/>
      <c r="K444" s="140"/>
      <c r="L444" s="140"/>
      <c r="M444" s="140"/>
      <c r="N444" s="140"/>
      <c r="O444" s="142"/>
      <c r="P44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44" s="140"/>
      <c r="R444" s="140"/>
      <c r="S444" s="140"/>
      <c r="T444" s="140"/>
      <c r="U444" s="137" t="str">
        <f t="shared" si="43"/>
        <v/>
      </c>
      <c r="V444" s="140"/>
      <c r="AL444" s="111" t="str">
        <f t="shared" si="44"/>
        <v/>
      </c>
      <c r="AM444" s="112" t="str">
        <f t="shared" si="45"/>
        <v/>
      </c>
      <c r="AN444" s="112" t="str">
        <f t="shared" si="46"/>
        <v/>
      </c>
      <c r="AO444" s="112" t="str">
        <f t="shared" si="47"/>
        <v/>
      </c>
      <c r="AP444" s="112" t="str">
        <f t="shared" si="48"/>
        <v/>
      </c>
      <c r="AQ444" s="112" t="str">
        <f t="shared" si="49"/>
        <v/>
      </c>
    </row>
    <row r="445" spans="1:43" x14ac:dyDescent="0.25">
      <c r="A445" s="138"/>
      <c r="B445" s="139"/>
      <c r="C445" s="140"/>
      <c r="D445" s="140"/>
      <c r="E445" s="140"/>
      <c r="F445" s="141"/>
      <c r="G445" s="141"/>
      <c r="H445" s="140"/>
      <c r="I445" s="140"/>
      <c r="J445" s="140"/>
      <c r="K445" s="140"/>
      <c r="L445" s="140"/>
      <c r="M445" s="140"/>
      <c r="N445" s="140"/>
      <c r="O445" s="142"/>
      <c r="P44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45" s="140"/>
      <c r="R445" s="140"/>
      <c r="S445" s="140"/>
      <c r="T445" s="140"/>
      <c r="U445" s="137" t="str">
        <f t="shared" si="43"/>
        <v/>
      </c>
      <c r="V445" s="140"/>
      <c r="AL445" s="111" t="str">
        <f t="shared" si="44"/>
        <v/>
      </c>
      <c r="AM445" s="112" t="str">
        <f t="shared" si="45"/>
        <v/>
      </c>
      <c r="AN445" s="112" t="str">
        <f t="shared" si="46"/>
        <v/>
      </c>
      <c r="AO445" s="112" t="str">
        <f t="shared" si="47"/>
        <v/>
      </c>
      <c r="AP445" s="112" t="str">
        <f t="shared" si="48"/>
        <v/>
      </c>
      <c r="AQ445" s="112" t="str">
        <f t="shared" si="49"/>
        <v/>
      </c>
    </row>
    <row r="446" spans="1:43" x14ac:dyDescent="0.25">
      <c r="A446" s="138"/>
      <c r="B446" s="139"/>
      <c r="C446" s="140"/>
      <c r="D446" s="140"/>
      <c r="E446" s="140"/>
      <c r="F446" s="141"/>
      <c r="G446" s="141"/>
      <c r="H446" s="140"/>
      <c r="I446" s="140"/>
      <c r="J446" s="140"/>
      <c r="K446" s="140"/>
      <c r="L446" s="140"/>
      <c r="M446" s="140"/>
      <c r="N446" s="140"/>
      <c r="O446" s="142"/>
      <c r="P44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46" s="140"/>
      <c r="R446" s="140"/>
      <c r="S446" s="140"/>
      <c r="T446" s="140"/>
      <c r="U446" s="137" t="str">
        <f t="shared" si="43"/>
        <v/>
      </c>
      <c r="V446" s="140"/>
      <c r="AL446" s="111" t="str">
        <f t="shared" si="44"/>
        <v/>
      </c>
      <c r="AM446" s="112" t="str">
        <f t="shared" si="45"/>
        <v/>
      </c>
      <c r="AN446" s="112" t="str">
        <f t="shared" si="46"/>
        <v/>
      </c>
      <c r="AO446" s="112" t="str">
        <f t="shared" si="47"/>
        <v/>
      </c>
      <c r="AP446" s="112" t="str">
        <f t="shared" si="48"/>
        <v/>
      </c>
      <c r="AQ446" s="112" t="str">
        <f t="shared" si="49"/>
        <v/>
      </c>
    </row>
    <row r="447" spans="1:43" x14ac:dyDescent="0.25">
      <c r="A447" s="138"/>
      <c r="B447" s="139"/>
      <c r="C447" s="140"/>
      <c r="D447" s="140"/>
      <c r="E447" s="140"/>
      <c r="F447" s="141"/>
      <c r="G447" s="141"/>
      <c r="H447" s="140"/>
      <c r="I447" s="140"/>
      <c r="J447" s="140"/>
      <c r="K447" s="140"/>
      <c r="L447" s="140"/>
      <c r="M447" s="140"/>
      <c r="N447" s="140"/>
      <c r="O447" s="142"/>
      <c r="P44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47" s="140"/>
      <c r="R447" s="140"/>
      <c r="S447" s="140"/>
      <c r="T447" s="140"/>
      <c r="U447" s="137" t="str">
        <f t="shared" si="43"/>
        <v/>
      </c>
      <c r="V447" s="140"/>
      <c r="AL447" s="111" t="str">
        <f t="shared" si="44"/>
        <v/>
      </c>
      <c r="AM447" s="112" t="str">
        <f t="shared" si="45"/>
        <v/>
      </c>
      <c r="AN447" s="112" t="str">
        <f t="shared" si="46"/>
        <v/>
      </c>
      <c r="AO447" s="112" t="str">
        <f t="shared" si="47"/>
        <v/>
      </c>
      <c r="AP447" s="112" t="str">
        <f t="shared" si="48"/>
        <v/>
      </c>
      <c r="AQ447" s="112" t="str">
        <f t="shared" si="49"/>
        <v/>
      </c>
    </row>
    <row r="448" spans="1:43" x14ac:dyDescent="0.25">
      <c r="A448" s="138"/>
      <c r="B448" s="139"/>
      <c r="C448" s="140"/>
      <c r="D448" s="140"/>
      <c r="E448" s="140"/>
      <c r="F448" s="141"/>
      <c r="G448" s="141"/>
      <c r="H448" s="140"/>
      <c r="I448" s="140"/>
      <c r="J448" s="140"/>
      <c r="K448" s="140"/>
      <c r="L448" s="140"/>
      <c r="M448" s="140"/>
      <c r="N448" s="140"/>
      <c r="O448" s="142"/>
      <c r="P44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48" s="140"/>
      <c r="R448" s="140"/>
      <c r="S448" s="140"/>
      <c r="T448" s="140"/>
      <c r="U448" s="137" t="str">
        <f t="shared" si="43"/>
        <v/>
      </c>
      <c r="V448" s="140"/>
      <c r="AL448" s="111" t="str">
        <f t="shared" si="44"/>
        <v/>
      </c>
      <c r="AM448" s="112" t="str">
        <f t="shared" si="45"/>
        <v/>
      </c>
      <c r="AN448" s="112" t="str">
        <f t="shared" si="46"/>
        <v/>
      </c>
      <c r="AO448" s="112" t="str">
        <f t="shared" si="47"/>
        <v/>
      </c>
      <c r="AP448" s="112" t="str">
        <f t="shared" si="48"/>
        <v/>
      </c>
      <c r="AQ448" s="112" t="str">
        <f t="shared" si="49"/>
        <v/>
      </c>
    </row>
    <row r="449" spans="1:43" x14ac:dyDescent="0.25">
      <c r="A449" s="138"/>
      <c r="B449" s="139"/>
      <c r="C449" s="140"/>
      <c r="D449" s="140"/>
      <c r="E449" s="140"/>
      <c r="F449" s="141"/>
      <c r="G449" s="141"/>
      <c r="H449" s="140"/>
      <c r="I449" s="140"/>
      <c r="J449" s="140"/>
      <c r="K449" s="140"/>
      <c r="L449" s="140"/>
      <c r="M449" s="140"/>
      <c r="N449" s="140"/>
      <c r="O449" s="142"/>
      <c r="P44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49" s="140"/>
      <c r="R449" s="140"/>
      <c r="S449" s="140"/>
      <c r="T449" s="140"/>
      <c r="U449" s="137" t="str">
        <f t="shared" si="43"/>
        <v/>
      </c>
      <c r="V449" s="140"/>
      <c r="AL449" s="111" t="str">
        <f t="shared" si="44"/>
        <v/>
      </c>
      <c r="AM449" s="112" t="str">
        <f t="shared" si="45"/>
        <v/>
      </c>
      <c r="AN449" s="112" t="str">
        <f t="shared" si="46"/>
        <v/>
      </c>
      <c r="AO449" s="112" t="str">
        <f t="shared" si="47"/>
        <v/>
      </c>
      <c r="AP449" s="112" t="str">
        <f t="shared" si="48"/>
        <v/>
      </c>
      <c r="AQ449" s="112" t="str">
        <f t="shared" si="49"/>
        <v/>
      </c>
    </row>
    <row r="450" spans="1:43" x14ac:dyDescent="0.25">
      <c r="A450" s="138"/>
      <c r="B450" s="139"/>
      <c r="C450" s="140"/>
      <c r="D450" s="140"/>
      <c r="E450" s="140"/>
      <c r="F450" s="141"/>
      <c r="G450" s="141"/>
      <c r="H450" s="140"/>
      <c r="I450" s="140"/>
      <c r="J450" s="140"/>
      <c r="K450" s="140"/>
      <c r="L450" s="140"/>
      <c r="M450" s="140"/>
      <c r="N450" s="140"/>
      <c r="O450" s="142"/>
      <c r="P45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50" s="140"/>
      <c r="R450" s="140"/>
      <c r="S450" s="140"/>
      <c r="T450" s="140"/>
      <c r="U450" s="137" t="str">
        <f t="shared" ref="U450:U513" si="50">IF($P450="Votre établissement",(LEFT($C450,1)&amp;MID(LEFT($B450,6),3,4)&amp;$A450&amp;CODE(LEFT($E450,1))&amp;CODE(LEFT($D450,1))),IF($P450="Assurance Maladie","CERFA"&amp;MID(LEFT($B450,6),3,4)&amp;$A450&amp;CODE(LEFT($E450,1))&amp;CODE(LEFT($D450,1)),IF(OR($P450="Patient",$P450="Etablissement Receveur"),"Vous n'avez pas à prescrire ce transport","")))</f>
        <v/>
      </c>
      <c r="V450" s="140"/>
      <c r="AL450" s="111" t="str">
        <f t="shared" si="44"/>
        <v/>
      </c>
      <c r="AM450" s="112" t="str">
        <f t="shared" si="45"/>
        <v/>
      </c>
      <c r="AN450" s="112" t="str">
        <f t="shared" si="46"/>
        <v/>
      </c>
      <c r="AO450" s="112" t="str">
        <f t="shared" si="47"/>
        <v/>
      </c>
      <c r="AP450" s="112" t="str">
        <f t="shared" si="48"/>
        <v/>
      </c>
      <c r="AQ450" s="112" t="str">
        <f t="shared" si="49"/>
        <v/>
      </c>
    </row>
    <row r="451" spans="1:43" x14ac:dyDescent="0.25">
      <c r="A451" s="138"/>
      <c r="B451" s="139"/>
      <c r="C451" s="140"/>
      <c r="D451" s="140"/>
      <c r="E451" s="140"/>
      <c r="F451" s="141"/>
      <c r="G451" s="141"/>
      <c r="H451" s="140"/>
      <c r="I451" s="140"/>
      <c r="J451" s="140"/>
      <c r="K451" s="140"/>
      <c r="L451" s="140"/>
      <c r="M451" s="140"/>
      <c r="N451" s="140"/>
      <c r="O451" s="142"/>
      <c r="P45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51" s="140"/>
      <c r="R451" s="140"/>
      <c r="S451" s="140"/>
      <c r="T451" s="140"/>
      <c r="U451" s="137" t="str">
        <f t="shared" si="50"/>
        <v/>
      </c>
      <c r="V451" s="140"/>
      <c r="AL451" s="111" t="str">
        <f t="shared" ref="AL451:AL514" si="51">IF(AND(B451&lt;&gt;"",L451="Ambulance"),VALUE(LEFT(HOUR(B451),2)),"")</f>
        <v/>
      </c>
      <c r="AM451" s="112" t="str">
        <f t="shared" ref="AM451:AM514" si="52">IF(AND(B451&lt;&gt;"",L451="VSL"),VALUE(LEFT(HOUR(B451),2)),"")</f>
        <v/>
      </c>
      <c r="AN451" s="112" t="str">
        <f t="shared" ref="AN451:AN514" si="53">IF(AND(B451&lt;&gt;"",L451="Taxi conventionné"),VALUE(LEFT(HOUR(B451),2)),"")</f>
        <v/>
      </c>
      <c r="AO451" s="112" t="str">
        <f t="shared" ref="AO451:AO514" si="54">IF(AND(B451&lt;&gt;"",L451="Véhicule personnel"),VALUE(LEFT(HOUR(B451),2)),"")</f>
        <v/>
      </c>
      <c r="AP451" s="112" t="str">
        <f t="shared" ref="AP451:AP514" si="55">IF(AND(B451&lt;&gt;"",L451="Transport en commun"),VALUE(LEFT(HOUR(B451),2)),"")</f>
        <v/>
      </c>
      <c r="AQ451" s="112" t="str">
        <f t="shared" ref="AQ451:AQ514" si="56">IF(B451&lt;&gt;"",VALUE(LEFT(HOUR(B451),2)),"")</f>
        <v/>
      </c>
    </row>
    <row r="452" spans="1:43" x14ac:dyDescent="0.25">
      <c r="A452" s="138"/>
      <c r="B452" s="139"/>
      <c r="C452" s="140"/>
      <c r="D452" s="140"/>
      <c r="E452" s="140"/>
      <c r="F452" s="141"/>
      <c r="G452" s="141"/>
      <c r="H452" s="140"/>
      <c r="I452" s="140"/>
      <c r="J452" s="140"/>
      <c r="K452" s="140"/>
      <c r="L452" s="140"/>
      <c r="M452" s="140"/>
      <c r="N452" s="140"/>
      <c r="O452" s="142"/>
      <c r="P45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52" s="140"/>
      <c r="R452" s="140"/>
      <c r="S452" s="140"/>
      <c r="T452" s="140"/>
      <c r="U452" s="137" t="str">
        <f t="shared" si="50"/>
        <v/>
      </c>
      <c r="V452" s="140"/>
      <c r="AL452" s="111" t="str">
        <f t="shared" si="51"/>
        <v/>
      </c>
      <c r="AM452" s="112" t="str">
        <f t="shared" si="52"/>
        <v/>
      </c>
      <c r="AN452" s="112" t="str">
        <f t="shared" si="53"/>
        <v/>
      </c>
      <c r="AO452" s="112" t="str">
        <f t="shared" si="54"/>
        <v/>
      </c>
      <c r="AP452" s="112" t="str">
        <f t="shared" si="55"/>
        <v/>
      </c>
      <c r="AQ452" s="112" t="str">
        <f t="shared" si="56"/>
        <v/>
      </c>
    </row>
    <row r="453" spans="1:43" x14ac:dyDescent="0.25">
      <c r="A453" s="138"/>
      <c r="B453" s="139"/>
      <c r="C453" s="140"/>
      <c r="D453" s="140"/>
      <c r="E453" s="140"/>
      <c r="F453" s="141"/>
      <c r="G453" s="141"/>
      <c r="H453" s="140"/>
      <c r="I453" s="140"/>
      <c r="J453" s="140"/>
      <c r="K453" s="140"/>
      <c r="L453" s="140"/>
      <c r="M453" s="140"/>
      <c r="N453" s="140"/>
      <c r="O453" s="142"/>
      <c r="P45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53" s="140"/>
      <c r="R453" s="140"/>
      <c r="S453" s="140"/>
      <c r="T453" s="140"/>
      <c r="U453" s="137" t="str">
        <f t="shared" si="50"/>
        <v/>
      </c>
      <c r="V453" s="140"/>
      <c r="AL453" s="111" t="str">
        <f t="shared" si="51"/>
        <v/>
      </c>
      <c r="AM453" s="112" t="str">
        <f t="shared" si="52"/>
        <v/>
      </c>
      <c r="AN453" s="112" t="str">
        <f t="shared" si="53"/>
        <v/>
      </c>
      <c r="AO453" s="112" t="str">
        <f t="shared" si="54"/>
        <v/>
      </c>
      <c r="AP453" s="112" t="str">
        <f t="shared" si="55"/>
        <v/>
      </c>
      <c r="AQ453" s="112" t="str">
        <f t="shared" si="56"/>
        <v/>
      </c>
    </row>
    <row r="454" spans="1:43" x14ac:dyDescent="0.25">
      <c r="A454" s="138"/>
      <c r="B454" s="139"/>
      <c r="C454" s="140"/>
      <c r="D454" s="140"/>
      <c r="E454" s="140"/>
      <c r="F454" s="141"/>
      <c r="G454" s="141"/>
      <c r="H454" s="140"/>
      <c r="I454" s="140"/>
      <c r="J454" s="140"/>
      <c r="K454" s="140"/>
      <c r="L454" s="140"/>
      <c r="M454" s="140"/>
      <c r="N454" s="140"/>
      <c r="O454" s="142"/>
      <c r="P45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54" s="140"/>
      <c r="R454" s="140"/>
      <c r="S454" s="140"/>
      <c r="T454" s="140"/>
      <c r="U454" s="137" t="str">
        <f t="shared" si="50"/>
        <v/>
      </c>
      <c r="V454" s="140"/>
      <c r="AL454" s="111" t="str">
        <f t="shared" si="51"/>
        <v/>
      </c>
      <c r="AM454" s="112" t="str">
        <f t="shared" si="52"/>
        <v/>
      </c>
      <c r="AN454" s="112" t="str">
        <f t="shared" si="53"/>
        <v/>
      </c>
      <c r="AO454" s="112" t="str">
        <f t="shared" si="54"/>
        <v/>
      </c>
      <c r="AP454" s="112" t="str">
        <f t="shared" si="55"/>
        <v/>
      </c>
      <c r="AQ454" s="112" t="str">
        <f t="shared" si="56"/>
        <v/>
      </c>
    </row>
    <row r="455" spans="1:43" x14ac:dyDescent="0.25">
      <c r="A455" s="138"/>
      <c r="B455" s="139"/>
      <c r="C455" s="140"/>
      <c r="D455" s="140"/>
      <c r="E455" s="140"/>
      <c r="F455" s="141"/>
      <c r="G455" s="141"/>
      <c r="H455" s="140"/>
      <c r="I455" s="140"/>
      <c r="J455" s="140"/>
      <c r="K455" s="140"/>
      <c r="L455" s="140"/>
      <c r="M455" s="140"/>
      <c r="N455" s="140"/>
      <c r="O455" s="142"/>
      <c r="P45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55" s="140"/>
      <c r="R455" s="140"/>
      <c r="S455" s="140"/>
      <c r="T455" s="140"/>
      <c r="U455" s="137" t="str">
        <f t="shared" si="50"/>
        <v/>
      </c>
      <c r="V455" s="140"/>
      <c r="AL455" s="111" t="str">
        <f t="shared" si="51"/>
        <v/>
      </c>
      <c r="AM455" s="112" t="str">
        <f t="shared" si="52"/>
        <v/>
      </c>
      <c r="AN455" s="112" t="str">
        <f t="shared" si="53"/>
        <v/>
      </c>
      <c r="AO455" s="112" t="str">
        <f t="shared" si="54"/>
        <v/>
      </c>
      <c r="AP455" s="112" t="str">
        <f t="shared" si="55"/>
        <v/>
      </c>
      <c r="AQ455" s="112" t="str">
        <f t="shared" si="56"/>
        <v/>
      </c>
    </row>
    <row r="456" spans="1:43" x14ac:dyDescent="0.25">
      <c r="A456" s="138"/>
      <c r="B456" s="139"/>
      <c r="C456" s="140"/>
      <c r="D456" s="140"/>
      <c r="E456" s="140"/>
      <c r="F456" s="141"/>
      <c r="G456" s="141"/>
      <c r="H456" s="140"/>
      <c r="I456" s="140"/>
      <c r="J456" s="140"/>
      <c r="K456" s="140"/>
      <c r="L456" s="140"/>
      <c r="M456" s="140"/>
      <c r="N456" s="140"/>
      <c r="O456" s="142"/>
      <c r="P45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56" s="140"/>
      <c r="R456" s="140"/>
      <c r="S456" s="140"/>
      <c r="T456" s="140"/>
      <c r="U456" s="137" t="str">
        <f t="shared" si="50"/>
        <v/>
      </c>
      <c r="V456" s="140"/>
      <c r="AL456" s="111" t="str">
        <f t="shared" si="51"/>
        <v/>
      </c>
      <c r="AM456" s="112" t="str">
        <f t="shared" si="52"/>
        <v/>
      </c>
      <c r="AN456" s="112" t="str">
        <f t="shared" si="53"/>
        <v/>
      </c>
      <c r="AO456" s="112" t="str">
        <f t="shared" si="54"/>
        <v/>
      </c>
      <c r="AP456" s="112" t="str">
        <f t="shared" si="55"/>
        <v/>
      </c>
      <c r="AQ456" s="112" t="str">
        <f t="shared" si="56"/>
        <v/>
      </c>
    </row>
    <row r="457" spans="1:43" x14ac:dyDescent="0.25">
      <c r="A457" s="138"/>
      <c r="B457" s="139"/>
      <c r="C457" s="140"/>
      <c r="D457" s="140"/>
      <c r="E457" s="140"/>
      <c r="F457" s="141"/>
      <c r="G457" s="141"/>
      <c r="H457" s="140"/>
      <c r="I457" s="140"/>
      <c r="J457" s="140"/>
      <c r="K457" s="140"/>
      <c r="L457" s="140"/>
      <c r="M457" s="140"/>
      <c r="N457" s="140"/>
      <c r="O457" s="142"/>
      <c r="P45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57" s="140"/>
      <c r="R457" s="140"/>
      <c r="S457" s="140"/>
      <c r="T457" s="140"/>
      <c r="U457" s="137" t="str">
        <f t="shared" si="50"/>
        <v/>
      </c>
      <c r="V457" s="140"/>
      <c r="AL457" s="111" t="str">
        <f t="shared" si="51"/>
        <v/>
      </c>
      <c r="AM457" s="112" t="str">
        <f t="shared" si="52"/>
        <v/>
      </c>
      <c r="AN457" s="112" t="str">
        <f t="shared" si="53"/>
        <v/>
      </c>
      <c r="AO457" s="112" t="str">
        <f t="shared" si="54"/>
        <v/>
      </c>
      <c r="AP457" s="112" t="str">
        <f t="shared" si="55"/>
        <v/>
      </c>
      <c r="AQ457" s="112" t="str">
        <f t="shared" si="56"/>
        <v/>
      </c>
    </row>
    <row r="458" spans="1:43" x14ac:dyDescent="0.25">
      <c r="A458" s="138"/>
      <c r="B458" s="139"/>
      <c r="C458" s="140"/>
      <c r="D458" s="140"/>
      <c r="E458" s="140"/>
      <c r="F458" s="141"/>
      <c r="G458" s="141"/>
      <c r="H458" s="140"/>
      <c r="I458" s="140"/>
      <c r="J458" s="140"/>
      <c r="K458" s="140"/>
      <c r="L458" s="140"/>
      <c r="M458" s="140"/>
      <c r="N458" s="140"/>
      <c r="O458" s="142"/>
      <c r="P45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58" s="140"/>
      <c r="R458" s="140"/>
      <c r="S458" s="140"/>
      <c r="T458" s="140"/>
      <c r="U458" s="137" t="str">
        <f t="shared" si="50"/>
        <v/>
      </c>
      <c r="V458" s="140"/>
      <c r="AL458" s="111" t="str">
        <f t="shared" si="51"/>
        <v/>
      </c>
      <c r="AM458" s="112" t="str">
        <f t="shared" si="52"/>
        <v/>
      </c>
      <c r="AN458" s="112" t="str">
        <f t="shared" si="53"/>
        <v/>
      </c>
      <c r="AO458" s="112" t="str">
        <f t="shared" si="54"/>
        <v/>
      </c>
      <c r="AP458" s="112" t="str">
        <f t="shared" si="55"/>
        <v/>
      </c>
      <c r="AQ458" s="112" t="str">
        <f t="shared" si="56"/>
        <v/>
      </c>
    </row>
    <row r="459" spans="1:43" x14ac:dyDescent="0.25">
      <c r="A459" s="138"/>
      <c r="B459" s="139"/>
      <c r="C459" s="140"/>
      <c r="D459" s="140"/>
      <c r="E459" s="140"/>
      <c r="F459" s="141"/>
      <c r="G459" s="141"/>
      <c r="H459" s="140"/>
      <c r="I459" s="140"/>
      <c r="J459" s="140"/>
      <c r="K459" s="140"/>
      <c r="L459" s="140"/>
      <c r="M459" s="140"/>
      <c r="N459" s="140"/>
      <c r="O459" s="142"/>
      <c r="P45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59" s="140"/>
      <c r="R459" s="140"/>
      <c r="S459" s="140"/>
      <c r="T459" s="140"/>
      <c r="U459" s="137" t="str">
        <f t="shared" si="50"/>
        <v/>
      </c>
      <c r="V459" s="140"/>
      <c r="AL459" s="111" t="str">
        <f t="shared" si="51"/>
        <v/>
      </c>
      <c r="AM459" s="112" t="str">
        <f t="shared" si="52"/>
        <v/>
      </c>
      <c r="AN459" s="112" t="str">
        <f t="shared" si="53"/>
        <v/>
      </c>
      <c r="AO459" s="112" t="str">
        <f t="shared" si="54"/>
        <v/>
      </c>
      <c r="AP459" s="112" t="str">
        <f t="shared" si="55"/>
        <v/>
      </c>
      <c r="AQ459" s="112" t="str">
        <f t="shared" si="56"/>
        <v/>
      </c>
    </row>
    <row r="460" spans="1:43" x14ac:dyDescent="0.25">
      <c r="A460" s="138"/>
      <c r="B460" s="139"/>
      <c r="C460" s="140"/>
      <c r="D460" s="140"/>
      <c r="E460" s="140"/>
      <c r="F460" s="141"/>
      <c r="G460" s="141"/>
      <c r="H460" s="140"/>
      <c r="I460" s="140"/>
      <c r="J460" s="140"/>
      <c r="K460" s="140"/>
      <c r="L460" s="140"/>
      <c r="M460" s="140"/>
      <c r="N460" s="140"/>
      <c r="O460" s="142"/>
      <c r="P46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60" s="140"/>
      <c r="R460" s="140"/>
      <c r="S460" s="140"/>
      <c r="T460" s="140"/>
      <c r="U460" s="137" t="str">
        <f t="shared" si="50"/>
        <v/>
      </c>
      <c r="V460" s="140"/>
      <c r="AL460" s="111" t="str">
        <f t="shared" si="51"/>
        <v/>
      </c>
      <c r="AM460" s="112" t="str">
        <f t="shared" si="52"/>
        <v/>
      </c>
      <c r="AN460" s="112" t="str">
        <f t="shared" si="53"/>
        <v/>
      </c>
      <c r="AO460" s="112" t="str">
        <f t="shared" si="54"/>
        <v/>
      </c>
      <c r="AP460" s="112" t="str">
        <f t="shared" si="55"/>
        <v/>
      </c>
      <c r="AQ460" s="112" t="str">
        <f t="shared" si="56"/>
        <v/>
      </c>
    </row>
    <row r="461" spans="1:43" x14ac:dyDescent="0.25">
      <c r="A461" s="138"/>
      <c r="B461" s="139"/>
      <c r="C461" s="140"/>
      <c r="D461" s="140"/>
      <c r="E461" s="140"/>
      <c r="F461" s="141"/>
      <c r="G461" s="141"/>
      <c r="H461" s="140"/>
      <c r="I461" s="140"/>
      <c r="J461" s="140"/>
      <c r="K461" s="140"/>
      <c r="L461" s="140"/>
      <c r="M461" s="140"/>
      <c r="N461" s="140"/>
      <c r="O461" s="142"/>
      <c r="P46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61" s="140"/>
      <c r="R461" s="140"/>
      <c r="S461" s="140"/>
      <c r="T461" s="140"/>
      <c r="U461" s="137" t="str">
        <f t="shared" si="50"/>
        <v/>
      </c>
      <c r="V461" s="140"/>
      <c r="AL461" s="111" t="str">
        <f t="shared" si="51"/>
        <v/>
      </c>
      <c r="AM461" s="112" t="str">
        <f t="shared" si="52"/>
        <v/>
      </c>
      <c r="AN461" s="112" t="str">
        <f t="shared" si="53"/>
        <v/>
      </c>
      <c r="AO461" s="112" t="str">
        <f t="shared" si="54"/>
        <v/>
      </c>
      <c r="AP461" s="112" t="str">
        <f t="shared" si="55"/>
        <v/>
      </c>
      <c r="AQ461" s="112" t="str">
        <f t="shared" si="56"/>
        <v/>
      </c>
    </row>
    <row r="462" spans="1:43" x14ac:dyDescent="0.25">
      <c r="A462" s="138"/>
      <c r="B462" s="139"/>
      <c r="C462" s="140"/>
      <c r="D462" s="140"/>
      <c r="E462" s="140"/>
      <c r="F462" s="141"/>
      <c r="G462" s="141"/>
      <c r="H462" s="140"/>
      <c r="I462" s="140"/>
      <c r="J462" s="140"/>
      <c r="K462" s="140"/>
      <c r="L462" s="140"/>
      <c r="M462" s="140"/>
      <c r="N462" s="140"/>
      <c r="O462" s="142"/>
      <c r="P46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62" s="140"/>
      <c r="R462" s="140"/>
      <c r="S462" s="140"/>
      <c r="T462" s="140"/>
      <c r="U462" s="137" t="str">
        <f t="shared" si="50"/>
        <v/>
      </c>
      <c r="V462" s="140"/>
      <c r="AL462" s="111" t="str">
        <f t="shared" si="51"/>
        <v/>
      </c>
      <c r="AM462" s="112" t="str">
        <f t="shared" si="52"/>
        <v/>
      </c>
      <c r="AN462" s="112" t="str">
        <f t="shared" si="53"/>
        <v/>
      </c>
      <c r="AO462" s="112" t="str">
        <f t="shared" si="54"/>
        <v/>
      </c>
      <c r="AP462" s="112" t="str">
        <f t="shared" si="55"/>
        <v/>
      </c>
      <c r="AQ462" s="112" t="str">
        <f t="shared" si="56"/>
        <v/>
      </c>
    </row>
    <row r="463" spans="1:43" x14ac:dyDescent="0.25">
      <c r="A463" s="138"/>
      <c r="B463" s="139"/>
      <c r="C463" s="140"/>
      <c r="D463" s="140"/>
      <c r="E463" s="140"/>
      <c r="F463" s="141"/>
      <c r="G463" s="141"/>
      <c r="H463" s="140"/>
      <c r="I463" s="140"/>
      <c r="J463" s="140"/>
      <c r="K463" s="140"/>
      <c r="L463" s="140"/>
      <c r="M463" s="140"/>
      <c r="N463" s="140"/>
      <c r="O463" s="142"/>
      <c r="P46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63" s="140"/>
      <c r="R463" s="140"/>
      <c r="S463" s="140"/>
      <c r="T463" s="140"/>
      <c r="U463" s="137" t="str">
        <f t="shared" si="50"/>
        <v/>
      </c>
      <c r="V463" s="140"/>
      <c r="AL463" s="111" t="str">
        <f t="shared" si="51"/>
        <v/>
      </c>
      <c r="AM463" s="112" t="str">
        <f t="shared" si="52"/>
        <v/>
      </c>
      <c r="AN463" s="112" t="str">
        <f t="shared" si="53"/>
        <v/>
      </c>
      <c r="AO463" s="112" t="str">
        <f t="shared" si="54"/>
        <v/>
      </c>
      <c r="AP463" s="112" t="str">
        <f t="shared" si="55"/>
        <v/>
      </c>
      <c r="AQ463" s="112" t="str">
        <f t="shared" si="56"/>
        <v/>
      </c>
    </row>
    <row r="464" spans="1:43" x14ac:dyDescent="0.25">
      <c r="A464" s="138"/>
      <c r="B464" s="139"/>
      <c r="C464" s="140"/>
      <c r="D464" s="140"/>
      <c r="E464" s="140"/>
      <c r="F464" s="141"/>
      <c r="G464" s="141"/>
      <c r="H464" s="140"/>
      <c r="I464" s="140"/>
      <c r="J464" s="140"/>
      <c r="K464" s="140"/>
      <c r="L464" s="140"/>
      <c r="M464" s="140"/>
      <c r="N464" s="140"/>
      <c r="O464" s="142"/>
      <c r="P46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64" s="140"/>
      <c r="R464" s="140"/>
      <c r="S464" s="140"/>
      <c r="T464" s="140"/>
      <c r="U464" s="137" t="str">
        <f t="shared" si="50"/>
        <v/>
      </c>
      <c r="V464" s="140"/>
      <c r="AL464" s="111" t="str">
        <f t="shared" si="51"/>
        <v/>
      </c>
      <c r="AM464" s="112" t="str">
        <f t="shared" si="52"/>
        <v/>
      </c>
      <c r="AN464" s="112" t="str">
        <f t="shared" si="53"/>
        <v/>
      </c>
      <c r="AO464" s="112" t="str">
        <f t="shared" si="54"/>
        <v/>
      </c>
      <c r="AP464" s="112" t="str">
        <f t="shared" si="55"/>
        <v/>
      </c>
      <c r="AQ464" s="112" t="str">
        <f t="shared" si="56"/>
        <v/>
      </c>
    </row>
    <row r="465" spans="1:43" x14ac:dyDescent="0.25">
      <c r="A465" s="138"/>
      <c r="B465" s="139"/>
      <c r="C465" s="140"/>
      <c r="D465" s="140"/>
      <c r="E465" s="140"/>
      <c r="F465" s="141"/>
      <c r="G465" s="141"/>
      <c r="H465" s="140"/>
      <c r="I465" s="140"/>
      <c r="J465" s="140"/>
      <c r="K465" s="140"/>
      <c r="L465" s="140"/>
      <c r="M465" s="140"/>
      <c r="N465" s="140"/>
      <c r="O465" s="142"/>
      <c r="P46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65" s="140"/>
      <c r="R465" s="140"/>
      <c r="S465" s="140"/>
      <c r="T465" s="140"/>
      <c r="U465" s="137" t="str">
        <f t="shared" si="50"/>
        <v/>
      </c>
      <c r="V465" s="140"/>
      <c r="AL465" s="111" t="str">
        <f t="shared" si="51"/>
        <v/>
      </c>
      <c r="AM465" s="112" t="str">
        <f t="shared" si="52"/>
        <v/>
      </c>
      <c r="AN465" s="112" t="str">
        <f t="shared" si="53"/>
        <v/>
      </c>
      <c r="AO465" s="112" t="str">
        <f t="shared" si="54"/>
        <v/>
      </c>
      <c r="AP465" s="112" t="str">
        <f t="shared" si="55"/>
        <v/>
      </c>
      <c r="AQ465" s="112" t="str">
        <f t="shared" si="56"/>
        <v/>
      </c>
    </row>
    <row r="466" spans="1:43" x14ac:dyDescent="0.25">
      <c r="A466" s="138"/>
      <c r="B466" s="139"/>
      <c r="C466" s="140"/>
      <c r="D466" s="140"/>
      <c r="E466" s="140"/>
      <c r="F466" s="141"/>
      <c r="G466" s="141"/>
      <c r="H466" s="140"/>
      <c r="I466" s="140"/>
      <c r="J466" s="140"/>
      <c r="K466" s="140"/>
      <c r="L466" s="140"/>
      <c r="M466" s="140"/>
      <c r="N466" s="140"/>
      <c r="O466" s="142"/>
      <c r="P46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66" s="140"/>
      <c r="R466" s="140"/>
      <c r="S466" s="140"/>
      <c r="T466" s="140"/>
      <c r="U466" s="137" t="str">
        <f t="shared" si="50"/>
        <v/>
      </c>
      <c r="V466" s="140"/>
      <c r="AL466" s="111" t="str">
        <f t="shared" si="51"/>
        <v/>
      </c>
      <c r="AM466" s="112" t="str">
        <f t="shared" si="52"/>
        <v/>
      </c>
      <c r="AN466" s="112" t="str">
        <f t="shared" si="53"/>
        <v/>
      </c>
      <c r="AO466" s="112" t="str">
        <f t="shared" si="54"/>
        <v/>
      </c>
      <c r="AP466" s="112" t="str">
        <f t="shared" si="55"/>
        <v/>
      </c>
      <c r="AQ466" s="112" t="str">
        <f t="shared" si="56"/>
        <v/>
      </c>
    </row>
    <row r="467" spans="1:43" x14ac:dyDescent="0.25">
      <c r="A467" s="138"/>
      <c r="B467" s="139"/>
      <c r="C467" s="140"/>
      <c r="D467" s="140"/>
      <c r="E467" s="140"/>
      <c r="F467" s="141"/>
      <c r="G467" s="141"/>
      <c r="H467" s="140"/>
      <c r="I467" s="140"/>
      <c r="J467" s="140"/>
      <c r="K467" s="140"/>
      <c r="L467" s="140"/>
      <c r="M467" s="140"/>
      <c r="N467" s="140"/>
      <c r="O467" s="142"/>
      <c r="P46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67" s="140"/>
      <c r="R467" s="140"/>
      <c r="S467" s="140"/>
      <c r="T467" s="140"/>
      <c r="U467" s="137" t="str">
        <f t="shared" si="50"/>
        <v/>
      </c>
      <c r="V467" s="140"/>
      <c r="AL467" s="111" t="str">
        <f t="shared" si="51"/>
        <v/>
      </c>
      <c r="AM467" s="112" t="str">
        <f t="shared" si="52"/>
        <v/>
      </c>
      <c r="AN467" s="112" t="str">
        <f t="shared" si="53"/>
        <v/>
      </c>
      <c r="AO467" s="112" t="str">
        <f t="shared" si="54"/>
        <v/>
      </c>
      <c r="AP467" s="112" t="str">
        <f t="shared" si="55"/>
        <v/>
      </c>
      <c r="AQ467" s="112" t="str">
        <f t="shared" si="56"/>
        <v/>
      </c>
    </row>
    <row r="468" spans="1:43" x14ac:dyDescent="0.25">
      <c r="A468" s="138"/>
      <c r="B468" s="139"/>
      <c r="C468" s="140"/>
      <c r="D468" s="140"/>
      <c r="E468" s="140"/>
      <c r="F468" s="141"/>
      <c r="G468" s="141"/>
      <c r="H468" s="140"/>
      <c r="I468" s="140"/>
      <c r="J468" s="140"/>
      <c r="K468" s="140"/>
      <c r="L468" s="140"/>
      <c r="M468" s="140"/>
      <c r="N468" s="140"/>
      <c r="O468" s="142"/>
      <c r="P46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68" s="140"/>
      <c r="R468" s="140"/>
      <c r="S468" s="140"/>
      <c r="T468" s="140"/>
      <c r="U468" s="137" t="str">
        <f t="shared" si="50"/>
        <v/>
      </c>
      <c r="V468" s="140"/>
      <c r="AL468" s="111" t="str">
        <f t="shared" si="51"/>
        <v/>
      </c>
      <c r="AM468" s="112" t="str">
        <f t="shared" si="52"/>
        <v/>
      </c>
      <c r="AN468" s="112" t="str">
        <f t="shared" si="53"/>
        <v/>
      </c>
      <c r="AO468" s="112" t="str">
        <f t="shared" si="54"/>
        <v/>
      </c>
      <c r="AP468" s="112" t="str">
        <f t="shared" si="55"/>
        <v/>
      </c>
      <c r="AQ468" s="112" t="str">
        <f t="shared" si="56"/>
        <v/>
      </c>
    </row>
    <row r="469" spans="1:43" x14ac:dyDescent="0.25">
      <c r="A469" s="138"/>
      <c r="B469" s="139"/>
      <c r="C469" s="140"/>
      <c r="D469" s="140"/>
      <c r="E469" s="140"/>
      <c r="F469" s="141"/>
      <c r="G469" s="141"/>
      <c r="H469" s="140"/>
      <c r="I469" s="140"/>
      <c r="J469" s="140"/>
      <c r="K469" s="140"/>
      <c r="L469" s="140"/>
      <c r="M469" s="140"/>
      <c r="N469" s="140"/>
      <c r="O469" s="142"/>
      <c r="P46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69" s="140"/>
      <c r="R469" s="140"/>
      <c r="S469" s="140"/>
      <c r="T469" s="140"/>
      <c r="U469" s="137" t="str">
        <f t="shared" si="50"/>
        <v/>
      </c>
      <c r="V469" s="140"/>
      <c r="AL469" s="111" t="str">
        <f t="shared" si="51"/>
        <v/>
      </c>
      <c r="AM469" s="112" t="str">
        <f t="shared" si="52"/>
        <v/>
      </c>
      <c r="AN469" s="112" t="str">
        <f t="shared" si="53"/>
        <v/>
      </c>
      <c r="AO469" s="112" t="str">
        <f t="shared" si="54"/>
        <v/>
      </c>
      <c r="AP469" s="112" t="str">
        <f t="shared" si="55"/>
        <v/>
      </c>
      <c r="AQ469" s="112" t="str">
        <f t="shared" si="56"/>
        <v/>
      </c>
    </row>
    <row r="470" spans="1:43" x14ac:dyDescent="0.25">
      <c r="A470" s="138"/>
      <c r="B470" s="139"/>
      <c r="C470" s="140"/>
      <c r="D470" s="140"/>
      <c r="E470" s="140"/>
      <c r="F470" s="141"/>
      <c r="G470" s="141"/>
      <c r="H470" s="140"/>
      <c r="I470" s="140"/>
      <c r="J470" s="140"/>
      <c r="K470" s="140"/>
      <c r="L470" s="140"/>
      <c r="M470" s="140"/>
      <c r="N470" s="140"/>
      <c r="O470" s="142"/>
      <c r="P47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70" s="140"/>
      <c r="R470" s="140"/>
      <c r="S470" s="140"/>
      <c r="T470" s="140"/>
      <c r="U470" s="137" t="str">
        <f t="shared" si="50"/>
        <v/>
      </c>
      <c r="V470" s="140"/>
      <c r="AL470" s="111" t="str">
        <f t="shared" si="51"/>
        <v/>
      </c>
      <c r="AM470" s="112" t="str">
        <f t="shared" si="52"/>
        <v/>
      </c>
      <c r="AN470" s="112" t="str">
        <f t="shared" si="53"/>
        <v/>
      </c>
      <c r="AO470" s="112" t="str">
        <f t="shared" si="54"/>
        <v/>
      </c>
      <c r="AP470" s="112" t="str">
        <f t="shared" si="55"/>
        <v/>
      </c>
      <c r="AQ470" s="112" t="str">
        <f t="shared" si="56"/>
        <v/>
      </c>
    </row>
    <row r="471" spans="1:43" x14ac:dyDescent="0.25">
      <c r="A471" s="138"/>
      <c r="B471" s="139"/>
      <c r="C471" s="140"/>
      <c r="D471" s="140"/>
      <c r="E471" s="140"/>
      <c r="F471" s="141"/>
      <c r="G471" s="141"/>
      <c r="H471" s="140"/>
      <c r="I471" s="140"/>
      <c r="J471" s="140"/>
      <c r="K471" s="140"/>
      <c r="L471" s="140"/>
      <c r="M471" s="140"/>
      <c r="N471" s="140"/>
      <c r="O471" s="142"/>
      <c r="P47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71" s="140"/>
      <c r="R471" s="140"/>
      <c r="S471" s="140"/>
      <c r="T471" s="140"/>
      <c r="U471" s="137" t="str">
        <f t="shared" si="50"/>
        <v/>
      </c>
      <c r="V471" s="140"/>
      <c r="AL471" s="111" t="str">
        <f t="shared" si="51"/>
        <v/>
      </c>
      <c r="AM471" s="112" t="str">
        <f t="shared" si="52"/>
        <v/>
      </c>
      <c r="AN471" s="112" t="str">
        <f t="shared" si="53"/>
        <v/>
      </c>
      <c r="AO471" s="112" t="str">
        <f t="shared" si="54"/>
        <v/>
      </c>
      <c r="AP471" s="112" t="str">
        <f t="shared" si="55"/>
        <v/>
      </c>
      <c r="AQ471" s="112" t="str">
        <f t="shared" si="56"/>
        <v/>
      </c>
    </row>
    <row r="472" spans="1:43" x14ac:dyDescent="0.25">
      <c r="A472" s="138"/>
      <c r="B472" s="139"/>
      <c r="C472" s="140"/>
      <c r="D472" s="140"/>
      <c r="E472" s="140"/>
      <c r="F472" s="141"/>
      <c r="G472" s="141"/>
      <c r="H472" s="140"/>
      <c r="I472" s="140"/>
      <c r="J472" s="140"/>
      <c r="K472" s="140"/>
      <c r="L472" s="140"/>
      <c r="M472" s="140"/>
      <c r="N472" s="140"/>
      <c r="O472" s="142"/>
      <c r="P47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72" s="140"/>
      <c r="R472" s="140"/>
      <c r="S472" s="140"/>
      <c r="T472" s="140"/>
      <c r="U472" s="137" t="str">
        <f t="shared" si="50"/>
        <v/>
      </c>
      <c r="V472" s="140"/>
      <c r="AL472" s="111" t="str">
        <f t="shared" si="51"/>
        <v/>
      </c>
      <c r="AM472" s="112" t="str">
        <f t="shared" si="52"/>
        <v/>
      </c>
      <c r="AN472" s="112" t="str">
        <f t="shared" si="53"/>
        <v/>
      </c>
      <c r="AO472" s="112" t="str">
        <f t="shared" si="54"/>
        <v/>
      </c>
      <c r="AP472" s="112" t="str">
        <f t="shared" si="55"/>
        <v/>
      </c>
      <c r="AQ472" s="112" t="str">
        <f t="shared" si="56"/>
        <v/>
      </c>
    </row>
    <row r="473" spans="1:43" x14ac:dyDescent="0.25">
      <c r="A473" s="138"/>
      <c r="B473" s="139"/>
      <c r="C473" s="140"/>
      <c r="D473" s="140"/>
      <c r="E473" s="140"/>
      <c r="F473" s="141"/>
      <c r="G473" s="141"/>
      <c r="H473" s="140"/>
      <c r="I473" s="140"/>
      <c r="J473" s="140"/>
      <c r="K473" s="140"/>
      <c r="L473" s="140"/>
      <c r="M473" s="140"/>
      <c r="N473" s="140"/>
      <c r="O473" s="142"/>
      <c r="P47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73" s="140"/>
      <c r="R473" s="140"/>
      <c r="S473" s="140"/>
      <c r="T473" s="140"/>
      <c r="U473" s="137" t="str">
        <f t="shared" si="50"/>
        <v/>
      </c>
      <c r="V473" s="140"/>
      <c r="AL473" s="111" t="str">
        <f t="shared" si="51"/>
        <v/>
      </c>
      <c r="AM473" s="112" t="str">
        <f t="shared" si="52"/>
        <v/>
      </c>
      <c r="AN473" s="112" t="str">
        <f t="shared" si="53"/>
        <v/>
      </c>
      <c r="AO473" s="112" t="str">
        <f t="shared" si="54"/>
        <v/>
      </c>
      <c r="AP473" s="112" t="str">
        <f t="shared" si="55"/>
        <v/>
      </c>
      <c r="AQ473" s="112" t="str">
        <f t="shared" si="56"/>
        <v/>
      </c>
    </row>
    <row r="474" spans="1:43" x14ac:dyDescent="0.25">
      <c r="A474" s="138"/>
      <c r="B474" s="139"/>
      <c r="C474" s="140"/>
      <c r="D474" s="140"/>
      <c r="E474" s="140"/>
      <c r="F474" s="141"/>
      <c r="G474" s="141"/>
      <c r="H474" s="140"/>
      <c r="I474" s="140"/>
      <c r="J474" s="140"/>
      <c r="K474" s="140"/>
      <c r="L474" s="140"/>
      <c r="M474" s="140"/>
      <c r="N474" s="140"/>
      <c r="O474" s="142"/>
      <c r="P47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74" s="140"/>
      <c r="R474" s="140"/>
      <c r="S474" s="140"/>
      <c r="T474" s="140"/>
      <c r="U474" s="137" t="str">
        <f t="shared" si="50"/>
        <v/>
      </c>
      <c r="V474" s="140"/>
      <c r="AL474" s="111" t="str">
        <f t="shared" si="51"/>
        <v/>
      </c>
      <c r="AM474" s="112" t="str">
        <f t="shared" si="52"/>
        <v/>
      </c>
      <c r="AN474" s="112" t="str">
        <f t="shared" si="53"/>
        <v/>
      </c>
      <c r="AO474" s="112" t="str">
        <f t="shared" si="54"/>
        <v/>
      </c>
      <c r="AP474" s="112" t="str">
        <f t="shared" si="55"/>
        <v/>
      </c>
      <c r="AQ474" s="112" t="str">
        <f t="shared" si="56"/>
        <v/>
      </c>
    </row>
    <row r="475" spans="1:43" x14ac:dyDescent="0.25">
      <c r="A475" s="138"/>
      <c r="B475" s="139"/>
      <c r="C475" s="140"/>
      <c r="D475" s="140"/>
      <c r="E475" s="140"/>
      <c r="F475" s="141"/>
      <c r="G475" s="141"/>
      <c r="H475" s="140"/>
      <c r="I475" s="140"/>
      <c r="J475" s="140"/>
      <c r="K475" s="140"/>
      <c r="L475" s="140"/>
      <c r="M475" s="140"/>
      <c r="N475" s="140"/>
      <c r="O475" s="142"/>
      <c r="P47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75" s="140"/>
      <c r="R475" s="140"/>
      <c r="S475" s="140"/>
      <c r="T475" s="140"/>
      <c r="U475" s="137" t="str">
        <f t="shared" si="50"/>
        <v/>
      </c>
      <c r="V475" s="140"/>
      <c r="AL475" s="111" t="str">
        <f t="shared" si="51"/>
        <v/>
      </c>
      <c r="AM475" s="112" t="str">
        <f t="shared" si="52"/>
        <v/>
      </c>
      <c r="AN475" s="112" t="str">
        <f t="shared" si="53"/>
        <v/>
      </c>
      <c r="AO475" s="112" t="str">
        <f t="shared" si="54"/>
        <v/>
      </c>
      <c r="AP475" s="112" t="str">
        <f t="shared" si="55"/>
        <v/>
      </c>
      <c r="AQ475" s="112" t="str">
        <f t="shared" si="56"/>
        <v/>
      </c>
    </row>
    <row r="476" spans="1:43" x14ac:dyDescent="0.25">
      <c r="A476" s="138"/>
      <c r="B476" s="139"/>
      <c r="C476" s="140"/>
      <c r="D476" s="140"/>
      <c r="E476" s="140"/>
      <c r="F476" s="141"/>
      <c r="G476" s="141"/>
      <c r="H476" s="140"/>
      <c r="I476" s="140"/>
      <c r="J476" s="140"/>
      <c r="K476" s="140"/>
      <c r="L476" s="140"/>
      <c r="M476" s="140"/>
      <c r="N476" s="140"/>
      <c r="O476" s="142"/>
      <c r="P47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76" s="140"/>
      <c r="R476" s="140"/>
      <c r="S476" s="140"/>
      <c r="T476" s="140"/>
      <c r="U476" s="137" t="str">
        <f t="shared" si="50"/>
        <v/>
      </c>
      <c r="V476" s="140"/>
      <c r="AL476" s="111" t="str">
        <f t="shared" si="51"/>
        <v/>
      </c>
      <c r="AM476" s="112" t="str">
        <f t="shared" si="52"/>
        <v/>
      </c>
      <c r="AN476" s="112" t="str">
        <f t="shared" si="53"/>
        <v/>
      </c>
      <c r="AO476" s="112" t="str">
        <f t="shared" si="54"/>
        <v/>
      </c>
      <c r="AP476" s="112" t="str">
        <f t="shared" si="55"/>
        <v/>
      </c>
      <c r="AQ476" s="112" t="str">
        <f t="shared" si="56"/>
        <v/>
      </c>
    </row>
    <row r="477" spans="1:43" x14ac:dyDescent="0.25">
      <c r="A477" s="138"/>
      <c r="B477" s="139"/>
      <c r="C477" s="140"/>
      <c r="D477" s="140"/>
      <c r="E477" s="140"/>
      <c r="F477" s="141"/>
      <c r="G477" s="141"/>
      <c r="H477" s="140"/>
      <c r="I477" s="140"/>
      <c r="J477" s="140"/>
      <c r="K477" s="140"/>
      <c r="L477" s="140"/>
      <c r="M477" s="140"/>
      <c r="N477" s="140"/>
      <c r="O477" s="142"/>
      <c r="P47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77" s="140"/>
      <c r="R477" s="140"/>
      <c r="S477" s="140"/>
      <c r="T477" s="140"/>
      <c r="U477" s="137" t="str">
        <f t="shared" si="50"/>
        <v/>
      </c>
      <c r="V477" s="140"/>
      <c r="AL477" s="111" t="str">
        <f t="shared" si="51"/>
        <v/>
      </c>
      <c r="AM477" s="112" t="str">
        <f t="shared" si="52"/>
        <v/>
      </c>
      <c r="AN477" s="112" t="str">
        <f t="shared" si="53"/>
        <v/>
      </c>
      <c r="AO477" s="112" t="str">
        <f t="shared" si="54"/>
        <v/>
      </c>
      <c r="AP477" s="112" t="str">
        <f t="shared" si="55"/>
        <v/>
      </c>
      <c r="AQ477" s="112" t="str">
        <f t="shared" si="56"/>
        <v/>
      </c>
    </row>
    <row r="478" spans="1:43" x14ac:dyDescent="0.25">
      <c r="A478" s="138"/>
      <c r="B478" s="139"/>
      <c r="C478" s="140"/>
      <c r="D478" s="140"/>
      <c r="E478" s="140"/>
      <c r="F478" s="141"/>
      <c r="G478" s="141"/>
      <c r="H478" s="140"/>
      <c r="I478" s="140"/>
      <c r="J478" s="140"/>
      <c r="K478" s="140"/>
      <c r="L478" s="140"/>
      <c r="M478" s="140"/>
      <c r="N478" s="140"/>
      <c r="O478" s="142"/>
      <c r="P47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78" s="140"/>
      <c r="R478" s="140"/>
      <c r="S478" s="140"/>
      <c r="T478" s="140"/>
      <c r="U478" s="137" t="str">
        <f t="shared" si="50"/>
        <v/>
      </c>
      <c r="V478" s="140"/>
      <c r="AL478" s="111" t="str">
        <f t="shared" si="51"/>
        <v/>
      </c>
      <c r="AM478" s="112" t="str">
        <f t="shared" si="52"/>
        <v/>
      </c>
      <c r="AN478" s="112" t="str">
        <f t="shared" si="53"/>
        <v/>
      </c>
      <c r="AO478" s="112" t="str">
        <f t="shared" si="54"/>
        <v/>
      </c>
      <c r="AP478" s="112" t="str">
        <f t="shared" si="55"/>
        <v/>
      </c>
      <c r="AQ478" s="112" t="str">
        <f t="shared" si="56"/>
        <v/>
      </c>
    </row>
    <row r="479" spans="1:43" x14ac:dyDescent="0.25">
      <c r="A479" s="138"/>
      <c r="B479" s="139"/>
      <c r="C479" s="140"/>
      <c r="D479" s="140"/>
      <c r="E479" s="140"/>
      <c r="F479" s="141"/>
      <c r="G479" s="141"/>
      <c r="H479" s="140"/>
      <c r="I479" s="140"/>
      <c r="J479" s="140"/>
      <c r="K479" s="140"/>
      <c r="L479" s="140"/>
      <c r="M479" s="140"/>
      <c r="N479" s="140"/>
      <c r="O479" s="142"/>
      <c r="P47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79" s="140"/>
      <c r="R479" s="140"/>
      <c r="S479" s="140"/>
      <c r="T479" s="140"/>
      <c r="U479" s="137" t="str">
        <f t="shared" si="50"/>
        <v/>
      </c>
      <c r="V479" s="140"/>
      <c r="AL479" s="111" t="str">
        <f t="shared" si="51"/>
        <v/>
      </c>
      <c r="AM479" s="112" t="str">
        <f t="shared" si="52"/>
        <v/>
      </c>
      <c r="AN479" s="112" t="str">
        <f t="shared" si="53"/>
        <v/>
      </c>
      <c r="AO479" s="112" t="str">
        <f t="shared" si="54"/>
        <v/>
      </c>
      <c r="AP479" s="112" t="str">
        <f t="shared" si="55"/>
        <v/>
      </c>
      <c r="AQ479" s="112" t="str">
        <f t="shared" si="56"/>
        <v/>
      </c>
    </row>
    <row r="480" spans="1:43" x14ac:dyDescent="0.25">
      <c r="A480" s="138"/>
      <c r="B480" s="139"/>
      <c r="C480" s="140"/>
      <c r="D480" s="140"/>
      <c r="E480" s="140"/>
      <c r="F480" s="141"/>
      <c r="G480" s="141"/>
      <c r="H480" s="140"/>
      <c r="I480" s="140"/>
      <c r="J480" s="140"/>
      <c r="K480" s="140"/>
      <c r="L480" s="140"/>
      <c r="M480" s="140"/>
      <c r="N480" s="140"/>
      <c r="O480" s="142"/>
      <c r="P48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80" s="140"/>
      <c r="R480" s="140"/>
      <c r="S480" s="140"/>
      <c r="T480" s="140"/>
      <c r="U480" s="137" t="str">
        <f t="shared" si="50"/>
        <v/>
      </c>
      <c r="V480" s="140"/>
      <c r="AL480" s="111" t="str">
        <f t="shared" si="51"/>
        <v/>
      </c>
      <c r="AM480" s="112" t="str">
        <f t="shared" si="52"/>
        <v/>
      </c>
      <c r="AN480" s="112" t="str">
        <f t="shared" si="53"/>
        <v/>
      </c>
      <c r="AO480" s="112" t="str">
        <f t="shared" si="54"/>
        <v/>
      </c>
      <c r="AP480" s="112" t="str">
        <f t="shared" si="55"/>
        <v/>
      </c>
      <c r="AQ480" s="112" t="str">
        <f t="shared" si="56"/>
        <v/>
      </c>
    </row>
    <row r="481" spans="1:43" x14ac:dyDescent="0.25">
      <c r="A481" s="138"/>
      <c r="B481" s="139"/>
      <c r="C481" s="140"/>
      <c r="D481" s="140"/>
      <c r="E481" s="140"/>
      <c r="F481" s="141"/>
      <c r="G481" s="141"/>
      <c r="H481" s="140"/>
      <c r="I481" s="140"/>
      <c r="J481" s="140"/>
      <c r="K481" s="140"/>
      <c r="L481" s="140"/>
      <c r="M481" s="140"/>
      <c r="N481" s="140"/>
      <c r="O481" s="142"/>
      <c r="P48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81" s="140"/>
      <c r="R481" s="140"/>
      <c r="S481" s="140"/>
      <c r="T481" s="140"/>
      <c r="U481" s="137" t="str">
        <f t="shared" si="50"/>
        <v/>
      </c>
      <c r="V481" s="140"/>
      <c r="AL481" s="111" t="str">
        <f t="shared" si="51"/>
        <v/>
      </c>
      <c r="AM481" s="112" t="str">
        <f t="shared" si="52"/>
        <v/>
      </c>
      <c r="AN481" s="112" t="str">
        <f t="shared" si="53"/>
        <v/>
      </c>
      <c r="AO481" s="112" t="str">
        <f t="shared" si="54"/>
        <v/>
      </c>
      <c r="AP481" s="112" t="str">
        <f t="shared" si="55"/>
        <v/>
      </c>
      <c r="AQ481" s="112" t="str">
        <f t="shared" si="56"/>
        <v/>
      </c>
    </row>
    <row r="482" spans="1:43" x14ac:dyDescent="0.25">
      <c r="A482" s="138"/>
      <c r="B482" s="139"/>
      <c r="C482" s="140"/>
      <c r="D482" s="140"/>
      <c r="E482" s="140"/>
      <c r="F482" s="141"/>
      <c r="G482" s="141"/>
      <c r="H482" s="140"/>
      <c r="I482" s="140"/>
      <c r="J482" s="140"/>
      <c r="K482" s="140"/>
      <c r="L482" s="140"/>
      <c r="M482" s="140"/>
      <c r="N482" s="140"/>
      <c r="O482" s="142"/>
      <c r="P48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82" s="140"/>
      <c r="R482" s="140"/>
      <c r="S482" s="140"/>
      <c r="T482" s="140"/>
      <c r="U482" s="137" t="str">
        <f t="shared" si="50"/>
        <v/>
      </c>
      <c r="V482" s="140"/>
      <c r="AL482" s="111" t="str">
        <f t="shared" si="51"/>
        <v/>
      </c>
      <c r="AM482" s="112" t="str">
        <f t="shared" si="52"/>
        <v/>
      </c>
      <c r="AN482" s="112" t="str">
        <f t="shared" si="53"/>
        <v/>
      </c>
      <c r="AO482" s="112" t="str">
        <f t="shared" si="54"/>
        <v/>
      </c>
      <c r="AP482" s="112" t="str">
        <f t="shared" si="55"/>
        <v/>
      </c>
      <c r="AQ482" s="112" t="str">
        <f t="shared" si="56"/>
        <v/>
      </c>
    </row>
    <row r="483" spans="1:43" x14ac:dyDescent="0.25">
      <c r="A483" s="138"/>
      <c r="B483" s="139"/>
      <c r="C483" s="140"/>
      <c r="D483" s="140"/>
      <c r="E483" s="140"/>
      <c r="F483" s="141"/>
      <c r="G483" s="141"/>
      <c r="H483" s="140"/>
      <c r="I483" s="140"/>
      <c r="J483" s="140"/>
      <c r="K483" s="140"/>
      <c r="L483" s="140"/>
      <c r="M483" s="140"/>
      <c r="N483" s="140"/>
      <c r="O483" s="142"/>
      <c r="P48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83" s="140"/>
      <c r="R483" s="140"/>
      <c r="S483" s="140"/>
      <c r="T483" s="140"/>
      <c r="U483" s="137" t="str">
        <f t="shared" si="50"/>
        <v/>
      </c>
      <c r="V483" s="140"/>
      <c r="AL483" s="111" t="str">
        <f t="shared" si="51"/>
        <v/>
      </c>
      <c r="AM483" s="112" t="str">
        <f t="shared" si="52"/>
        <v/>
      </c>
      <c r="AN483" s="112" t="str">
        <f t="shared" si="53"/>
        <v/>
      </c>
      <c r="AO483" s="112" t="str">
        <f t="shared" si="54"/>
        <v/>
      </c>
      <c r="AP483" s="112" t="str">
        <f t="shared" si="55"/>
        <v/>
      </c>
      <c r="AQ483" s="112" t="str">
        <f t="shared" si="56"/>
        <v/>
      </c>
    </row>
    <row r="484" spans="1:43" x14ac:dyDescent="0.25">
      <c r="A484" s="138"/>
      <c r="B484" s="139"/>
      <c r="C484" s="140"/>
      <c r="D484" s="140"/>
      <c r="E484" s="140"/>
      <c r="F484" s="141"/>
      <c r="G484" s="141"/>
      <c r="H484" s="140"/>
      <c r="I484" s="140"/>
      <c r="J484" s="140"/>
      <c r="K484" s="140"/>
      <c r="L484" s="140"/>
      <c r="M484" s="140"/>
      <c r="N484" s="140"/>
      <c r="O484" s="142"/>
      <c r="P48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84" s="140"/>
      <c r="R484" s="140"/>
      <c r="S484" s="140"/>
      <c r="T484" s="140"/>
      <c r="U484" s="137" t="str">
        <f t="shared" si="50"/>
        <v/>
      </c>
      <c r="V484" s="140"/>
      <c r="AL484" s="111" t="str">
        <f t="shared" si="51"/>
        <v/>
      </c>
      <c r="AM484" s="112" t="str">
        <f t="shared" si="52"/>
        <v/>
      </c>
      <c r="AN484" s="112" t="str">
        <f t="shared" si="53"/>
        <v/>
      </c>
      <c r="AO484" s="112" t="str">
        <f t="shared" si="54"/>
        <v/>
      </c>
      <c r="AP484" s="112" t="str">
        <f t="shared" si="55"/>
        <v/>
      </c>
      <c r="AQ484" s="112" t="str">
        <f t="shared" si="56"/>
        <v/>
      </c>
    </row>
    <row r="485" spans="1:43" x14ac:dyDescent="0.25">
      <c r="A485" s="138"/>
      <c r="B485" s="139"/>
      <c r="C485" s="140"/>
      <c r="D485" s="140"/>
      <c r="E485" s="140"/>
      <c r="F485" s="141"/>
      <c r="G485" s="141"/>
      <c r="H485" s="140"/>
      <c r="I485" s="140"/>
      <c r="J485" s="140"/>
      <c r="K485" s="140"/>
      <c r="L485" s="140"/>
      <c r="M485" s="140"/>
      <c r="N485" s="140"/>
      <c r="O485" s="142"/>
      <c r="P48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85" s="140"/>
      <c r="R485" s="140"/>
      <c r="S485" s="140"/>
      <c r="T485" s="140"/>
      <c r="U485" s="137" t="str">
        <f t="shared" si="50"/>
        <v/>
      </c>
      <c r="V485" s="140"/>
      <c r="AL485" s="111" t="str">
        <f t="shared" si="51"/>
        <v/>
      </c>
      <c r="AM485" s="112" t="str">
        <f t="shared" si="52"/>
        <v/>
      </c>
      <c r="AN485" s="112" t="str">
        <f t="shared" si="53"/>
        <v/>
      </c>
      <c r="AO485" s="112" t="str">
        <f t="shared" si="54"/>
        <v/>
      </c>
      <c r="AP485" s="112" t="str">
        <f t="shared" si="55"/>
        <v/>
      </c>
      <c r="AQ485" s="112" t="str">
        <f t="shared" si="56"/>
        <v/>
      </c>
    </row>
    <row r="486" spans="1:43" x14ac:dyDescent="0.25">
      <c r="A486" s="138"/>
      <c r="B486" s="139"/>
      <c r="C486" s="140"/>
      <c r="D486" s="140"/>
      <c r="E486" s="140"/>
      <c r="F486" s="141"/>
      <c r="G486" s="141"/>
      <c r="H486" s="140"/>
      <c r="I486" s="140"/>
      <c r="J486" s="140"/>
      <c r="K486" s="140"/>
      <c r="L486" s="140"/>
      <c r="M486" s="140"/>
      <c r="N486" s="140"/>
      <c r="O486" s="142"/>
      <c r="P48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86" s="140"/>
      <c r="R486" s="140"/>
      <c r="S486" s="140"/>
      <c r="T486" s="140"/>
      <c r="U486" s="137" t="str">
        <f t="shared" si="50"/>
        <v/>
      </c>
      <c r="V486" s="140"/>
      <c r="AL486" s="111" t="str">
        <f t="shared" si="51"/>
        <v/>
      </c>
      <c r="AM486" s="112" t="str">
        <f t="shared" si="52"/>
        <v/>
      </c>
      <c r="AN486" s="112" t="str">
        <f t="shared" si="53"/>
        <v/>
      </c>
      <c r="AO486" s="112" t="str">
        <f t="shared" si="54"/>
        <v/>
      </c>
      <c r="AP486" s="112" t="str">
        <f t="shared" si="55"/>
        <v/>
      </c>
      <c r="AQ486" s="112" t="str">
        <f t="shared" si="56"/>
        <v/>
      </c>
    </row>
    <row r="487" spans="1:43" x14ac:dyDescent="0.25">
      <c r="A487" s="138"/>
      <c r="B487" s="139"/>
      <c r="C487" s="140"/>
      <c r="D487" s="140"/>
      <c r="E487" s="140"/>
      <c r="F487" s="141"/>
      <c r="G487" s="141"/>
      <c r="H487" s="140"/>
      <c r="I487" s="140"/>
      <c r="J487" s="140"/>
      <c r="K487" s="140"/>
      <c r="L487" s="140"/>
      <c r="M487" s="140"/>
      <c r="N487" s="140"/>
      <c r="O487" s="142"/>
      <c r="P48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87" s="140"/>
      <c r="R487" s="140"/>
      <c r="S487" s="140"/>
      <c r="T487" s="140"/>
      <c r="U487" s="137" t="str">
        <f t="shared" si="50"/>
        <v/>
      </c>
      <c r="V487" s="140"/>
      <c r="AL487" s="111" t="str">
        <f t="shared" si="51"/>
        <v/>
      </c>
      <c r="AM487" s="112" t="str">
        <f t="shared" si="52"/>
        <v/>
      </c>
      <c r="AN487" s="112" t="str">
        <f t="shared" si="53"/>
        <v/>
      </c>
      <c r="AO487" s="112" t="str">
        <f t="shared" si="54"/>
        <v/>
      </c>
      <c r="AP487" s="112" t="str">
        <f t="shared" si="55"/>
        <v/>
      </c>
      <c r="AQ487" s="112" t="str">
        <f t="shared" si="56"/>
        <v/>
      </c>
    </row>
    <row r="488" spans="1:43" x14ac:dyDescent="0.25">
      <c r="A488" s="138"/>
      <c r="B488" s="139"/>
      <c r="C488" s="140"/>
      <c r="D488" s="140"/>
      <c r="E488" s="140"/>
      <c r="F488" s="141"/>
      <c r="G488" s="141"/>
      <c r="H488" s="140"/>
      <c r="I488" s="140"/>
      <c r="J488" s="140"/>
      <c r="K488" s="140"/>
      <c r="L488" s="140"/>
      <c r="M488" s="140"/>
      <c r="N488" s="140"/>
      <c r="O488" s="142"/>
      <c r="P48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88" s="140"/>
      <c r="R488" s="140"/>
      <c r="S488" s="140"/>
      <c r="T488" s="140"/>
      <c r="U488" s="137" t="str">
        <f t="shared" si="50"/>
        <v/>
      </c>
      <c r="V488" s="140"/>
      <c r="AL488" s="111" t="str">
        <f t="shared" si="51"/>
        <v/>
      </c>
      <c r="AM488" s="112" t="str">
        <f t="shared" si="52"/>
        <v/>
      </c>
      <c r="AN488" s="112" t="str">
        <f t="shared" si="53"/>
        <v/>
      </c>
      <c r="AO488" s="112" t="str">
        <f t="shared" si="54"/>
        <v/>
      </c>
      <c r="AP488" s="112" t="str">
        <f t="shared" si="55"/>
        <v/>
      </c>
      <c r="AQ488" s="112" t="str">
        <f t="shared" si="56"/>
        <v/>
      </c>
    </row>
    <row r="489" spans="1:43" x14ac:dyDescent="0.25">
      <c r="A489" s="138"/>
      <c r="B489" s="139"/>
      <c r="C489" s="140"/>
      <c r="D489" s="140"/>
      <c r="E489" s="140"/>
      <c r="F489" s="141"/>
      <c r="G489" s="141"/>
      <c r="H489" s="140"/>
      <c r="I489" s="140"/>
      <c r="J489" s="140"/>
      <c r="K489" s="140"/>
      <c r="L489" s="140"/>
      <c r="M489" s="140"/>
      <c r="N489" s="140"/>
      <c r="O489" s="142"/>
      <c r="P48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89" s="140"/>
      <c r="R489" s="140"/>
      <c r="S489" s="140"/>
      <c r="T489" s="140"/>
      <c r="U489" s="137" t="str">
        <f t="shared" si="50"/>
        <v/>
      </c>
      <c r="V489" s="140"/>
      <c r="AL489" s="111" t="str">
        <f t="shared" si="51"/>
        <v/>
      </c>
      <c r="AM489" s="112" t="str">
        <f t="shared" si="52"/>
        <v/>
      </c>
      <c r="AN489" s="112" t="str">
        <f t="shared" si="53"/>
        <v/>
      </c>
      <c r="AO489" s="112" t="str">
        <f t="shared" si="54"/>
        <v/>
      </c>
      <c r="AP489" s="112" t="str">
        <f t="shared" si="55"/>
        <v/>
      </c>
      <c r="AQ489" s="112" t="str">
        <f t="shared" si="56"/>
        <v/>
      </c>
    </row>
    <row r="490" spans="1:43" x14ac:dyDescent="0.25">
      <c r="A490" s="138"/>
      <c r="B490" s="139"/>
      <c r="C490" s="140"/>
      <c r="D490" s="140"/>
      <c r="E490" s="140"/>
      <c r="F490" s="141"/>
      <c r="G490" s="141"/>
      <c r="H490" s="140"/>
      <c r="I490" s="140"/>
      <c r="J490" s="140"/>
      <c r="K490" s="140"/>
      <c r="L490" s="140"/>
      <c r="M490" s="140"/>
      <c r="N490" s="140"/>
      <c r="O490" s="142"/>
      <c r="P49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90" s="140"/>
      <c r="R490" s="140"/>
      <c r="S490" s="140"/>
      <c r="T490" s="140"/>
      <c r="U490" s="137" t="str">
        <f t="shared" si="50"/>
        <v/>
      </c>
      <c r="V490" s="140"/>
      <c r="AL490" s="111" t="str">
        <f t="shared" si="51"/>
        <v/>
      </c>
      <c r="AM490" s="112" t="str">
        <f t="shared" si="52"/>
        <v/>
      </c>
      <c r="AN490" s="112" t="str">
        <f t="shared" si="53"/>
        <v/>
      </c>
      <c r="AO490" s="112" t="str">
        <f t="shared" si="54"/>
        <v/>
      </c>
      <c r="AP490" s="112" t="str">
        <f t="shared" si="55"/>
        <v/>
      </c>
      <c r="AQ490" s="112" t="str">
        <f t="shared" si="56"/>
        <v/>
      </c>
    </row>
    <row r="491" spans="1:43" x14ac:dyDescent="0.25">
      <c r="A491" s="138"/>
      <c r="B491" s="139"/>
      <c r="C491" s="140"/>
      <c r="D491" s="140"/>
      <c r="E491" s="140"/>
      <c r="F491" s="141"/>
      <c r="G491" s="141"/>
      <c r="H491" s="140"/>
      <c r="I491" s="140"/>
      <c r="J491" s="140"/>
      <c r="K491" s="140"/>
      <c r="L491" s="140"/>
      <c r="M491" s="140"/>
      <c r="N491" s="140"/>
      <c r="O491" s="142"/>
      <c r="P49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91" s="140"/>
      <c r="R491" s="140"/>
      <c r="S491" s="140"/>
      <c r="T491" s="140"/>
      <c r="U491" s="137" t="str">
        <f t="shared" si="50"/>
        <v/>
      </c>
      <c r="V491" s="140"/>
      <c r="AL491" s="111" t="str">
        <f t="shared" si="51"/>
        <v/>
      </c>
      <c r="AM491" s="112" t="str">
        <f t="shared" si="52"/>
        <v/>
      </c>
      <c r="AN491" s="112" t="str">
        <f t="shared" si="53"/>
        <v/>
      </c>
      <c r="AO491" s="112" t="str">
        <f t="shared" si="54"/>
        <v/>
      </c>
      <c r="AP491" s="112" t="str">
        <f t="shared" si="55"/>
        <v/>
      </c>
      <c r="AQ491" s="112" t="str">
        <f t="shared" si="56"/>
        <v/>
      </c>
    </row>
    <row r="492" spans="1:43" x14ac:dyDescent="0.25">
      <c r="A492" s="138"/>
      <c r="B492" s="139"/>
      <c r="C492" s="140"/>
      <c r="D492" s="140"/>
      <c r="E492" s="140"/>
      <c r="F492" s="141"/>
      <c r="G492" s="141"/>
      <c r="H492" s="140"/>
      <c r="I492" s="140"/>
      <c r="J492" s="140"/>
      <c r="K492" s="140"/>
      <c r="L492" s="140"/>
      <c r="M492" s="140"/>
      <c r="N492" s="140"/>
      <c r="O492" s="142"/>
      <c r="P49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92" s="140"/>
      <c r="R492" s="140"/>
      <c r="S492" s="140"/>
      <c r="T492" s="140"/>
      <c r="U492" s="137" t="str">
        <f t="shared" si="50"/>
        <v/>
      </c>
      <c r="V492" s="140"/>
      <c r="AL492" s="111" t="str">
        <f t="shared" si="51"/>
        <v/>
      </c>
      <c r="AM492" s="112" t="str">
        <f t="shared" si="52"/>
        <v/>
      </c>
      <c r="AN492" s="112" t="str">
        <f t="shared" si="53"/>
        <v/>
      </c>
      <c r="AO492" s="112" t="str">
        <f t="shared" si="54"/>
        <v/>
      </c>
      <c r="AP492" s="112" t="str">
        <f t="shared" si="55"/>
        <v/>
      </c>
      <c r="AQ492" s="112" t="str">
        <f t="shared" si="56"/>
        <v/>
      </c>
    </row>
    <row r="493" spans="1:43" x14ac:dyDescent="0.25">
      <c r="A493" s="138"/>
      <c r="B493" s="139"/>
      <c r="C493" s="140"/>
      <c r="D493" s="140"/>
      <c r="E493" s="140"/>
      <c r="F493" s="141"/>
      <c r="G493" s="141"/>
      <c r="H493" s="140"/>
      <c r="I493" s="140"/>
      <c r="J493" s="140"/>
      <c r="K493" s="140"/>
      <c r="L493" s="140"/>
      <c r="M493" s="140"/>
      <c r="N493" s="140"/>
      <c r="O493" s="142"/>
      <c r="P49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93" s="140"/>
      <c r="R493" s="140"/>
      <c r="S493" s="140"/>
      <c r="T493" s="140"/>
      <c r="U493" s="137" t="str">
        <f t="shared" si="50"/>
        <v/>
      </c>
      <c r="V493" s="140"/>
      <c r="AL493" s="111" t="str">
        <f t="shared" si="51"/>
        <v/>
      </c>
      <c r="AM493" s="112" t="str">
        <f t="shared" si="52"/>
        <v/>
      </c>
      <c r="AN493" s="112" t="str">
        <f t="shared" si="53"/>
        <v/>
      </c>
      <c r="AO493" s="112" t="str">
        <f t="shared" si="54"/>
        <v/>
      </c>
      <c r="AP493" s="112" t="str">
        <f t="shared" si="55"/>
        <v/>
      </c>
      <c r="AQ493" s="112" t="str">
        <f t="shared" si="56"/>
        <v/>
      </c>
    </row>
    <row r="494" spans="1:43" x14ac:dyDescent="0.25">
      <c r="A494" s="138"/>
      <c r="B494" s="139"/>
      <c r="C494" s="140"/>
      <c r="D494" s="140"/>
      <c r="E494" s="140"/>
      <c r="F494" s="141"/>
      <c r="G494" s="141"/>
      <c r="H494" s="140"/>
      <c r="I494" s="140"/>
      <c r="J494" s="140"/>
      <c r="K494" s="140"/>
      <c r="L494" s="140"/>
      <c r="M494" s="140"/>
      <c r="N494" s="140"/>
      <c r="O494" s="142"/>
      <c r="P49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94" s="140"/>
      <c r="R494" s="140"/>
      <c r="S494" s="140"/>
      <c r="T494" s="140"/>
      <c r="U494" s="137" t="str">
        <f t="shared" si="50"/>
        <v/>
      </c>
      <c r="V494" s="140"/>
      <c r="AL494" s="111" t="str">
        <f t="shared" si="51"/>
        <v/>
      </c>
      <c r="AM494" s="112" t="str">
        <f t="shared" si="52"/>
        <v/>
      </c>
      <c r="AN494" s="112" t="str">
        <f t="shared" si="53"/>
        <v/>
      </c>
      <c r="AO494" s="112" t="str">
        <f t="shared" si="54"/>
        <v/>
      </c>
      <c r="AP494" s="112" t="str">
        <f t="shared" si="55"/>
        <v/>
      </c>
      <c r="AQ494" s="112" t="str">
        <f t="shared" si="56"/>
        <v/>
      </c>
    </row>
    <row r="495" spans="1:43" x14ac:dyDescent="0.25">
      <c r="A495" s="138"/>
      <c r="B495" s="139"/>
      <c r="C495" s="140"/>
      <c r="D495" s="140"/>
      <c r="E495" s="140"/>
      <c r="F495" s="141"/>
      <c r="G495" s="141"/>
      <c r="H495" s="140"/>
      <c r="I495" s="140"/>
      <c r="J495" s="140"/>
      <c r="K495" s="140"/>
      <c r="L495" s="140"/>
      <c r="M495" s="140"/>
      <c r="N495" s="140"/>
      <c r="O495" s="142"/>
      <c r="P49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95" s="140"/>
      <c r="R495" s="140"/>
      <c r="S495" s="140"/>
      <c r="T495" s="140"/>
      <c r="U495" s="137" t="str">
        <f t="shared" si="50"/>
        <v/>
      </c>
      <c r="V495" s="140"/>
      <c r="AL495" s="111" t="str">
        <f t="shared" si="51"/>
        <v/>
      </c>
      <c r="AM495" s="112" t="str">
        <f t="shared" si="52"/>
        <v/>
      </c>
      <c r="AN495" s="112" t="str">
        <f t="shared" si="53"/>
        <v/>
      </c>
      <c r="AO495" s="112" t="str">
        <f t="shared" si="54"/>
        <v/>
      </c>
      <c r="AP495" s="112" t="str">
        <f t="shared" si="55"/>
        <v/>
      </c>
      <c r="AQ495" s="112" t="str">
        <f t="shared" si="56"/>
        <v/>
      </c>
    </row>
    <row r="496" spans="1:43" x14ac:dyDescent="0.25">
      <c r="A496" s="138"/>
      <c r="B496" s="139"/>
      <c r="C496" s="140"/>
      <c r="D496" s="140"/>
      <c r="E496" s="140"/>
      <c r="F496" s="141"/>
      <c r="G496" s="141"/>
      <c r="H496" s="140"/>
      <c r="I496" s="140"/>
      <c r="J496" s="140"/>
      <c r="K496" s="140"/>
      <c r="L496" s="140"/>
      <c r="M496" s="140"/>
      <c r="N496" s="140"/>
      <c r="O496" s="142"/>
      <c r="P49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96" s="140"/>
      <c r="R496" s="140"/>
      <c r="S496" s="140"/>
      <c r="T496" s="140"/>
      <c r="U496" s="137" t="str">
        <f t="shared" si="50"/>
        <v/>
      </c>
      <c r="V496" s="140"/>
      <c r="AL496" s="111" t="str">
        <f t="shared" si="51"/>
        <v/>
      </c>
      <c r="AM496" s="112" t="str">
        <f t="shared" si="52"/>
        <v/>
      </c>
      <c r="AN496" s="112" t="str">
        <f t="shared" si="53"/>
        <v/>
      </c>
      <c r="AO496" s="112" t="str">
        <f t="shared" si="54"/>
        <v/>
      </c>
      <c r="AP496" s="112" t="str">
        <f t="shared" si="55"/>
        <v/>
      </c>
      <c r="AQ496" s="112" t="str">
        <f t="shared" si="56"/>
        <v/>
      </c>
    </row>
    <row r="497" spans="1:43" x14ac:dyDescent="0.25">
      <c r="A497" s="138"/>
      <c r="B497" s="139"/>
      <c r="C497" s="140"/>
      <c r="D497" s="140"/>
      <c r="E497" s="140"/>
      <c r="F497" s="141"/>
      <c r="G497" s="141"/>
      <c r="H497" s="140"/>
      <c r="I497" s="140"/>
      <c r="J497" s="140"/>
      <c r="K497" s="140"/>
      <c r="L497" s="140"/>
      <c r="M497" s="140"/>
      <c r="N497" s="140"/>
      <c r="O497" s="142"/>
      <c r="P49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97" s="140"/>
      <c r="R497" s="140"/>
      <c r="S497" s="140"/>
      <c r="T497" s="140"/>
      <c r="U497" s="137" t="str">
        <f t="shared" si="50"/>
        <v/>
      </c>
      <c r="V497" s="140"/>
      <c r="AL497" s="111" t="str">
        <f t="shared" si="51"/>
        <v/>
      </c>
      <c r="AM497" s="112" t="str">
        <f t="shared" si="52"/>
        <v/>
      </c>
      <c r="AN497" s="112" t="str">
        <f t="shared" si="53"/>
        <v/>
      </c>
      <c r="AO497" s="112" t="str">
        <f t="shared" si="54"/>
        <v/>
      </c>
      <c r="AP497" s="112" t="str">
        <f t="shared" si="55"/>
        <v/>
      </c>
      <c r="AQ497" s="112" t="str">
        <f t="shared" si="56"/>
        <v/>
      </c>
    </row>
    <row r="498" spans="1:43" x14ac:dyDescent="0.25">
      <c r="A498" s="138"/>
      <c r="B498" s="139"/>
      <c r="C498" s="140"/>
      <c r="D498" s="140"/>
      <c r="E498" s="140"/>
      <c r="F498" s="141"/>
      <c r="G498" s="141"/>
      <c r="H498" s="140"/>
      <c r="I498" s="140"/>
      <c r="J498" s="140"/>
      <c r="K498" s="140"/>
      <c r="L498" s="140"/>
      <c r="M498" s="140"/>
      <c r="N498" s="140"/>
      <c r="O498" s="142"/>
      <c r="P49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98" s="140"/>
      <c r="R498" s="140"/>
      <c r="S498" s="140"/>
      <c r="T498" s="140"/>
      <c r="U498" s="137" t="str">
        <f t="shared" si="50"/>
        <v/>
      </c>
      <c r="V498" s="140"/>
      <c r="AL498" s="111" t="str">
        <f t="shared" si="51"/>
        <v/>
      </c>
      <c r="AM498" s="112" t="str">
        <f t="shared" si="52"/>
        <v/>
      </c>
      <c r="AN498" s="112" t="str">
        <f t="shared" si="53"/>
        <v/>
      </c>
      <c r="AO498" s="112" t="str">
        <f t="shared" si="54"/>
        <v/>
      </c>
      <c r="AP498" s="112" t="str">
        <f t="shared" si="55"/>
        <v/>
      </c>
      <c r="AQ498" s="112" t="str">
        <f t="shared" si="56"/>
        <v/>
      </c>
    </row>
    <row r="499" spans="1:43" x14ac:dyDescent="0.25">
      <c r="A499" s="138"/>
      <c r="B499" s="139"/>
      <c r="C499" s="140"/>
      <c r="D499" s="140"/>
      <c r="E499" s="140"/>
      <c r="F499" s="141"/>
      <c r="G499" s="141"/>
      <c r="H499" s="140"/>
      <c r="I499" s="140"/>
      <c r="J499" s="140"/>
      <c r="K499" s="140"/>
      <c r="L499" s="140"/>
      <c r="M499" s="140"/>
      <c r="N499" s="140"/>
      <c r="O499" s="142"/>
      <c r="P49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499" s="140"/>
      <c r="R499" s="140"/>
      <c r="S499" s="140"/>
      <c r="T499" s="140"/>
      <c r="U499" s="137" t="str">
        <f t="shared" si="50"/>
        <v/>
      </c>
      <c r="V499" s="140"/>
      <c r="AL499" s="111" t="str">
        <f t="shared" si="51"/>
        <v/>
      </c>
      <c r="AM499" s="112" t="str">
        <f t="shared" si="52"/>
        <v/>
      </c>
      <c r="AN499" s="112" t="str">
        <f t="shared" si="53"/>
        <v/>
      </c>
      <c r="AO499" s="112" t="str">
        <f t="shared" si="54"/>
        <v/>
      </c>
      <c r="AP499" s="112" t="str">
        <f t="shared" si="55"/>
        <v/>
      </c>
      <c r="AQ499" s="112" t="str">
        <f t="shared" si="56"/>
        <v/>
      </c>
    </row>
    <row r="500" spans="1:43" x14ac:dyDescent="0.25">
      <c r="A500" s="138"/>
      <c r="B500" s="139"/>
      <c r="C500" s="140"/>
      <c r="D500" s="140"/>
      <c r="E500" s="140"/>
      <c r="F500" s="141"/>
      <c r="G500" s="141"/>
      <c r="H500" s="140"/>
      <c r="I500" s="140"/>
      <c r="J500" s="140"/>
      <c r="K500" s="140"/>
      <c r="L500" s="140"/>
      <c r="M500" s="140"/>
      <c r="N500" s="140"/>
      <c r="O500" s="142"/>
      <c r="P50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00" s="140"/>
      <c r="R500" s="140"/>
      <c r="S500" s="140"/>
      <c r="T500" s="140"/>
      <c r="U500" s="137" t="str">
        <f t="shared" si="50"/>
        <v/>
      </c>
      <c r="V500" s="140"/>
      <c r="AL500" s="111" t="str">
        <f t="shared" si="51"/>
        <v/>
      </c>
      <c r="AM500" s="112" t="str">
        <f t="shared" si="52"/>
        <v/>
      </c>
      <c r="AN500" s="112" t="str">
        <f t="shared" si="53"/>
        <v/>
      </c>
      <c r="AO500" s="112" t="str">
        <f t="shared" si="54"/>
        <v/>
      </c>
      <c r="AP500" s="112" t="str">
        <f t="shared" si="55"/>
        <v/>
      </c>
      <c r="AQ500" s="112" t="str">
        <f t="shared" si="56"/>
        <v/>
      </c>
    </row>
    <row r="501" spans="1:43" x14ac:dyDescent="0.25">
      <c r="A501" s="138"/>
      <c r="B501" s="139"/>
      <c r="C501" s="140"/>
      <c r="D501" s="140"/>
      <c r="E501" s="140"/>
      <c r="F501" s="141"/>
      <c r="G501" s="141"/>
      <c r="H501" s="140"/>
      <c r="I501" s="140"/>
      <c r="J501" s="140"/>
      <c r="K501" s="140"/>
      <c r="L501" s="140"/>
      <c r="M501" s="140"/>
      <c r="N501" s="140"/>
      <c r="O501" s="142"/>
      <c r="P50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01" s="140"/>
      <c r="R501" s="140"/>
      <c r="S501" s="140"/>
      <c r="T501" s="140"/>
      <c r="U501" s="137" t="str">
        <f t="shared" si="50"/>
        <v/>
      </c>
      <c r="V501" s="140"/>
      <c r="AL501" s="111" t="str">
        <f t="shared" si="51"/>
        <v/>
      </c>
      <c r="AM501" s="112" t="str">
        <f t="shared" si="52"/>
        <v/>
      </c>
      <c r="AN501" s="112" t="str">
        <f t="shared" si="53"/>
        <v/>
      </c>
      <c r="AO501" s="112" t="str">
        <f t="shared" si="54"/>
        <v/>
      </c>
      <c r="AP501" s="112" t="str">
        <f t="shared" si="55"/>
        <v/>
      </c>
      <c r="AQ501" s="112" t="str">
        <f t="shared" si="56"/>
        <v/>
      </c>
    </row>
    <row r="502" spans="1:43" x14ac:dyDescent="0.25">
      <c r="A502" s="138"/>
      <c r="B502" s="139"/>
      <c r="C502" s="140"/>
      <c r="D502" s="140"/>
      <c r="E502" s="140"/>
      <c r="F502" s="141"/>
      <c r="G502" s="141"/>
      <c r="H502" s="140"/>
      <c r="I502" s="140"/>
      <c r="J502" s="140"/>
      <c r="K502" s="140"/>
      <c r="L502" s="140"/>
      <c r="M502" s="140"/>
      <c r="N502" s="140"/>
      <c r="O502" s="142"/>
      <c r="P50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02" s="140"/>
      <c r="R502" s="140"/>
      <c r="S502" s="140"/>
      <c r="T502" s="140"/>
      <c r="U502" s="137" t="str">
        <f t="shared" si="50"/>
        <v/>
      </c>
      <c r="V502" s="140"/>
      <c r="AL502" s="111" t="str">
        <f t="shared" si="51"/>
        <v/>
      </c>
      <c r="AM502" s="112" t="str">
        <f t="shared" si="52"/>
        <v/>
      </c>
      <c r="AN502" s="112" t="str">
        <f t="shared" si="53"/>
        <v/>
      </c>
      <c r="AO502" s="112" t="str">
        <f t="shared" si="54"/>
        <v/>
      </c>
      <c r="AP502" s="112" t="str">
        <f t="shared" si="55"/>
        <v/>
      </c>
      <c r="AQ502" s="112" t="str">
        <f t="shared" si="56"/>
        <v/>
      </c>
    </row>
    <row r="503" spans="1:43" x14ac:dyDescent="0.25">
      <c r="A503" s="138"/>
      <c r="B503" s="139"/>
      <c r="C503" s="140"/>
      <c r="D503" s="140"/>
      <c r="E503" s="140"/>
      <c r="F503" s="141"/>
      <c r="G503" s="141"/>
      <c r="H503" s="140"/>
      <c r="I503" s="140"/>
      <c r="J503" s="140"/>
      <c r="K503" s="140"/>
      <c r="L503" s="140"/>
      <c r="M503" s="140"/>
      <c r="N503" s="140"/>
      <c r="O503" s="142"/>
      <c r="P50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03" s="140"/>
      <c r="R503" s="140"/>
      <c r="S503" s="140"/>
      <c r="T503" s="140"/>
      <c r="U503" s="137" t="str">
        <f t="shared" si="50"/>
        <v/>
      </c>
      <c r="V503" s="140"/>
      <c r="AL503" s="111" t="str">
        <f t="shared" si="51"/>
        <v/>
      </c>
      <c r="AM503" s="112" t="str">
        <f t="shared" si="52"/>
        <v/>
      </c>
      <c r="AN503" s="112" t="str">
        <f t="shared" si="53"/>
        <v/>
      </c>
      <c r="AO503" s="112" t="str">
        <f t="shared" si="54"/>
        <v/>
      </c>
      <c r="AP503" s="112" t="str">
        <f t="shared" si="55"/>
        <v/>
      </c>
      <c r="AQ503" s="112" t="str">
        <f t="shared" si="56"/>
        <v/>
      </c>
    </row>
    <row r="504" spans="1:43" x14ac:dyDescent="0.25">
      <c r="A504" s="138"/>
      <c r="B504" s="139"/>
      <c r="C504" s="140"/>
      <c r="D504" s="140"/>
      <c r="E504" s="140"/>
      <c r="F504" s="141"/>
      <c r="G504" s="141"/>
      <c r="H504" s="140"/>
      <c r="I504" s="140"/>
      <c r="J504" s="140"/>
      <c r="K504" s="140"/>
      <c r="L504" s="140"/>
      <c r="M504" s="140"/>
      <c r="N504" s="140"/>
      <c r="O504" s="142"/>
      <c r="P50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04" s="140"/>
      <c r="R504" s="140"/>
      <c r="S504" s="140"/>
      <c r="T504" s="140"/>
      <c r="U504" s="137" t="str">
        <f t="shared" si="50"/>
        <v/>
      </c>
      <c r="V504" s="140"/>
      <c r="AL504" s="111" t="str">
        <f t="shared" si="51"/>
        <v/>
      </c>
      <c r="AM504" s="112" t="str">
        <f t="shared" si="52"/>
        <v/>
      </c>
      <c r="AN504" s="112" t="str">
        <f t="shared" si="53"/>
        <v/>
      </c>
      <c r="AO504" s="112" t="str">
        <f t="shared" si="54"/>
        <v/>
      </c>
      <c r="AP504" s="112" t="str">
        <f t="shared" si="55"/>
        <v/>
      </c>
      <c r="AQ504" s="112" t="str">
        <f t="shared" si="56"/>
        <v/>
      </c>
    </row>
    <row r="505" spans="1:43" x14ac:dyDescent="0.25">
      <c r="A505" s="138"/>
      <c r="B505" s="139"/>
      <c r="C505" s="140"/>
      <c r="D505" s="140"/>
      <c r="E505" s="140"/>
      <c r="F505" s="141"/>
      <c r="G505" s="141"/>
      <c r="H505" s="140"/>
      <c r="I505" s="140"/>
      <c r="J505" s="140"/>
      <c r="K505" s="140"/>
      <c r="L505" s="140"/>
      <c r="M505" s="140"/>
      <c r="N505" s="140"/>
      <c r="O505" s="142"/>
      <c r="P50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05" s="140"/>
      <c r="R505" s="140"/>
      <c r="S505" s="140"/>
      <c r="T505" s="140"/>
      <c r="U505" s="137" t="str">
        <f t="shared" si="50"/>
        <v/>
      </c>
      <c r="V505" s="140"/>
      <c r="AL505" s="111" t="str">
        <f t="shared" si="51"/>
        <v/>
      </c>
      <c r="AM505" s="112" t="str">
        <f t="shared" si="52"/>
        <v/>
      </c>
      <c r="AN505" s="112" t="str">
        <f t="shared" si="53"/>
        <v/>
      </c>
      <c r="AO505" s="112" t="str">
        <f t="shared" si="54"/>
        <v/>
      </c>
      <c r="AP505" s="112" t="str">
        <f t="shared" si="55"/>
        <v/>
      </c>
      <c r="AQ505" s="112" t="str">
        <f t="shared" si="56"/>
        <v/>
      </c>
    </row>
    <row r="506" spans="1:43" x14ac:dyDescent="0.25">
      <c r="A506" s="138"/>
      <c r="B506" s="139"/>
      <c r="C506" s="140"/>
      <c r="D506" s="140"/>
      <c r="E506" s="140"/>
      <c r="F506" s="141"/>
      <c r="G506" s="141"/>
      <c r="H506" s="140"/>
      <c r="I506" s="140"/>
      <c r="J506" s="140"/>
      <c r="K506" s="140"/>
      <c r="L506" s="140"/>
      <c r="M506" s="140"/>
      <c r="N506" s="140"/>
      <c r="O506" s="142"/>
      <c r="P50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06" s="140"/>
      <c r="R506" s="140"/>
      <c r="S506" s="140"/>
      <c r="T506" s="140"/>
      <c r="U506" s="137" t="str">
        <f t="shared" si="50"/>
        <v/>
      </c>
      <c r="V506" s="140"/>
      <c r="AL506" s="111" t="str">
        <f t="shared" si="51"/>
        <v/>
      </c>
      <c r="AM506" s="112" t="str">
        <f t="shared" si="52"/>
        <v/>
      </c>
      <c r="AN506" s="112" t="str">
        <f t="shared" si="53"/>
        <v/>
      </c>
      <c r="AO506" s="112" t="str">
        <f t="shared" si="54"/>
        <v/>
      </c>
      <c r="AP506" s="112" t="str">
        <f t="shared" si="55"/>
        <v/>
      </c>
      <c r="AQ506" s="112" t="str">
        <f t="shared" si="56"/>
        <v/>
      </c>
    </row>
    <row r="507" spans="1:43" x14ac:dyDescent="0.25">
      <c r="A507" s="138"/>
      <c r="B507" s="139"/>
      <c r="C507" s="140"/>
      <c r="D507" s="140"/>
      <c r="E507" s="140"/>
      <c r="F507" s="141"/>
      <c r="G507" s="141"/>
      <c r="H507" s="140"/>
      <c r="I507" s="140"/>
      <c r="J507" s="140"/>
      <c r="K507" s="140"/>
      <c r="L507" s="140"/>
      <c r="M507" s="140"/>
      <c r="N507" s="140"/>
      <c r="O507" s="142"/>
      <c r="P50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07" s="140"/>
      <c r="R507" s="140"/>
      <c r="S507" s="140"/>
      <c r="T507" s="140"/>
      <c r="U507" s="137" t="str">
        <f t="shared" si="50"/>
        <v/>
      </c>
      <c r="V507" s="140"/>
      <c r="AL507" s="111" t="str">
        <f t="shared" si="51"/>
        <v/>
      </c>
      <c r="AM507" s="112" t="str">
        <f t="shared" si="52"/>
        <v/>
      </c>
      <c r="AN507" s="112" t="str">
        <f t="shared" si="53"/>
        <v/>
      </c>
      <c r="AO507" s="112" t="str">
        <f t="shared" si="54"/>
        <v/>
      </c>
      <c r="AP507" s="112" t="str">
        <f t="shared" si="55"/>
        <v/>
      </c>
      <c r="AQ507" s="112" t="str">
        <f t="shared" si="56"/>
        <v/>
      </c>
    </row>
    <row r="508" spans="1:43" x14ac:dyDescent="0.25">
      <c r="A508" s="138"/>
      <c r="B508" s="139"/>
      <c r="C508" s="140"/>
      <c r="D508" s="140"/>
      <c r="E508" s="140"/>
      <c r="F508" s="141"/>
      <c r="G508" s="141"/>
      <c r="H508" s="140"/>
      <c r="I508" s="140"/>
      <c r="J508" s="140"/>
      <c r="K508" s="140"/>
      <c r="L508" s="140"/>
      <c r="M508" s="140"/>
      <c r="N508" s="140"/>
      <c r="O508" s="142"/>
      <c r="P50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08" s="140"/>
      <c r="R508" s="140"/>
      <c r="S508" s="140"/>
      <c r="T508" s="140"/>
      <c r="U508" s="137" t="str">
        <f t="shared" si="50"/>
        <v/>
      </c>
      <c r="V508" s="140"/>
      <c r="AL508" s="111" t="str">
        <f t="shared" si="51"/>
        <v/>
      </c>
      <c r="AM508" s="112" t="str">
        <f t="shared" si="52"/>
        <v/>
      </c>
      <c r="AN508" s="112" t="str">
        <f t="shared" si="53"/>
        <v/>
      </c>
      <c r="AO508" s="112" t="str">
        <f t="shared" si="54"/>
        <v/>
      </c>
      <c r="AP508" s="112" t="str">
        <f t="shared" si="55"/>
        <v/>
      </c>
      <c r="AQ508" s="112" t="str">
        <f t="shared" si="56"/>
        <v/>
      </c>
    </row>
    <row r="509" spans="1:43" x14ac:dyDescent="0.25">
      <c r="A509" s="138"/>
      <c r="B509" s="139"/>
      <c r="C509" s="140"/>
      <c r="D509" s="140"/>
      <c r="E509" s="140"/>
      <c r="F509" s="141"/>
      <c r="G509" s="141"/>
      <c r="H509" s="140"/>
      <c r="I509" s="140"/>
      <c r="J509" s="140"/>
      <c r="K509" s="140"/>
      <c r="L509" s="140"/>
      <c r="M509" s="140"/>
      <c r="N509" s="140"/>
      <c r="O509" s="142"/>
      <c r="P50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09" s="140"/>
      <c r="R509" s="140"/>
      <c r="S509" s="140"/>
      <c r="T509" s="140"/>
      <c r="U509" s="137" t="str">
        <f t="shared" si="50"/>
        <v/>
      </c>
      <c r="V509" s="140"/>
      <c r="AL509" s="111" t="str">
        <f t="shared" si="51"/>
        <v/>
      </c>
      <c r="AM509" s="112" t="str">
        <f t="shared" si="52"/>
        <v/>
      </c>
      <c r="AN509" s="112" t="str">
        <f t="shared" si="53"/>
        <v/>
      </c>
      <c r="AO509" s="112" t="str">
        <f t="shared" si="54"/>
        <v/>
      </c>
      <c r="AP509" s="112" t="str">
        <f t="shared" si="55"/>
        <v/>
      </c>
      <c r="AQ509" s="112" t="str">
        <f t="shared" si="56"/>
        <v/>
      </c>
    </row>
    <row r="510" spans="1:43" x14ac:dyDescent="0.25">
      <c r="A510" s="138"/>
      <c r="B510" s="139"/>
      <c r="C510" s="140"/>
      <c r="D510" s="140"/>
      <c r="E510" s="140"/>
      <c r="F510" s="141"/>
      <c r="G510" s="141"/>
      <c r="H510" s="140"/>
      <c r="I510" s="140"/>
      <c r="J510" s="140"/>
      <c r="K510" s="140"/>
      <c r="L510" s="140"/>
      <c r="M510" s="140"/>
      <c r="N510" s="140"/>
      <c r="O510" s="142"/>
      <c r="P51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10" s="140"/>
      <c r="R510" s="140"/>
      <c r="S510" s="140"/>
      <c r="T510" s="140"/>
      <c r="U510" s="137" t="str">
        <f t="shared" si="50"/>
        <v/>
      </c>
      <c r="V510" s="140"/>
      <c r="AL510" s="111" t="str">
        <f t="shared" si="51"/>
        <v/>
      </c>
      <c r="AM510" s="112" t="str">
        <f t="shared" si="52"/>
        <v/>
      </c>
      <c r="AN510" s="112" t="str">
        <f t="shared" si="53"/>
        <v/>
      </c>
      <c r="AO510" s="112" t="str">
        <f t="shared" si="54"/>
        <v/>
      </c>
      <c r="AP510" s="112" t="str">
        <f t="shared" si="55"/>
        <v/>
      </c>
      <c r="AQ510" s="112" t="str">
        <f t="shared" si="56"/>
        <v/>
      </c>
    </row>
    <row r="511" spans="1:43" x14ac:dyDescent="0.25">
      <c r="A511" s="138"/>
      <c r="B511" s="139"/>
      <c r="C511" s="140"/>
      <c r="D511" s="140"/>
      <c r="E511" s="140"/>
      <c r="F511" s="141"/>
      <c r="G511" s="141"/>
      <c r="H511" s="140"/>
      <c r="I511" s="140"/>
      <c r="J511" s="140"/>
      <c r="K511" s="140"/>
      <c r="L511" s="140"/>
      <c r="M511" s="140"/>
      <c r="N511" s="140"/>
      <c r="O511" s="142"/>
      <c r="P51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11" s="140"/>
      <c r="R511" s="140"/>
      <c r="S511" s="140"/>
      <c r="T511" s="140"/>
      <c r="U511" s="137" t="str">
        <f t="shared" si="50"/>
        <v/>
      </c>
      <c r="V511" s="140"/>
      <c r="AL511" s="111" t="str">
        <f t="shared" si="51"/>
        <v/>
      </c>
      <c r="AM511" s="112" t="str">
        <f t="shared" si="52"/>
        <v/>
      </c>
      <c r="AN511" s="112" t="str">
        <f t="shared" si="53"/>
        <v/>
      </c>
      <c r="AO511" s="112" t="str">
        <f t="shared" si="54"/>
        <v/>
      </c>
      <c r="AP511" s="112" t="str">
        <f t="shared" si="55"/>
        <v/>
      </c>
      <c r="AQ511" s="112" t="str">
        <f t="shared" si="56"/>
        <v/>
      </c>
    </row>
    <row r="512" spans="1:43" x14ac:dyDescent="0.25">
      <c r="A512" s="138"/>
      <c r="B512" s="139"/>
      <c r="C512" s="140"/>
      <c r="D512" s="140"/>
      <c r="E512" s="140"/>
      <c r="F512" s="141"/>
      <c r="G512" s="141"/>
      <c r="H512" s="140"/>
      <c r="I512" s="140"/>
      <c r="J512" s="140"/>
      <c r="K512" s="140"/>
      <c r="L512" s="140"/>
      <c r="M512" s="140"/>
      <c r="N512" s="140"/>
      <c r="O512" s="142"/>
      <c r="P51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12" s="140"/>
      <c r="R512" s="140"/>
      <c r="S512" s="140"/>
      <c r="T512" s="140"/>
      <c r="U512" s="137" t="str">
        <f t="shared" si="50"/>
        <v/>
      </c>
      <c r="V512" s="140"/>
      <c r="AL512" s="111" t="str">
        <f t="shared" si="51"/>
        <v/>
      </c>
      <c r="AM512" s="112" t="str">
        <f t="shared" si="52"/>
        <v/>
      </c>
      <c r="AN512" s="112" t="str">
        <f t="shared" si="53"/>
        <v/>
      </c>
      <c r="AO512" s="112" t="str">
        <f t="shared" si="54"/>
        <v/>
      </c>
      <c r="AP512" s="112" t="str">
        <f t="shared" si="55"/>
        <v/>
      </c>
      <c r="AQ512" s="112" t="str">
        <f t="shared" si="56"/>
        <v/>
      </c>
    </row>
    <row r="513" spans="1:43" x14ac:dyDescent="0.25">
      <c r="A513" s="138"/>
      <c r="B513" s="139"/>
      <c r="C513" s="140"/>
      <c r="D513" s="140"/>
      <c r="E513" s="140"/>
      <c r="F513" s="141"/>
      <c r="G513" s="141"/>
      <c r="H513" s="140"/>
      <c r="I513" s="140"/>
      <c r="J513" s="140"/>
      <c r="K513" s="140"/>
      <c r="L513" s="140"/>
      <c r="M513" s="140"/>
      <c r="N513" s="140"/>
      <c r="O513" s="142"/>
      <c r="P51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13" s="140"/>
      <c r="R513" s="140"/>
      <c r="S513" s="140"/>
      <c r="T513" s="140"/>
      <c r="U513" s="137" t="str">
        <f t="shared" si="50"/>
        <v/>
      </c>
      <c r="V513" s="140"/>
      <c r="AL513" s="111" t="str">
        <f t="shared" si="51"/>
        <v/>
      </c>
      <c r="AM513" s="112" t="str">
        <f t="shared" si="52"/>
        <v/>
      </c>
      <c r="AN513" s="112" t="str">
        <f t="shared" si="53"/>
        <v/>
      </c>
      <c r="AO513" s="112" t="str">
        <f t="shared" si="54"/>
        <v/>
      </c>
      <c r="AP513" s="112" t="str">
        <f t="shared" si="55"/>
        <v/>
      </c>
      <c r="AQ513" s="112" t="str">
        <f t="shared" si="56"/>
        <v/>
      </c>
    </row>
    <row r="514" spans="1:43" x14ac:dyDescent="0.25">
      <c r="A514" s="138"/>
      <c r="B514" s="139"/>
      <c r="C514" s="140"/>
      <c r="D514" s="140"/>
      <c r="E514" s="140"/>
      <c r="F514" s="141"/>
      <c r="G514" s="141"/>
      <c r="H514" s="140"/>
      <c r="I514" s="140"/>
      <c r="J514" s="140"/>
      <c r="K514" s="140"/>
      <c r="L514" s="140"/>
      <c r="M514" s="140"/>
      <c r="N514" s="140"/>
      <c r="O514" s="142"/>
      <c r="P51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14" s="140"/>
      <c r="R514" s="140"/>
      <c r="S514" s="140"/>
      <c r="T514" s="140"/>
      <c r="U514" s="137" t="str">
        <f t="shared" ref="U514:U577" si="57">IF($P514="Votre établissement",(LEFT($C514,1)&amp;MID(LEFT($B514,6),3,4)&amp;$A514&amp;CODE(LEFT($E514,1))&amp;CODE(LEFT($D514,1))),IF($P514="Assurance Maladie","CERFA"&amp;MID(LEFT($B514,6),3,4)&amp;$A514&amp;CODE(LEFT($E514,1))&amp;CODE(LEFT($D514,1)),IF(OR($P514="Patient",$P514="Etablissement Receveur"),"Vous n'avez pas à prescrire ce transport","")))</f>
        <v/>
      </c>
      <c r="V514" s="140"/>
      <c r="AL514" s="111" t="str">
        <f t="shared" si="51"/>
        <v/>
      </c>
      <c r="AM514" s="112" t="str">
        <f t="shared" si="52"/>
        <v/>
      </c>
      <c r="AN514" s="112" t="str">
        <f t="shared" si="53"/>
        <v/>
      </c>
      <c r="AO514" s="112" t="str">
        <f t="shared" si="54"/>
        <v/>
      </c>
      <c r="AP514" s="112" t="str">
        <f t="shared" si="55"/>
        <v/>
      </c>
      <c r="AQ514" s="112" t="str">
        <f t="shared" si="56"/>
        <v/>
      </c>
    </row>
    <row r="515" spans="1:43" x14ac:dyDescent="0.25">
      <c r="A515" s="138"/>
      <c r="B515" s="139"/>
      <c r="C515" s="140"/>
      <c r="D515" s="140"/>
      <c r="E515" s="140"/>
      <c r="F515" s="141"/>
      <c r="G515" s="141"/>
      <c r="H515" s="140"/>
      <c r="I515" s="140"/>
      <c r="J515" s="140"/>
      <c r="K515" s="140"/>
      <c r="L515" s="140"/>
      <c r="M515" s="140"/>
      <c r="N515" s="140"/>
      <c r="O515" s="142"/>
      <c r="P51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15" s="140"/>
      <c r="R515" s="140"/>
      <c r="S515" s="140"/>
      <c r="T515" s="140"/>
      <c r="U515" s="137" t="str">
        <f t="shared" si="57"/>
        <v/>
      </c>
      <c r="V515" s="140"/>
      <c r="AL515" s="111" t="str">
        <f t="shared" ref="AL515:AL578" si="58">IF(AND(B515&lt;&gt;"",L515="Ambulance"),VALUE(LEFT(HOUR(B515),2)),"")</f>
        <v/>
      </c>
      <c r="AM515" s="112" t="str">
        <f t="shared" ref="AM515:AM578" si="59">IF(AND(B515&lt;&gt;"",L515="VSL"),VALUE(LEFT(HOUR(B515),2)),"")</f>
        <v/>
      </c>
      <c r="AN515" s="112" t="str">
        <f t="shared" ref="AN515:AN578" si="60">IF(AND(B515&lt;&gt;"",L515="Taxi conventionné"),VALUE(LEFT(HOUR(B515),2)),"")</f>
        <v/>
      </c>
      <c r="AO515" s="112" t="str">
        <f t="shared" ref="AO515:AO578" si="61">IF(AND(B515&lt;&gt;"",L515="Véhicule personnel"),VALUE(LEFT(HOUR(B515),2)),"")</f>
        <v/>
      </c>
      <c r="AP515" s="112" t="str">
        <f t="shared" ref="AP515:AP578" si="62">IF(AND(B515&lt;&gt;"",L515="Transport en commun"),VALUE(LEFT(HOUR(B515),2)),"")</f>
        <v/>
      </c>
      <c r="AQ515" s="112" t="str">
        <f t="shared" ref="AQ515:AQ578" si="63">IF(B515&lt;&gt;"",VALUE(LEFT(HOUR(B515),2)),"")</f>
        <v/>
      </c>
    </row>
    <row r="516" spans="1:43" x14ac:dyDescent="0.25">
      <c r="A516" s="138"/>
      <c r="B516" s="139"/>
      <c r="C516" s="140"/>
      <c r="D516" s="140"/>
      <c r="E516" s="140"/>
      <c r="F516" s="141"/>
      <c r="G516" s="141"/>
      <c r="H516" s="140"/>
      <c r="I516" s="140"/>
      <c r="J516" s="140"/>
      <c r="K516" s="140"/>
      <c r="L516" s="140"/>
      <c r="M516" s="140"/>
      <c r="N516" s="140"/>
      <c r="O516" s="142"/>
      <c r="P51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16" s="140"/>
      <c r="R516" s="140"/>
      <c r="S516" s="140"/>
      <c r="T516" s="140"/>
      <c r="U516" s="137" t="str">
        <f t="shared" si="57"/>
        <v/>
      </c>
      <c r="V516" s="140"/>
      <c r="AL516" s="111" t="str">
        <f t="shared" si="58"/>
        <v/>
      </c>
      <c r="AM516" s="112" t="str">
        <f t="shared" si="59"/>
        <v/>
      </c>
      <c r="AN516" s="112" t="str">
        <f t="shared" si="60"/>
        <v/>
      </c>
      <c r="AO516" s="112" t="str">
        <f t="shared" si="61"/>
        <v/>
      </c>
      <c r="AP516" s="112" t="str">
        <f t="shared" si="62"/>
        <v/>
      </c>
      <c r="AQ516" s="112" t="str">
        <f t="shared" si="63"/>
        <v/>
      </c>
    </row>
    <row r="517" spans="1:43" x14ac:dyDescent="0.25">
      <c r="A517" s="138"/>
      <c r="B517" s="139"/>
      <c r="C517" s="140"/>
      <c r="D517" s="140"/>
      <c r="E517" s="140"/>
      <c r="F517" s="141"/>
      <c r="G517" s="141"/>
      <c r="H517" s="140"/>
      <c r="I517" s="140"/>
      <c r="J517" s="140"/>
      <c r="K517" s="140"/>
      <c r="L517" s="140"/>
      <c r="M517" s="140"/>
      <c r="N517" s="140"/>
      <c r="O517" s="142"/>
      <c r="P51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17" s="140"/>
      <c r="R517" s="140"/>
      <c r="S517" s="140"/>
      <c r="T517" s="140"/>
      <c r="U517" s="137" t="str">
        <f t="shared" si="57"/>
        <v/>
      </c>
      <c r="V517" s="140"/>
      <c r="AL517" s="111" t="str">
        <f t="shared" si="58"/>
        <v/>
      </c>
      <c r="AM517" s="112" t="str">
        <f t="shared" si="59"/>
        <v/>
      </c>
      <c r="AN517" s="112" t="str">
        <f t="shared" si="60"/>
        <v/>
      </c>
      <c r="AO517" s="112" t="str">
        <f t="shared" si="61"/>
        <v/>
      </c>
      <c r="AP517" s="112" t="str">
        <f t="shared" si="62"/>
        <v/>
      </c>
      <c r="AQ517" s="112" t="str">
        <f t="shared" si="63"/>
        <v/>
      </c>
    </row>
    <row r="518" spans="1:43" x14ac:dyDescent="0.25">
      <c r="A518" s="138"/>
      <c r="B518" s="139"/>
      <c r="C518" s="140"/>
      <c r="D518" s="140"/>
      <c r="E518" s="140"/>
      <c r="F518" s="141"/>
      <c r="G518" s="141"/>
      <c r="H518" s="140"/>
      <c r="I518" s="140"/>
      <c r="J518" s="140"/>
      <c r="K518" s="140"/>
      <c r="L518" s="140"/>
      <c r="M518" s="140"/>
      <c r="N518" s="140"/>
      <c r="O518" s="142"/>
      <c r="P51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18" s="140"/>
      <c r="R518" s="140"/>
      <c r="S518" s="140"/>
      <c r="T518" s="140"/>
      <c r="U518" s="137" t="str">
        <f t="shared" si="57"/>
        <v/>
      </c>
      <c r="V518" s="140"/>
      <c r="AL518" s="111" t="str">
        <f t="shared" si="58"/>
        <v/>
      </c>
      <c r="AM518" s="112" t="str">
        <f t="shared" si="59"/>
        <v/>
      </c>
      <c r="AN518" s="112" t="str">
        <f t="shared" si="60"/>
        <v/>
      </c>
      <c r="AO518" s="112" t="str">
        <f t="shared" si="61"/>
        <v/>
      </c>
      <c r="AP518" s="112" t="str">
        <f t="shared" si="62"/>
        <v/>
      </c>
      <c r="AQ518" s="112" t="str">
        <f t="shared" si="63"/>
        <v/>
      </c>
    </row>
    <row r="519" spans="1:43" x14ac:dyDescent="0.25">
      <c r="A519" s="138"/>
      <c r="B519" s="139"/>
      <c r="C519" s="140"/>
      <c r="D519" s="140"/>
      <c r="E519" s="140"/>
      <c r="F519" s="141"/>
      <c r="G519" s="141"/>
      <c r="H519" s="140"/>
      <c r="I519" s="140"/>
      <c r="J519" s="140"/>
      <c r="K519" s="140"/>
      <c r="L519" s="140"/>
      <c r="M519" s="140"/>
      <c r="N519" s="140"/>
      <c r="O519" s="142"/>
      <c r="P51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19" s="140"/>
      <c r="R519" s="140"/>
      <c r="S519" s="140"/>
      <c r="T519" s="140"/>
      <c r="U519" s="137" t="str">
        <f t="shared" si="57"/>
        <v/>
      </c>
      <c r="V519" s="140"/>
      <c r="AL519" s="111" t="str">
        <f t="shared" si="58"/>
        <v/>
      </c>
      <c r="AM519" s="112" t="str">
        <f t="shared" si="59"/>
        <v/>
      </c>
      <c r="AN519" s="112" t="str">
        <f t="shared" si="60"/>
        <v/>
      </c>
      <c r="AO519" s="112" t="str">
        <f t="shared" si="61"/>
        <v/>
      </c>
      <c r="AP519" s="112" t="str">
        <f t="shared" si="62"/>
        <v/>
      </c>
      <c r="AQ519" s="112" t="str">
        <f t="shared" si="63"/>
        <v/>
      </c>
    </row>
    <row r="520" spans="1:43" x14ac:dyDescent="0.25">
      <c r="A520" s="138"/>
      <c r="B520" s="139"/>
      <c r="C520" s="140"/>
      <c r="D520" s="140"/>
      <c r="E520" s="140"/>
      <c r="F520" s="141"/>
      <c r="G520" s="141"/>
      <c r="H520" s="140"/>
      <c r="I520" s="140"/>
      <c r="J520" s="140"/>
      <c r="K520" s="140"/>
      <c r="L520" s="140"/>
      <c r="M520" s="140"/>
      <c r="N520" s="140"/>
      <c r="O520" s="142"/>
      <c r="P52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20" s="140"/>
      <c r="R520" s="140"/>
      <c r="S520" s="140"/>
      <c r="T520" s="140"/>
      <c r="U520" s="137" t="str">
        <f t="shared" si="57"/>
        <v/>
      </c>
      <c r="V520" s="140"/>
      <c r="AL520" s="111" t="str">
        <f t="shared" si="58"/>
        <v/>
      </c>
      <c r="AM520" s="112" t="str">
        <f t="shared" si="59"/>
        <v/>
      </c>
      <c r="AN520" s="112" t="str">
        <f t="shared" si="60"/>
        <v/>
      </c>
      <c r="AO520" s="112" t="str">
        <f t="shared" si="61"/>
        <v/>
      </c>
      <c r="AP520" s="112" t="str">
        <f t="shared" si="62"/>
        <v/>
      </c>
      <c r="AQ520" s="112" t="str">
        <f t="shared" si="63"/>
        <v/>
      </c>
    </row>
    <row r="521" spans="1:43" x14ac:dyDescent="0.25">
      <c r="A521" s="138"/>
      <c r="B521" s="139"/>
      <c r="C521" s="140"/>
      <c r="D521" s="140"/>
      <c r="E521" s="140"/>
      <c r="F521" s="141"/>
      <c r="G521" s="141"/>
      <c r="H521" s="140"/>
      <c r="I521" s="140"/>
      <c r="J521" s="140"/>
      <c r="K521" s="140"/>
      <c r="L521" s="140"/>
      <c r="M521" s="140"/>
      <c r="N521" s="140"/>
      <c r="O521" s="142"/>
      <c r="P52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21" s="140"/>
      <c r="R521" s="140"/>
      <c r="S521" s="140"/>
      <c r="T521" s="140"/>
      <c r="U521" s="137" t="str">
        <f t="shared" si="57"/>
        <v/>
      </c>
      <c r="V521" s="140"/>
      <c r="AL521" s="111" t="str">
        <f t="shared" si="58"/>
        <v/>
      </c>
      <c r="AM521" s="112" t="str">
        <f t="shared" si="59"/>
        <v/>
      </c>
      <c r="AN521" s="112" t="str">
        <f t="shared" si="60"/>
        <v/>
      </c>
      <c r="AO521" s="112" t="str">
        <f t="shared" si="61"/>
        <v/>
      </c>
      <c r="AP521" s="112" t="str">
        <f t="shared" si="62"/>
        <v/>
      </c>
      <c r="AQ521" s="112" t="str">
        <f t="shared" si="63"/>
        <v/>
      </c>
    </row>
    <row r="522" spans="1:43" x14ac:dyDescent="0.25">
      <c r="A522" s="138"/>
      <c r="B522" s="139"/>
      <c r="C522" s="140"/>
      <c r="D522" s="140"/>
      <c r="E522" s="140"/>
      <c r="F522" s="141"/>
      <c r="G522" s="141"/>
      <c r="H522" s="140"/>
      <c r="I522" s="140"/>
      <c r="J522" s="140"/>
      <c r="K522" s="140"/>
      <c r="L522" s="140"/>
      <c r="M522" s="140"/>
      <c r="N522" s="140"/>
      <c r="O522" s="142"/>
      <c r="P52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22" s="140"/>
      <c r="R522" s="140"/>
      <c r="S522" s="140"/>
      <c r="T522" s="140"/>
      <c r="U522" s="137" t="str">
        <f t="shared" si="57"/>
        <v/>
      </c>
      <c r="V522" s="140"/>
      <c r="AL522" s="111" t="str">
        <f t="shared" si="58"/>
        <v/>
      </c>
      <c r="AM522" s="112" t="str">
        <f t="shared" si="59"/>
        <v/>
      </c>
      <c r="AN522" s="112" t="str">
        <f t="shared" si="60"/>
        <v/>
      </c>
      <c r="AO522" s="112" t="str">
        <f t="shared" si="61"/>
        <v/>
      </c>
      <c r="AP522" s="112" t="str">
        <f t="shared" si="62"/>
        <v/>
      </c>
      <c r="AQ522" s="112" t="str">
        <f t="shared" si="63"/>
        <v/>
      </c>
    </row>
    <row r="523" spans="1:43" x14ac:dyDescent="0.25">
      <c r="A523" s="138"/>
      <c r="B523" s="139"/>
      <c r="C523" s="140"/>
      <c r="D523" s="140"/>
      <c r="E523" s="140"/>
      <c r="F523" s="141"/>
      <c r="G523" s="141"/>
      <c r="H523" s="140"/>
      <c r="I523" s="140"/>
      <c r="J523" s="140"/>
      <c r="K523" s="140"/>
      <c r="L523" s="140"/>
      <c r="M523" s="140"/>
      <c r="N523" s="140"/>
      <c r="O523" s="142"/>
      <c r="P52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23" s="140"/>
      <c r="R523" s="140"/>
      <c r="S523" s="140"/>
      <c r="T523" s="140"/>
      <c r="U523" s="137" t="str">
        <f t="shared" si="57"/>
        <v/>
      </c>
      <c r="V523" s="140"/>
      <c r="AL523" s="111" t="str">
        <f t="shared" si="58"/>
        <v/>
      </c>
      <c r="AM523" s="112" t="str">
        <f t="shared" si="59"/>
        <v/>
      </c>
      <c r="AN523" s="112" t="str">
        <f t="shared" si="60"/>
        <v/>
      </c>
      <c r="AO523" s="112" t="str">
        <f t="shared" si="61"/>
        <v/>
      </c>
      <c r="AP523" s="112" t="str">
        <f t="shared" si="62"/>
        <v/>
      </c>
      <c r="AQ523" s="112" t="str">
        <f t="shared" si="63"/>
        <v/>
      </c>
    </row>
    <row r="524" spans="1:43" x14ac:dyDescent="0.25">
      <c r="A524" s="138"/>
      <c r="B524" s="139"/>
      <c r="C524" s="140"/>
      <c r="D524" s="140"/>
      <c r="E524" s="140"/>
      <c r="F524" s="141"/>
      <c r="G524" s="141"/>
      <c r="H524" s="140"/>
      <c r="I524" s="140"/>
      <c r="J524" s="140"/>
      <c r="K524" s="140"/>
      <c r="L524" s="140"/>
      <c r="M524" s="140"/>
      <c r="N524" s="140"/>
      <c r="O524" s="142"/>
      <c r="P52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24" s="140"/>
      <c r="R524" s="140"/>
      <c r="S524" s="140"/>
      <c r="T524" s="140"/>
      <c r="U524" s="137" t="str">
        <f t="shared" si="57"/>
        <v/>
      </c>
      <c r="V524" s="140"/>
      <c r="AL524" s="111" t="str">
        <f t="shared" si="58"/>
        <v/>
      </c>
      <c r="AM524" s="112" t="str">
        <f t="shared" si="59"/>
        <v/>
      </c>
      <c r="AN524" s="112" t="str">
        <f t="shared" si="60"/>
        <v/>
      </c>
      <c r="AO524" s="112" t="str">
        <f t="shared" si="61"/>
        <v/>
      </c>
      <c r="AP524" s="112" t="str">
        <f t="shared" si="62"/>
        <v/>
      </c>
      <c r="AQ524" s="112" t="str">
        <f t="shared" si="63"/>
        <v/>
      </c>
    </row>
    <row r="525" spans="1:43" x14ac:dyDescent="0.25">
      <c r="A525" s="138"/>
      <c r="B525" s="139"/>
      <c r="C525" s="140"/>
      <c r="D525" s="140"/>
      <c r="E525" s="140"/>
      <c r="F525" s="141"/>
      <c r="G525" s="141"/>
      <c r="H525" s="140"/>
      <c r="I525" s="140"/>
      <c r="J525" s="140"/>
      <c r="K525" s="140"/>
      <c r="L525" s="140"/>
      <c r="M525" s="140"/>
      <c r="N525" s="140"/>
      <c r="O525" s="142"/>
      <c r="P52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25" s="140"/>
      <c r="R525" s="140"/>
      <c r="S525" s="140"/>
      <c r="T525" s="140"/>
      <c r="U525" s="137" t="str">
        <f t="shared" si="57"/>
        <v/>
      </c>
      <c r="V525" s="140"/>
      <c r="AL525" s="111" t="str">
        <f t="shared" si="58"/>
        <v/>
      </c>
      <c r="AM525" s="112" t="str">
        <f t="shared" si="59"/>
        <v/>
      </c>
      <c r="AN525" s="112" t="str">
        <f t="shared" si="60"/>
        <v/>
      </c>
      <c r="AO525" s="112" t="str">
        <f t="shared" si="61"/>
        <v/>
      </c>
      <c r="AP525" s="112" t="str">
        <f t="shared" si="62"/>
        <v/>
      </c>
      <c r="AQ525" s="112" t="str">
        <f t="shared" si="63"/>
        <v/>
      </c>
    </row>
    <row r="526" spans="1:43" x14ac:dyDescent="0.25">
      <c r="A526" s="138"/>
      <c r="B526" s="139"/>
      <c r="C526" s="140"/>
      <c r="D526" s="140"/>
      <c r="E526" s="140"/>
      <c r="F526" s="141"/>
      <c r="G526" s="141"/>
      <c r="H526" s="140"/>
      <c r="I526" s="140"/>
      <c r="J526" s="140"/>
      <c r="K526" s="140"/>
      <c r="L526" s="140"/>
      <c r="M526" s="140"/>
      <c r="N526" s="140"/>
      <c r="O526" s="142"/>
      <c r="P52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26" s="140"/>
      <c r="R526" s="140"/>
      <c r="S526" s="140"/>
      <c r="T526" s="140"/>
      <c r="U526" s="137" t="str">
        <f t="shared" si="57"/>
        <v/>
      </c>
      <c r="V526" s="140"/>
      <c r="AL526" s="111" t="str">
        <f t="shared" si="58"/>
        <v/>
      </c>
      <c r="AM526" s="112" t="str">
        <f t="shared" si="59"/>
        <v/>
      </c>
      <c r="AN526" s="112" t="str">
        <f t="shared" si="60"/>
        <v/>
      </c>
      <c r="AO526" s="112" t="str">
        <f t="shared" si="61"/>
        <v/>
      </c>
      <c r="AP526" s="112" t="str">
        <f t="shared" si="62"/>
        <v/>
      </c>
      <c r="AQ526" s="112" t="str">
        <f t="shared" si="63"/>
        <v/>
      </c>
    </row>
    <row r="527" spans="1:43" x14ac:dyDescent="0.25">
      <c r="A527" s="138"/>
      <c r="B527" s="139"/>
      <c r="C527" s="140"/>
      <c r="D527" s="140"/>
      <c r="E527" s="140"/>
      <c r="F527" s="141"/>
      <c r="G527" s="141"/>
      <c r="H527" s="140"/>
      <c r="I527" s="140"/>
      <c r="J527" s="140"/>
      <c r="K527" s="140"/>
      <c r="L527" s="140"/>
      <c r="M527" s="140"/>
      <c r="N527" s="140"/>
      <c r="O527" s="142"/>
      <c r="P52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27" s="140"/>
      <c r="R527" s="140"/>
      <c r="S527" s="140"/>
      <c r="T527" s="140"/>
      <c r="U527" s="137" t="str">
        <f t="shared" si="57"/>
        <v/>
      </c>
      <c r="V527" s="140"/>
      <c r="AL527" s="111" t="str">
        <f t="shared" si="58"/>
        <v/>
      </c>
      <c r="AM527" s="112" t="str">
        <f t="shared" si="59"/>
        <v/>
      </c>
      <c r="AN527" s="112" t="str">
        <f t="shared" si="60"/>
        <v/>
      </c>
      <c r="AO527" s="112" t="str">
        <f t="shared" si="61"/>
        <v/>
      </c>
      <c r="AP527" s="112" t="str">
        <f t="shared" si="62"/>
        <v/>
      </c>
      <c r="AQ527" s="112" t="str">
        <f t="shared" si="63"/>
        <v/>
      </c>
    </row>
    <row r="528" spans="1:43" x14ac:dyDescent="0.25">
      <c r="A528" s="138"/>
      <c r="B528" s="139"/>
      <c r="C528" s="140"/>
      <c r="D528" s="140"/>
      <c r="E528" s="140"/>
      <c r="F528" s="141"/>
      <c r="G528" s="141"/>
      <c r="H528" s="140"/>
      <c r="I528" s="140"/>
      <c r="J528" s="140"/>
      <c r="K528" s="140"/>
      <c r="L528" s="140"/>
      <c r="M528" s="140"/>
      <c r="N528" s="140"/>
      <c r="O528" s="142"/>
      <c r="P52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28" s="140"/>
      <c r="R528" s="140"/>
      <c r="S528" s="140"/>
      <c r="T528" s="140"/>
      <c r="U528" s="137" t="str">
        <f t="shared" si="57"/>
        <v/>
      </c>
      <c r="V528" s="140"/>
      <c r="AL528" s="111" t="str">
        <f t="shared" si="58"/>
        <v/>
      </c>
      <c r="AM528" s="112" t="str">
        <f t="shared" si="59"/>
        <v/>
      </c>
      <c r="AN528" s="112" t="str">
        <f t="shared" si="60"/>
        <v/>
      </c>
      <c r="AO528" s="112" t="str">
        <f t="shared" si="61"/>
        <v/>
      </c>
      <c r="AP528" s="112" t="str">
        <f t="shared" si="62"/>
        <v/>
      </c>
      <c r="AQ528" s="112" t="str">
        <f t="shared" si="63"/>
        <v/>
      </c>
    </row>
    <row r="529" spans="1:43" x14ac:dyDescent="0.25">
      <c r="A529" s="138"/>
      <c r="B529" s="139"/>
      <c r="C529" s="140"/>
      <c r="D529" s="140"/>
      <c r="E529" s="140"/>
      <c r="F529" s="141"/>
      <c r="G529" s="141"/>
      <c r="H529" s="140"/>
      <c r="I529" s="140"/>
      <c r="J529" s="140"/>
      <c r="K529" s="140"/>
      <c r="L529" s="140"/>
      <c r="M529" s="140"/>
      <c r="N529" s="140"/>
      <c r="O529" s="142"/>
      <c r="P52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29" s="140"/>
      <c r="R529" s="140"/>
      <c r="S529" s="140"/>
      <c r="T529" s="140"/>
      <c r="U529" s="137" t="str">
        <f t="shared" si="57"/>
        <v/>
      </c>
      <c r="V529" s="140"/>
      <c r="AL529" s="111" t="str">
        <f t="shared" si="58"/>
        <v/>
      </c>
      <c r="AM529" s="112" t="str">
        <f t="shared" si="59"/>
        <v/>
      </c>
      <c r="AN529" s="112" t="str">
        <f t="shared" si="60"/>
        <v/>
      </c>
      <c r="AO529" s="112" t="str">
        <f t="shared" si="61"/>
        <v/>
      </c>
      <c r="AP529" s="112" t="str">
        <f t="shared" si="62"/>
        <v/>
      </c>
      <c r="AQ529" s="112" t="str">
        <f t="shared" si="63"/>
        <v/>
      </c>
    </row>
    <row r="530" spans="1:43" x14ac:dyDescent="0.25">
      <c r="A530" s="138"/>
      <c r="B530" s="139"/>
      <c r="C530" s="140"/>
      <c r="D530" s="140"/>
      <c r="E530" s="140"/>
      <c r="F530" s="141"/>
      <c r="G530" s="141"/>
      <c r="H530" s="140"/>
      <c r="I530" s="140"/>
      <c r="J530" s="140"/>
      <c r="K530" s="140"/>
      <c r="L530" s="140"/>
      <c r="M530" s="140"/>
      <c r="N530" s="140"/>
      <c r="O530" s="142"/>
      <c r="P53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30" s="140"/>
      <c r="R530" s="140"/>
      <c r="S530" s="140"/>
      <c r="T530" s="140"/>
      <c r="U530" s="137" t="str">
        <f t="shared" si="57"/>
        <v/>
      </c>
      <c r="V530" s="140"/>
      <c r="AL530" s="111" t="str">
        <f t="shared" si="58"/>
        <v/>
      </c>
      <c r="AM530" s="112" t="str">
        <f t="shared" si="59"/>
        <v/>
      </c>
      <c r="AN530" s="112" t="str">
        <f t="shared" si="60"/>
        <v/>
      </c>
      <c r="AO530" s="112" t="str">
        <f t="shared" si="61"/>
        <v/>
      </c>
      <c r="AP530" s="112" t="str">
        <f t="shared" si="62"/>
        <v/>
      </c>
      <c r="AQ530" s="112" t="str">
        <f t="shared" si="63"/>
        <v/>
      </c>
    </row>
    <row r="531" spans="1:43" x14ac:dyDescent="0.25">
      <c r="A531" s="138"/>
      <c r="B531" s="139"/>
      <c r="C531" s="140"/>
      <c r="D531" s="140"/>
      <c r="E531" s="140"/>
      <c r="F531" s="141"/>
      <c r="G531" s="141"/>
      <c r="H531" s="140"/>
      <c r="I531" s="140"/>
      <c r="J531" s="140"/>
      <c r="K531" s="140"/>
      <c r="L531" s="140"/>
      <c r="M531" s="140"/>
      <c r="N531" s="140"/>
      <c r="O531" s="142"/>
      <c r="P53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31" s="140"/>
      <c r="R531" s="140"/>
      <c r="S531" s="140"/>
      <c r="T531" s="140"/>
      <c r="U531" s="137" t="str">
        <f t="shared" si="57"/>
        <v/>
      </c>
      <c r="V531" s="140"/>
      <c r="AL531" s="111" t="str">
        <f t="shared" si="58"/>
        <v/>
      </c>
      <c r="AM531" s="112" t="str">
        <f t="shared" si="59"/>
        <v/>
      </c>
      <c r="AN531" s="112" t="str">
        <f t="shared" si="60"/>
        <v/>
      </c>
      <c r="AO531" s="112" t="str">
        <f t="shared" si="61"/>
        <v/>
      </c>
      <c r="AP531" s="112" t="str">
        <f t="shared" si="62"/>
        <v/>
      </c>
      <c r="AQ531" s="112" t="str">
        <f t="shared" si="63"/>
        <v/>
      </c>
    </row>
    <row r="532" spans="1:43" x14ac:dyDescent="0.25">
      <c r="A532" s="138"/>
      <c r="B532" s="139"/>
      <c r="C532" s="140"/>
      <c r="D532" s="140"/>
      <c r="E532" s="140"/>
      <c r="F532" s="141"/>
      <c r="G532" s="141"/>
      <c r="H532" s="140"/>
      <c r="I532" s="140"/>
      <c r="J532" s="140"/>
      <c r="K532" s="140"/>
      <c r="L532" s="140"/>
      <c r="M532" s="140"/>
      <c r="N532" s="140"/>
      <c r="O532" s="142"/>
      <c r="P53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32" s="140"/>
      <c r="R532" s="140"/>
      <c r="S532" s="140"/>
      <c r="T532" s="140"/>
      <c r="U532" s="137" t="str">
        <f t="shared" si="57"/>
        <v/>
      </c>
      <c r="V532" s="140"/>
      <c r="AL532" s="111" t="str">
        <f t="shared" si="58"/>
        <v/>
      </c>
      <c r="AM532" s="112" t="str">
        <f t="shared" si="59"/>
        <v/>
      </c>
      <c r="AN532" s="112" t="str">
        <f t="shared" si="60"/>
        <v/>
      </c>
      <c r="AO532" s="112" t="str">
        <f t="shared" si="61"/>
        <v/>
      </c>
      <c r="AP532" s="112" t="str">
        <f t="shared" si="62"/>
        <v/>
      </c>
      <c r="AQ532" s="112" t="str">
        <f t="shared" si="63"/>
        <v/>
      </c>
    </row>
    <row r="533" spans="1:43" x14ac:dyDescent="0.25">
      <c r="A533" s="138"/>
      <c r="B533" s="139"/>
      <c r="C533" s="140"/>
      <c r="D533" s="140"/>
      <c r="E533" s="140"/>
      <c r="F533" s="141"/>
      <c r="G533" s="141"/>
      <c r="H533" s="140"/>
      <c r="I533" s="140"/>
      <c r="J533" s="140"/>
      <c r="K533" s="140"/>
      <c r="L533" s="140"/>
      <c r="M533" s="140"/>
      <c r="N533" s="140"/>
      <c r="O533" s="142"/>
      <c r="P53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33" s="140"/>
      <c r="R533" s="140"/>
      <c r="S533" s="140"/>
      <c r="T533" s="140"/>
      <c r="U533" s="137" t="str">
        <f t="shared" si="57"/>
        <v/>
      </c>
      <c r="V533" s="140"/>
      <c r="AL533" s="111" t="str">
        <f t="shared" si="58"/>
        <v/>
      </c>
      <c r="AM533" s="112" t="str">
        <f t="shared" si="59"/>
        <v/>
      </c>
      <c r="AN533" s="112" t="str">
        <f t="shared" si="60"/>
        <v/>
      </c>
      <c r="AO533" s="112" t="str">
        <f t="shared" si="61"/>
        <v/>
      </c>
      <c r="AP533" s="112" t="str">
        <f t="shared" si="62"/>
        <v/>
      </c>
      <c r="AQ533" s="112" t="str">
        <f t="shared" si="63"/>
        <v/>
      </c>
    </row>
    <row r="534" spans="1:43" x14ac:dyDescent="0.25">
      <c r="A534" s="138"/>
      <c r="B534" s="139"/>
      <c r="C534" s="140"/>
      <c r="D534" s="140"/>
      <c r="E534" s="140"/>
      <c r="F534" s="141"/>
      <c r="G534" s="141"/>
      <c r="H534" s="140"/>
      <c r="I534" s="140"/>
      <c r="J534" s="140"/>
      <c r="K534" s="140"/>
      <c r="L534" s="140"/>
      <c r="M534" s="140"/>
      <c r="N534" s="140"/>
      <c r="O534" s="142"/>
      <c r="P53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34" s="140"/>
      <c r="R534" s="140"/>
      <c r="S534" s="140"/>
      <c r="T534" s="140"/>
      <c r="U534" s="137" t="str">
        <f t="shared" si="57"/>
        <v/>
      </c>
      <c r="V534" s="140"/>
      <c r="AL534" s="111" t="str">
        <f t="shared" si="58"/>
        <v/>
      </c>
      <c r="AM534" s="112" t="str">
        <f t="shared" si="59"/>
        <v/>
      </c>
      <c r="AN534" s="112" t="str">
        <f t="shared" si="60"/>
        <v/>
      </c>
      <c r="AO534" s="112" t="str">
        <f t="shared" si="61"/>
        <v/>
      </c>
      <c r="AP534" s="112" t="str">
        <f t="shared" si="62"/>
        <v/>
      </c>
      <c r="AQ534" s="112" t="str">
        <f t="shared" si="63"/>
        <v/>
      </c>
    </row>
    <row r="535" spans="1:43" x14ac:dyDescent="0.25">
      <c r="A535" s="138"/>
      <c r="B535" s="139"/>
      <c r="C535" s="140"/>
      <c r="D535" s="140"/>
      <c r="E535" s="140"/>
      <c r="F535" s="141"/>
      <c r="G535" s="141"/>
      <c r="H535" s="140"/>
      <c r="I535" s="140"/>
      <c r="J535" s="140"/>
      <c r="K535" s="140"/>
      <c r="L535" s="140"/>
      <c r="M535" s="140"/>
      <c r="N535" s="140"/>
      <c r="O535" s="142"/>
      <c r="P53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35" s="140"/>
      <c r="R535" s="140"/>
      <c r="S535" s="140"/>
      <c r="T535" s="140"/>
      <c r="U535" s="137" t="str">
        <f t="shared" si="57"/>
        <v/>
      </c>
      <c r="V535" s="140"/>
      <c r="AL535" s="111" t="str">
        <f t="shared" si="58"/>
        <v/>
      </c>
      <c r="AM535" s="112" t="str">
        <f t="shared" si="59"/>
        <v/>
      </c>
      <c r="AN535" s="112" t="str">
        <f t="shared" si="60"/>
        <v/>
      </c>
      <c r="AO535" s="112" t="str">
        <f t="shared" si="61"/>
        <v/>
      </c>
      <c r="AP535" s="112" t="str">
        <f t="shared" si="62"/>
        <v/>
      </c>
      <c r="AQ535" s="112" t="str">
        <f t="shared" si="63"/>
        <v/>
      </c>
    </row>
    <row r="536" spans="1:43" x14ac:dyDescent="0.25">
      <c r="A536" s="138"/>
      <c r="B536" s="139"/>
      <c r="C536" s="140"/>
      <c r="D536" s="140"/>
      <c r="E536" s="140"/>
      <c r="F536" s="141"/>
      <c r="G536" s="141"/>
      <c r="H536" s="140"/>
      <c r="I536" s="140"/>
      <c r="J536" s="140"/>
      <c r="K536" s="140"/>
      <c r="L536" s="140"/>
      <c r="M536" s="140"/>
      <c r="N536" s="140"/>
      <c r="O536" s="142"/>
      <c r="P53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36" s="140"/>
      <c r="R536" s="140"/>
      <c r="S536" s="140"/>
      <c r="T536" s="140"/>
      <c r="U536" s="137" t="str">
        <f t="shared" si="57"/>
        <v/>
      </c>
      <c r="V536" s="140"/>
      <c r="AL536" s="111" t="str">
        <f t="shared" si="58"/>
        <v/>
      </c>
      <c r="AM536" s="112" t="str">
        <f t="shared" si="59"/>
        <v/>
      </c>
      <c r="AN536" s="112" t="str">
        <f t="shared" si="60"/>
        <v/>
      </c>
      <c r="AO536" s="112" t="str">
        <f t="shared" si="61"/>
        <v/>
      </c>
      <c r="AP536" s="112" t="str">
        <f t="shared" si="62"/>
        <v/>
      </c>
      <c r="AQ536" s="112" t="str">
        <f t="shared" si="63"/>
        <v/>
      </c>
    </row>
    <row r="537" spans="1:43" x14ac:dyDescent="0.25">
      <c r="A537" s="138"/>
      <c r="B537" s="139"/>
      <c r="C537" s="140"/>
      <c r="D537" s="140"/>
      <c r="E537" s="140"/>
      <c r="F537" s="141"/>
      <c r="G537" s="141"/>
      <c r="H537" s="140"/>
      <c r="I537" s="140"/>
      <c r="J537" s="140"/>
      <c r="K537" s="140"/>
      <c r="L537" s="140"/>
      <c r="M537" s="140"/>
      <c r="N537" s="140"/>
      <c r="O537" s="142"/>
      <c r="P53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37" s="140"/>
      <c r="R537" s="140"/>
      <c r="S537" s="140"/>
      <c r="T537" s="140"/>
      <c r="U537" s="137" t="str">
        <f t="shared" si="57"/>
        <v/>
      </c>
      <c r="V537" s="140"/>
      <c r="AL537" s="111" t="str">
        <f t="shared" si="58"/>
        <v/>
      </c>
      <c r="AM537" s="112" t="str">
        <f t="shared" si="59"/>
        <v/>
      </c>
      <c r="AN537" s="112" t="str">
        <f t="shared" si="60"/>
        <v/>
      </c>
      <c r="AO537" s="112" t="str">
        <f t="shared" si="61"/>
        <v/>
      </c>
      <c r="AP537" s="112" t="str">
        <f t="shared" si="62"/>
        <v/>
      </c>
      <c r="AQ537" s="112" t="str">
        <f t="shared" si="63"/>
        <v/>
      </c>
    </row>
    <row r="538" spans="1:43" x14ac:dyDescent="0.25">
      <c r="A538" s="138"/>
      <c r="B538" s="139"/>
      <c r="C538" s="140"/>
      <c r="D538" s="140"/>
      <c r="E538" s="140"/>
      <c r="F538" s="141"/>
      <c r="G538" s="141"/>
      <c r="H538" s="140"/>
      <c r="I538" s="140"/>
      <c r="J538" s="140"/>
      <c r="K538" s="140"/>
      <c r="L538" s="140"/>
      <c r="M538" s="140"/>
      <c r="N538" s="140"/>
      <c r="O538" s="142"/>
      <c r="P53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38" s="140"/>
      <c r="R538" s="140"/>
      <c r="S538" s="140"/>
      <c r="T538" s="140"/>
      <c r="U538" s="137" t="str">
        <f t="shared" si="57"/>
        <v/>
      </c>
      <c r="V538" s="140"/>
      <c r="AL538" s="111" t="str">
        <f t="shared" si="58"/>
        <v/>
      </c>
      <c r="AM538" s="112" t="str">
        <f t="shared" si="59"/>
        <v/>
      </c>
      <c r="AN538" s="112" t="str">
        <f t="shared" si="60"/>
        <v/>
      </c>
      <c r="AO538" s="112" t="str">
        <f t="shared" si="61"/>
        <v/>
      </c>
      <c r="AP538" s="112" t="str">
        <f t="shared" si="62"/>
        <v/>
      </c>
      <c r="AQ538" s="112" t="str">
        <f t="shared" si="63"/>
        <v/>
      </c>
    </row>
    <row r="539" spans="1:43" x14ac:dyDescent="0.25">
      <c r="A539" s="138"/>
      <c r="B539" s="139"/>
      <c r="C539" s="140"/>
      <c r="D539" s="140"/>
      <c r="E539" s="140"/>
      <c r="F539" s="141"/>
      <c r="G539" s="141"/>
      <c r="H539" s="140"/>
      <c r="I539" s="140"/>
      <c r="J539" s="140"/>
      <c r="K539" s="140"/>
      <c r="L539" s="140"/>
      <c r="M539" s="140"/>
      <c r="N539" s="140"/>
      <c r="O539" s="142"/>
      <c r="P53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39" s="140"/>
      <c r="R539" s="140"/>
      <c r="S539" s="140"/>
      <c r="T539" s="140"/>
      <c r="U539" s="137" t="str">
        <f t="shared" si="57"/>
        <v/>
      </c>
      <c r="V539" s="140"/>
      <c r="AL539" s="111" t="str">
        <f t="shared" si="58"/>
        <v/>
      </c>
      <c r="AM539" s="112" t="str">
        <f t="shared" si="59"/>
        <v/>
      </c>
      <c r="AN539" s="112" t="str">
        <f t="shared" si="60"/>
        <v/>
      </c>
      <c r="AO539" s="112" t="str">
        <f t="shared" si="61"/>
        <v/>
      </c>
      <c r="AP539" s="112" t="str">
        <f t="shared" si="62"/>
        <v/>
      </c>
      <c r="AQ539" s="112" t="str">
        <f t="shared" si="63"/>
        <v/>
      </c>
    </row>
    <row r="540" spans="1:43" x14ac:dyDescent="0.25">
      <c r="A540" s="138"/>
      <c r="B540" s="139"/>
      <c r="C540" s="140"/>
      <c r="D540" s="140"/>
      <c r="E540" s="140"/>
      <c r="F540" s="141"/>
      <c r="G540" s="141"/>
      <c r="H540" s="140"/>
      <c r="I540" s="140"/>
      <c r="J540" s="140"/>
      <c r="K540" s="140"/>
      <c r="L540" s="140"/>
      <c r="M540" s="140"/>
      <c r="N540" s="140"/>
      <c r="O540" s="142"/>
      <c r="P54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40" s="140"/>
      <c r="R540" s="140"/>
      <c r="S540" s="140"/>
      <c r="T540" s="140"/>
      <c r="U540" s="137" t="str">
        <f t="shared" si="57"/>
        <v/>
      </c>
      <c r="V540" s="140"/>
      <c r="AL540" s="111" t="str">
        <f t="shared" si="58"/>
        <v/>
      </c>
      <c r="AM540" s="112" t="str">
        <f t="shared" si="59"/>
        <v/>
      </c>
      <c r="AN540" s="112" t="str">
        <f t="shared" si="60"/>
        <v/>
      </c>
      <c r="AO540" s="112" t="str">
        <f t="shared" si="61"/>
        <v/>
      </c>
      <c r="AP540" s="112" t="str">
        <f t="shared" si="62"/>
        <v/>
      </c>
      <c r="AQ540" s="112" t="str">
        <f t="shared" si="63"/>
        <v/>
      </c>
    </row>
    <row r="541" spans="1:43" x14ac:dyDescent="0.25">
      <c r="A541" s="138"/>
      <c r="B541" s="139"/>
      <c r="C541" s="140"/>
      <c r="D541" s="140"/>
      <c r="E541" s="140"/>
      <c r="F541" s="141"/>
      <c r="G541" s="141"/>
      <c r="H541" s="140"/>
      <c r="I541" s="140"/>
      <c r="J541" s="140"/>
      <c r="K541" s="140"/>
      <c r="L541" s="140"/>
      <c r="M541" s="140"/>
      <c r="N541" s="140"/>
      <c r="O541" s="142"/>
      <c r="P54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41" s="140"/>
      <c r="R541" s="140"/>
      <c r="S541" s="140"/>
      <c r="T541" s="140"/>
      <c r="U541" s="137" t="str">
        <f t="shared" si="57"/>
        <v/>
      </c>
      <c r="V541" s="140"/>
      <c r="AL541" s="111" t="str">
        <f t="shared" si="58"/>
        <v/>
      </c>
      <c r="AM541" s="112" t="str">
        <f t="shared" si="59"/>
        <v/>
      </c>
      <c r="AN541" s="112" t="str">
        <f t="shared" si="60"/>
        <v/>
      </c>
      <c r="AO541" s="112" t="str">
        <f t="shared" si="61"/>
        <v/>
      </c>
      <c r="AP541" s="112" t="str">
        <f t="shared" si="62"/>
        <v/>
      </c>
      <c r="AQ541" s="112" t="str">
        <f t="shared" si="63"/>
        <v/>
      </c>
    </row>
    <row r="542" spans="1:43" x14ac:dyDescent="0.25">
      <c r="A542" s="138"/>
      <c r="B542" s="139"/>
      <c r="C542" s="140"/>
      <c r="D542" s="140"/>
      <c r="E542" s="140"/>
      <c r="F542" s="141"/>
      <c r="G542" s="141"/>
      <c r="H542" s="140"/>
      <c r="I542" s="140"/>
      <c r="J542" s="140"/>
      <c r="K542" s="140"/>
      <c r="L542" s="140"/>
      <c r="M542" s="140"/>
      <c r="N542" s="140"/>
      <c r="O542" s="142"/>
      <c r="P54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42" s="140"/>
      <c r="R542" s="140"/>
      <c r="S542" s="140"/>
      <c r="T542" s="140"/>
      <c r="U542" s="137" t="str">
        <f t="shared" si="57"/>
        <v/>
      </c>
      <c r="V542" s="140"/>
      <c r="AL542" s="111" t="str">
        <f t="shared" si="58"/>
        <v/>
      </c>
      <c r="AM542" s="112" t="str">
        <f t="shared" si="59"/>
        <v/>
      </c>
      <c r="AN542" s="112" t="str">
        <f t="shared" si="60"/>
        <v/>
      </c>
      <c r="AO542" s="112" t="str">
        <f t="shared" si="61"/>
        <v/>
      </c>
      <c r="AP542" s="112" t="str">
        <f t="shared" si="62"/>
        <v/>
      </c>
      <c r="AQ542" s="112" t="str">
        <f t="shared" si="63"/>
        <v/>
      </c>
    </row>
    <row r="543" spans="1:43" x14ac:dyDescent="0.25">
      <c r="A543" s="138"/>
      <c r="B543" s="139"/>
      <c r="C543" s="140"/>
      <c r="D543" s="140"/>
      <c r="E543" s="140"/>
      <c r="F543" s="141"/>
      <c r="G543" s="141"/>
      <c r="H543" s="140"/>
      <c r="I543" s="140"/>
      <c r="J543" s="140"/>
      <c r="K543" s="140"/>
      <c r="L543" s="140"/>
      <c r="M543" s="140"/>
      <c r="N543" s="140"/>
      <c r="O543" s="142"/>
      <c r="P54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43" s="140"/>
      <c r="R543" s="140"/>
      <c r="S543" s="140"/>
      <c r="T543" s="140"/>
      <c r="U543" s="137" t="str">
        <f t="shared" si="57"/>
        <v/>
      </c>
      <c r="V543" s="140"/>
      <c r="AL543" s="111" t="str">
        <f t="shared" si="58"/>
        <v/>
      </c>
      <c r="AM543" s="112" t="str">
        <f t="shared" si="59"/>
        <v/>
      </c>
      <c r="AN543" s="112" t="str">
        <f t="shared" si="60"/>
        <v/>
      </c>
      <c r="AO543" s="112" t="str">
        <f t="shared" si="61"/>
        <v/>
      </c>
      <c r="AP543" s="112" t="str">
        <f t="shared" si="62"/>
        <v/>
      </c>
      <c r="AQ543" s="112" t="str">
        <f t="shared" si="63"/>
        <v/>
      </c>
    </row>
    <row r="544" spans="1:43" x14ac:dyDescent="0.25">
      <c r="A544" s="138"/>
      <c r="B544" s="139"/>
      <c r="C544" s="140"/>
      <c r="D544" s="140"/>
      <c r="E544" s="140"/>
      <c r="F544" s="141"/>
      <c r="G544" s="141"/>
      <c r="H544" s="140"/>
      <c r="I544" s="140"/>
      <c r="J544" s="140"/>
      <c r="K544" s="140"/>
      <c r="L544" s="140"/>
      <c r="M544" s="140"/>
      <c r="N544" s="140"/>
      <c r="O544" s="142"/>
      <c r="P54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44" s="140"/>
      <c r="R544" s="140"/>
      <c r="S544" s="140"/>
      <c r="T544" s="140"/>
      <c r="U544" s="137" t="str">
        <f t="shared" si="57"/>
        <v/>
      </c>
      <c r="V544" s="140"/>
      <c r="AL544" s="111" t="str">
        <f t="shared" si="58"/>
        <v/>
      </c>
      <c r="AM544" s="112" t="str">
        <f t="shared" si="59"/>
        <v/>
      </c>
      <c r="AN544" s="112" t="str">
        <f t="shared" si="60"/>
        <v/>
      </c>
      <c r="AO544" s="112" t="str">
        <f t="shared" si="61"/>
        <v/>
      </c>
      <c r="AP544" s="112" t="str">
        <f t="shared" si="62"/>
        <v/>
      </c>
      <c r="AQ544" s="112" t="str">
        <f t="shared" si="63"/>
        <v/>
      </c>
    </row>
    <row r="545" spans="1:43" x14ac:dyDescent="0.25">
      <c r="A545" s="138"/>
      <c r="B545" s="139"/>
      <c r="C545" s="140"/>
      <c r="D545" s="140"/>
      <c r="E545" s="140"/>
      <c r="F545" s="141"/>
      <c r="G545" s="141"/>
      <c r="H545" s="140"/>
      <c r="I545" s="140"/>
      <c r="J545" s="140"/>
      <c r="K545" s="140"/>
      <c r="L545" s="140"/>
      <c r="M545" s="140"/>
      <c r="N545" s="140"/>
      <c r="O545" s="142"/>
      <c r="P54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45" s="140"/>
      <c r="R545" s="140"/>
      <c r="S545" s="140"/>
      <c r="T545" s="140"/>
      <c r="U545" s="137" t="str">
        <f t="shared" si="57"/>
        <v/>
      </c>
      <c r="V545" s="140"/>
      <c r="AL545" s="111" t="str">
        <f t="shared" si="58"/>
        <v/>
      </c>
      <c r="AM545" s="112" t="str">
        <f t="shared" si="59"/>
        <v/>
      </c>
      <c r="AN545" s="112" t="str">
        <f t="shared" si="60"/>
        <v/>
      </c>
      <c r="AO545" s="112" t="str">
        <f t="shared" si="61"/>
        <v/>
      </c>
      <c r="AP545" s="112" t="str">
        <f t="shared" si="62"/>
        <v/>
      </c>
      <c r="AQ545" s="112" t="str">
        <f t="shared" si="63"/>
        <v/>
      </c>
    </row>
    <row r="546" spans="1:43" x14ac:dyDescent="0.25">
      <c r="A546" s="138"/>
      <c r="B546" s="139"/>
      <c r="C546" s="140"/>
      <c r="D546" s="140"/>
      <c r="E546" s="140"/>
      <c r="F546" s="141"/>
      <c r="G546" s="141"/>
      <c r="H546" s="140"/>
      <c r="I546" s="140"/>
      <c r="J546" s="140"/>
      <c r="K546" s="140"/>
      <c r="L546" s="140"/>
      <c r="M546" s="140"/>
      <c r="N546" s="140"/>
      <c r="O546" s="142"/>
      <c r="P54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46" s="140"/>
      <c r="R546" s="140"/>
      <c r="S546" s="140"/>
      <c r="T546" s="140"/>
      <c r="U546" s="137" t="str">
        <f t="shared" si="57"/>
        <v/>
      </c>
      <c r="V546" s="140"/>
      <c r="AL546" s="111" t="str">
        <f t="shared" si="58"/>
        <v/>
      </c>
      <c r="AM546" s="112" t="str">
        <f t="shared" si="59"/>
        <v/>
      </c>
      <c r="AN546" s="112" t="str">
        <f t="shared" si="60"/>
        <v/>
      </c>
      <c r="AO546" s="112" t="str">
        <f t="shared" si="61"/>
        <v/>
      </c>
      <c r="AP546" s="112" t="str">
        <f t="shared" si="62"/>
        <v/>
      </c>
      <c r="AQ546" s="112" t="str">
        <f t="shared" si="63"/>
        <v/>
      </c>
    </row>
    <row r="547" spans="1:43" x14ac:dyDescent="0.25">
      <c r="A547" s="138"/>
      <c r="B547" s="139"/>
      <c r="C547" s="140"/>
      <c r="D547" s="140"/>
      <c r="E547" s="140"/>
      <c r="F547" s="141"/>
      <c r="G547" s="141"/>
      <c r="H547" s="140"/>
      <c r="I547" s="140"/>
      <c r="J547" s="140"/>
      <c r="K547" s="140"/>
      <c r="L547" s="140"/>
      <c r="M547" s="140"/>
      <c r="N547" s="140"/>
      <c r="O547" s="142"/>
      <c r="P54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47" s="140"/>
      <c r="R547" s="140"/>
      <c r="S547" s="140"/>
      <c r="T547" s="140"/>
      <c r="U547" s="137" t="str">
        <f t="shared" si="57"/>
        <v/>
      </c>
      <c r="V547" s="140"/>
      <c r="AL547" s="111" t="str">
        <f t="shared" si="58"/>
        <v/>
      </c>
      <c r="AM547" s="112" t="str">
        <f t="shared" si="59"/>
        <v/>
      </c>
      <c r="AN547" s="112" t="str">
        <f t="shared" si="60"/>
        <v/>
      </c>
      <c r="AO547" s="112" t="str">
        <f t="shared" si="61"/>
        <v/>
      </c>
      <c r="AP547" s="112" t="str">
        <f t="shared" si="62"/>
        <v/>
      </c>
      <c r="AQ547" s="112" t="str">
        <f t="shared" si="63"/>
        <v/>
      </c>
    </row>
    <row r="548" spans="1:43" x14ac:dyDescent="0.25">
      <c r="A548" s="138"/>
      <c r="B548" s="139"/>
      <c r="C548" s="140"/>
      <c r="D548" s="140"/>
      <c r="E548" s="140"/>
      <c r="F548" s="141"/>
      <c r="G548" s="141"/>
      <c r="H548" s="140"/>
      <c r="I548" s="140"/>
      <c r="J548" s="140"/>
      <c r="K548" s="140"/>
      <c r="L548" s="140"/>
      <c r="M548" s="140"/>
      <c r="N548" s="140"/>
      <c r="O548" s="142"/>
      <c r="P54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48" s="140"/>
      <c r="R548" s="140"/>
      <c r="S548" s="140"/>
      <c r="T548" s="140"/>
      <c r="U548" s="137" t="str">
        <f t="shared" si="57"/>
        <v/>
      </c>
      <c r="V548" s="140"/>
      <c r="AL548" s="111" t="str">
        <f t="shared" si="58"/>
        <v/>
      </c>
      <c r="AM548" s="112" t="str">
        <f t="shared" si="59"/>
        <v/>
      </c>
      <c r="AN548" s="112" t="str">
        <f t="shared" si="60"/>
        <v/>
      </c>
      <c r="AO548" s="112" t="str">
        <f t="shared" si="61"/>
        <v/>
      </c>
      <c r="AP548" s="112" t="str">
        <f t="shared" si="62"/>
        <v/>
      </c>
      <c r="AQ548" s="112" t="str">
        <f t="shared" si="63"/>
        <v/>
      </c>
    </row>
    <row r="549" spans="1:43" x14ac:dyDescent="0.25">
      <c r="A549" s="138"/>
      <c r="B549" s="139"/>
      <c r="C549" s="140"/>
      <c r="D549" s="140"/>
      <c r="E549" s="140"/>
      <c r="F549" s="141"/>
      <c r="G549" s="141"/>
      <c r="H549" s="140"/>
      <c r="I549" s="140"/>
      <c r="J549" s="140"/>
      <c r="K549" s="140"/>
      <c r="L549" s="140"/>
      <c r="M549" s="140"/>
      <c r="N549" s="140"/>
      <c r="O549" s="142"/>
      <c r="P54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49" s="140"/>
      <c r="R549" s="140"/>
      <c r="S549" s="140"/>
      <c r="T549" s="140"/>
      <c r="U549" s="137" t="str">
        <f t="shared" si="57"/>
        <v/>
      </c>
      <c r="V549" s="140"/>
      <c r="AL549" s="111" t="str">
        <f t="shared" si="58"/>
        <v/>
      </c>
      <c r="AM549" s="112" t="str">
        <f t="shared" si="59"/>
        <v/>
      </c>
      <c r="AN549" s="112" t="str">
        <f t="shared" si="60"/>
        <v/>
      </c>
      <c r="AO549" s="112" t="str">
        <f t="shared" si="61"/>
        <v/>
      </c>
      <c r="AP549" s="112" t="str">
        <f t="shared" si="62"/>
        <v/>
      </c>
      <c r="AQ549" s="112" t="str">
        <f t="shared" si="63"/>
        <v/>
      </c>
    </row>
    <row r="550" spans="1:43" x14ac:dyDescent="0.25">
      <c r="A550" s="138"/>
      <c r="B550" s="139"/>
      <c r="C550" s="140"/>
      <c r="D550" s="140"/>
      <c r="E550" s="140"/>
      <c r="F550" s="141"/>
      <c r="G550" s="141"/>
      <c r="H550" s="140"/>
      <c r="I550" s="140"/>
      <c r="J550" s="140"/>
      <c r="K550" s="140"/>
      <c r="L550" s="140"/>
      <c r="M550" s="140"/>
      <c r="N550" s="140"/>
      <c r="O550" s="142"/>
      <c r="P55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50" s="140"/>
      <c r="R550" s="140"/>
      <c r="S550" s="140"/>
      <c r="T550" s="140"/>
      <c r="U550" s="137" t="str">
        <f t="shared" si="57"/>
        <v/>
      </c>
      <c r="V550" s="140"/>
      <c r="AL550" s="111" t="str">
        <f t="shared" si="58"/>
        <v/>
      </c>
      <c r="AM550" s="112" t="str">
        <f t="shared" si="59"/>
        <v/>
      </c>
      <c r="AN550" s="112" t="str">
        <f t="shared" si="60"/>
        <v/>
      </c>
      <c r="AO550" s="112" t="str">
        <f t="shared" si="61"/>
        <v/>
      </c>
      <c r="AP550" s="112" t="str">
        <f t="shared" si="62"/>
        <v/>
      </c>
      <c r="AQ550" s="112" t="str">
        <f t="shared" si="63"/>
        <v/>
      </c>
    </row>
    <row r="551" spans="1:43" x14ac:dyDescent="0.25">
      <c r="A551" s="138"/>
      <c r="B551" s="139"/>
      <c r="C551" s="140"/>
      <c r="D551" s="140"/>
      <c r="E551" s="140"/>
      <c r="F551" s="141"/>
      <c r="G551" s="141"/>
      <c r="H551" s="140"/>
      <c r="I551" s="140"/>
      <c r="J551" s="140"/>
      <c r="K551" s="140"/>
      <c r="L551" s="140"/>
      <c r="M551" s="140"/>
      <c r="N551" s="140"/>
      <c r="O551" s="142"/>
      <c r="P55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51" s="140"/>
      <c r="R551" s="140"/>
      <c r="S551" s="140"/>
      <c r="T551" s="140"/>
      <c r="U551" s="137" t="str">
        <f t="shared" si="57"/>
        <v/>
      </c>
      <c r="V551" s="140"/>
      <c r="AL551" s="111" t="str">
        <f t="shared" si="58"/>
        <v/>
      </c>
      <c r="AM551" s="112" t="str">
        <f t="shared" si="59"/>
        <v/>
      </c>
      <c r="AN551" s="112" t="str">
        <f t="shared" si="60"/>
        <v/>
      </c>
      <c r="AO551" s="112" t="str">
        <f t="shared" si="61"/>
        <v/>
      </c>
      <c r="AP551" s="112" t="str">
        <f t="shared" si="62"/>
        <v/>
      </c>
      <c r="AQ551" s="112" t="str">
        <f t="shared" si="63"/>
        <v/>
      </c>
    </row>
    <row r="552" spans="1:43" x14ac:dyDescent="0.25">
      <c r="A552" s="138"/>
      <c r="B552" s="139"/>
      <c r="C552" s="140"/>
      <c r="D552" s="140"/>
      <c r="E552" s="140"/>
      <c r="F552" s="141"/>
      <c r="G552" s="141"/>
      <c r="H552" s="140"/>
      <c r="I552" s="140"/>
      <c r="J552" s="140"/>
      <c r="K552" s="140"/>
      <c r="L552" s="140"/>
      <c r="M552" s="140"/>
      <c r="N552" s="140"/>
      <c r="O552" s="142"/>
      <c r="P55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52" s="140"/>
      <c r="R552" s="140"/>
      <c r="S552" s="140"/>
      <c r="T552" s="140"/>
      <c r="U552" s="137" t="str">
        <f t="shared" si="57"/>
        <v/>
      </c>
      <c r="V552" s="140"/>
      <c r="AL552" s="111" t="str">
        <f t="shared" si="58"/>
        <v/>
      </c>
      <c r="AM552" s="112" t="str">
        <f t="shared" si="59"/>
        <v/>
      </c>
      <c r="AN552" s="112" t="str">
        <f t="shared" si="60"/>
        <v/>
      </c>
      <c r="AO552" s="112" t="str">
        <f t="shared" si="61"/>
        <v/>
      </c>
      <c r="AP552" s="112" t="str">
        <f t="shared" si="62"/>
        <v/>
      </c>
      <c r="AQ552" s="112" t="str">
        <f t="shared" si="63"/>
        <v/>
      </c>
    </row>
    <row r="553" spans="1:43" x14ac:dyDescent="0.25">
      <c r="A553" s="138"/>
      <c r="B553" s="139"/>
      <c r="C553" s="140"/>
      <c r="D553" s="140"/>
      <c r="E553" s="140"/>
      <c r="F553" s="141"/>
      <c r="G553" s="141"/>
      <c r="H553" s="140"/>
      <c r="I553" s="140"/>
      <c r="J553" s="140"/>
      <c r="K553" s="140"/>
      <c r="L553" s="140"/>
      <c r="M553" s="140"/>
      <c r="N553" s="140"/>
      <c r="O553" s="142"/>
      <c r="P55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53" s="140"/>
      <c r="R553" s="140"/>
      <c r="S553" s="140"/>
      <c r="T553" s="140"/>
      <c r="U553" s="137" t="str">
        <f t="shared" si="57"/>
        <v/>
      </c>
      <c r="V553" s="140"/>
      <c r="AL553" s="111" t="str">
        <f t="shared" si="58"/>
        <v/>
      </c>
      <c r="AM553" s="112" t="str">
        <f t="shared" si="59"/>
        <v/>
      </c>
      <c r="AN553" s="112" t="str">
        <f t="shared" si="60"/>
        <v/>
      </c>
      <c r="AO553" s="112" t="str">
        <f t="shared" si="61"/>
        <v/>
      </c>
      <c r="AP553" s="112" t="str">
        <f t="shared" si="62"/>
        <v/>
      </c>
      <c r="AQ553" s="112" t="str">
        <f t="shared" si="63"/>
        <v/>
      </c>
    </row>
    <row r="554" spans="1:43" x14ac:dyDescent="0.25">
      <c r="A554" s="138"/>
      <c r="B554" s="139"/>
      <c r="C554" s="140"/>
      <c r="D554" s="140"/>
      <c r="E554" s="140"/>
      <c r="F554" s="141"/>
      <c r="G554" s="141"/>
      <c r="H554" s="140"/>
      <c r="I554" s="140"/>
      <c r="J554" s="140"/>
      <c r="K554" s="140"/>
      <c r="L554" s="140"/>
      <c r="M554" s="140"/>
      <c r="N554" s="140"/>
      <c r="O554" s="142"/>
      <c r="P55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54" s="140"/>
      <c r="R554" s="140"/>
      <c r="S554" s="140"/>
      <c r="T554" s="140"/>
      <c r="U554" s="137" t="str">
        <f t="shared" si="57"/>
        <v/>
      </c>
      <c r="V554" s="140"/>
      <c r="AL554" s="111" t="str">
        <f t="shared" si="58"/>
        <v/>
      </c>
      <c r="AM554" s="112" t="str">
        <f t="shared" si="59"/>
        <v/>
      </c>
      <c r="AN554" s="112" t="str">
        <f t="shared" si="60"/>
        <v/>
      </c>
      <c r="AO554" s="112" t="str">
        <f t="shared" si="61"/>
        <v/>
      </c>
      <c r="AP554" s="112" t="str">
        <f t="shared" si="62"/>
        <v/>
      </c>
      <c r="AQ554" s="112" t="str">
        <f t="shared" si="63"/>
        <v/>
      </c>
    </row>
    <row r="555" spans="1:43" x14ac:dyDescent="0.25">
      <c r="A555" s="138"/>
      <c r="B555" s="139"/>
      <c r="C555" s="140"/>
      <c r="D555" s="140"/>
      <c r="E555" s="140"/>
      <c r="F555" s="141"/>
      <c r="G555" s="141"/>
      <c r="H555" s="140"/>
      <c r="I555" s="140"/>
      <c r="J555" s="140"/>
      <c r="K555" s="140"/>
      <c r="L555" s="140"/>
      <c r="M555" s="140"/>
      <c r="N555" s="140"/>
      <c r="O555" s="142"/>
      <c r="P55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55" s="140"/>
      <c r="R555" s="140"/>
      <c r="S555" s="140"/>
      <c r="T555" s="140"/>
      <c r="U555" s="137" t="str">
        <f t="shared" si="57"/>
        <v/>
      </c>
      <c r="V555" s="140"/>
      <c r="AL555" s="111" t="str">
        <f t="shared" si="58"/>
        <v/>
      </c>
      <c r="AM555" s="112" t="str">
        <f t="shared" si="59"/>
        <v/>
      </c>
      <c r="AN555" s="112" t="str">
        <f t="shared" si="60"/>
        <v/>
      </c>
      <c r="AO555" s="112" t="str">
        <f t="shared" si="61"/>
        <v/>
      </c>
      <c r="AP555" s="112" t="str">
        <f t="shared" si="62"/>
        <v/>
      </c>
      <c r="AQ555" s="112" t="str">
        <f t="shared" si="63"/>
        <v/>
      </c>
    </row>
    <row r="556" spans="1:43" x14ac:dyDescent="0.25">
      <c r="A556" s="138"/>
      <c r="B556" s="139"/>
      <c r="C556" s="140"/>
      <c r="D556" s="140"/>
      <c r="E556" s="140"/>
      <c r="F556" s="141"/>
      <c r="G556" s="141"/>
      <c r="H556" s="140"/>
      <c r="I556" s="140"/>
      <c r="J556" s="140"/>
      <c r="K556" s="140"/>
      <c r="L556" s="140"/>
      <c r="M556" s="140"/>
      <c r="N556" s="140"/>
      <c r="O556" s="142"/>
      <c r="P55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56" s="140"/>
      <c r="R556" s="140"/>
      <c r="S556" s="140"/>
      <c r="T556" s="140"/>
      <c r="U556" s="137" t="str">
        <f t="shared" si="57"/>
        <v/>
      </c>
      <c r="V556" s="140"/>
      <c r="AL556" s="111" t="str">
        <f t="shared" si="58"/>
        <v/>
      </c>
      <c r="AM556" s="112" t="str">
        <f t="shared" si="59"/>
        <v/>
      </c>
      <c r="AN556" s="112" t="str">
        <f t="shared" si="60"/>
        <v/>
      </c>
      <c r="AO556" s="112" t="str">
        <f t="shared" si="61"/>
        <v/>
      </c>
      <c r="AP556" s="112" t="str">
        <f t="shared" si="62"/>
        <v/>
      </c>
      <c r="AQ556" s="112" t="str">
        <f t="shared" si="63"/>
        <v/>
      </c>
    </row>
    <row r="557" spans="1:43" x14ac:dyDescent="0.25">
      <c r="A557" s="138"/>
      <c r="B557" s="139"/>
      <c r="C557" s="140"/>
      <c r="D557" s="140"/>
      <c r="E557" s="140"/>
      <c r="F557" s="141"/>
      <c r="G557" s="141"/>
      <c r="H557" s="140"/>
      <c r="I557" s="140"/>
      <c r="J557" s="140"/>
      <c r="K557" s="140"/>
      <c r="L557" s="140"/>
      <c r="M557" s="140"/>
      <c r="N557" s="140"/>
      <c r="O557" s="142"/>
      <c r="P55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57" s="140"/>
      <c r="R557" s="140"/>
      <c r="S557" s="140"/>
      <c r="T557" s="140"/>
      <c r="U557" s="137" t="str">
        <f t="shared" si="57"/>
        <v/>
      </c>
      <c r="V557" s="140"/>
      <c r="AL557" s="111" t="str">
        <f t="shared" si="58"/>
        <v/>
      </c>
      <c r="AM557" s="112" t="str">
        <f t="shared" si="59"/>
        <v/>
      </c>
      <c r="AN557" s="112" t="str">
        <f t="shared" si="60"/>
        <v/>
      </c>
      <c r="AO557" s="112" t="str">
        <f t="shared" si="61"/>
        <v/>
      </c>
      <c r="AP557" s="112" t="str">
        <f t="shared" si="62"/>
        <v/>
      </c>
      <c r="AQ557" s="112" t="str">
        <f t="shared" si="63"/>
        <v/>
      </c>
    </row>
    <row r="558" spans="1:43" x14ac:dyDescent="0.25">
      <c r="A558" s="138"/>
      <c r="B558" s="139"/>
      <c r="C558" s="140"/>
      <c r="D558" s="140"/>
      <c r="E558" s="140"/>
      <c r="F558" s="141"/>
      <c r="G558" s="141"/>
      <c r="H558" s="140"/>
      <c r="I558" s="140"/>
      <c r="J558" s="140"/>
      <c r="K558" s="140"/>
      <c r="L558" s="140"/>
      <c r="M558" s="140"/>
      <c r="N558" s="140"/>
      <c r="O558" s="142"/>
      <c r="P55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58" s="140"/>
      <c r="R558" s="140"/>
      <c r="S558" s="140"/>
      <c r="T558" s="140"/>
      <c r="U558" s="137" t="str">
        <f t="shared" si="57"/>
        <v/>
      </c>
      <c r="V558" s="140"/>
      <c r="AL558" s="111" t="str">
        <f t="shared" si="58"/>
        <v/>
      </c>
      <c r="AM558" s="112" t="str">
        <f t="shared" si="59"/>
        <v/>
      </c>
      <c r="AN558" s="112" t="str">
        <f t="shared" si="60"/>
        <v/>
      </c>
      <c r="AO558" s="112" t="str">
        <f t="shared" si="61"/>
        <v/>
      </c>
      <c r="AP558" s="112" t="str">
        <f t="shared" si="62"/>
        <v/>
      </c>
      <c r="AQ558" s="112" t="str">
        <f t="shared" si="63"/>
        <v/>
      </c>
    </row>
    <row r="559" spans="1:43" x14ac:dyDescent="0.25">
      <c r="A559" s="138"/>
      <c r="B559" s="139"/>
      <c r="C559" s="140"/>
      <c r="D559" s="140"/>
      <c r="E559" s="140"/>
      <c r="F559" s="141"/>
      <c r="G559" s="141"/>
      <c r="H559" s="140"/>
      <c r="I559" s="140"/>
      <c r="J559" s="140"/>
      <c r="K559" s="140"/>
      <c r="L559" s="140"/>
      <c r="M559" s="140"/>
      <c r="N559" s="140"/>
      <c r="O559" s="142"/>
      <c r="P55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59" s="140"/>
      <c r="R559" s="140"/>
      <c r="S559" s="140"/>
      <c r="T559" s="140"/>
      <c r="U559" s="137" t="str">
        <f t="shared" si="57"/>
        <v/>
      </c>
      <c r="V559" s="140"/>
      <c r="AL559" s="111" t="str">
        <f t="shared" si="58"/>
        <v/>
      </c>
      <c r="AM559" s="112" t="str">
        <f t="shared" si="59"/>
        <v/>
      </c>
      <c r="AN559" s="112" t="str">
        <f t="shared" si="60"/>
        <v/>
      </c>
      <c r="AO559" s="112" t="str">
        <f t="shared" si="61"/>
        <v/>
      </c>
      <c r="AP559" s="112" t="str">
        <f t="shared" si="62"/>
        <v/>
      </c>
      <c r="AQ559" s="112" t="str">
        <f t="shared" si="63"/>
        <v/>
      </c>
    </row>
    <row r="560" spans="1:43" x14ac:dyDescent="0.25">
      <c r="A560" s="138"/>
      <c r="B560" s="139"/>
      <c r="C560" s="140"/>
      <c r="D560" s="140"/>
      <c r="E560" s="140"/>
      <c r="F560" s="141"/>
      <c r="G560" s="141"/>
      <c r="H560" s="140"/>
      <c r="I560" s="140"/>
      <c r="J560" s="140"/>
      <c r="K560" s="140"/>
      <c r="L560" s="140"/>
      <c r="M560" s="140"/>
      <c r="N560" s="140"/>
      <c r="O560" s="142"/>
      <c r="P56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60" s="140"/>
      <c r="R560" s="140"/>
      <c r="S560" s="140"/>
      <c r="T560" s="140"/>
      <c r="U560" s="137" t="str">
        <f t="shared" si="57"/>
        <v/>
      </c>
      <c r="V560" s="140"/>
      <c r="AL560" s="111" t="str">
        <f t="shared" si="58"/>
        <v/>
      </c>
      <c r="AM560" s="112" t="str">
        <f t="shared" si="59"/>
        <v/>
      </c>
      <c r="AN560" s="112" t="str">
        <f t="shared" si="60"/>
        <v/>
      </c>
      <c r="AO560" s="112" t="str">
        <f t="shared" si="61"/>
        <v/>
      </c>
      <c r="AP560" s="112" t="str">
        <f t="shared" si="62"/>
        <v/>
      </c>
      <c r="AQ560" s="112" t="str">
        <f t="shared" si="63"/>
        <v/>
      </c>
    </row>
    <row r="561" spans="1:43" x14ac:dyDescent="0.25">
      <c r="A561" s="138"/>
      <c r="B561" s="139"/>
      <c r="C561" s="140"/>
      <c r="D561" s="140"/>
      <c r="E561" s="140"/>
      <c r="F561" s="141"/>
      <c r="G561" s="141"/>
      <c r="H561" s="140"/>
      <c r="I561" s="140"/>
      <c r="J561" s="140"/>
      <c r="K561" s="140"/>
      <c r="L561" s="140"/>
      <c r="M561" s="140"/>
      <c r="N561" s="140"/>
      <c r="O561" s="142"/>
      <c r="P56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61" s="140"/>
      <c r="R561" s="140"/>
      <c r="S561" s="140"/>
      <c r="T561" s="140"/>
      <c r="U561" s="137" t="str">
        <f t="shared" si="57"/>
        <v/>
      </c>
      <c r="V561" s="140"/>
      <c r="AL561" s="111" t="str">
        <f t="shared" si="58"/>
        <v/>
      </c>
      <c r="AM561" s="112" t="str">
        <f t="shared" si="59"/>
        <v/>
      </c>
      <c r="AN561" s="112" t="str">
        <f t="shared" si="60"/>
        <v/>
      </c>
      <c r="AO561" s="112" t="str">
        <f t="shared" si="61"/>
        <v/>
      </c>
      <c r="AP561" s="112" t="str">
        <f t="shared" si="62"/>
        <v/>
      </c>
      <c r="AQ561" s="112" t="str">
        <f t="shared" si="63"/>
        <v/>
      </c>
    </row>
    <row r="562" spans="1:43" x14ac:dyDescent="0.25">
      <c r="A562" s="138"/>
      <c r="B562" s="139"/>
      <c r="C562" s="140"/>
      <c r="D562" s="140"/>
      <c r="E562" s="140"/>
      <c r="F562" s="141"/>
      <c r="G562" s="141"/>
      <c r="H562" s="140"/>
      <c r="I562" s="140"/>
      <c r="J562" s="140"/>
      <c r="K562" s="140"/>
      <c r="L562" s="140"/>
      <c r="M562" s="140"/>
      <c r="N562" s="140"/>
      <c r="O562" s="142"/>
      <c r="P56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62" s="140"/>
      <c r="R562" s="140"/>
      <c r="S562" s="140"/>
      <c r="T562" s="140"/>
      <c r="U562" s="137" t="str">
        <f t="shared" si="57"/>
        <v/>
      </c>
      <c r="V562" s="140"/>
      <c r="AL562" s="111" t="str">
        <f t="shared" si="58"/>
        <v/>
      </c>
      <c r="AM562" s="112" t="str">
        <f t="shared" si="59"/>
        <v/>
      </c>
      <c r="AN562" s="112" t="str">
        <f t="shared" si="60"/>
        <v/>
      </c>
      <c r="AO562" s="112" t="str">
        <f t="shared" si="61"/>
        <v/>
      </c>
      <c r="AP562" s="112" t="str">
        <f t="shared" si="62"/>
        <v/>
      </c>
      <c r="AQ562" s="112" t="str">
        <f t="shared" si="63"/>
        <v/>
      </c>
    </row>
    <row r="563" spans="1:43" x14ac:dyDescent="0.25">
      <c r="A563" s="138"/>
      <c r="B563" s="139"/>
      <c r="C563" s="140"/>
      <c r="D563" s="140"/>
      <c r="E563" s="140"/>
      <c r="F563" s="141"/>
      <c r="G563" s="141"/>
      <c r="H563" s="140"/>
      <c r="I563" s="140"/>
      <c r="J563" s="140"/>
      <c r="K563" s="140"/>
      <c r="L563" s="140"/>
      <c r="M563" s="140"/>
      <c r="N563" s="140"/>
      <c r="O563" s="142"/>
      <c r="P56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63" s="140"/>
      <c r="R563" s="140"/>
      <c r="S563" s="140"/>
      <c r="T563" s="140"/>
      <c r="U563" s="137" t="str">
        <f t="shared" si="57"/>
        <v/>
      </c>
      <c r="V563" s="140"/>
      <c r="AL563" s="111" t="str">
        <f t="shared" si="58"/>
        <v/>
      </c>
      <c r="AM563" s="112" t="str">
        <f t="shared" si="59"/>
        <v/>
      </c>
      <c r="AN563" s="112" t="str">
        <f t="shared" si="60"/>
        <v/>
      </c>
      <c r="AO563" s="112" t="str">
        <f t="shared" si="61"/>
        <v/>
      </c>
      <c r="AP563" s="112" t="str">
        <f t="shared" si="62"/>
        <v/>
      </c>
      <c r="AQ563" s="112" t="str">
        <f t="shared" si="63"/>
        <v/>
      </c>
    </row>
    <row r="564" spans="1:43" x14ac:dyDescent="0.25">
      <c r="A564" s="138"/>
      <c r="B564" s="139"/>
      <c r="C564" s="140"/>
      <c r="D564" s="140"/>
      <c r="E564" s="140"/>
      <c r="F564" s="141"/>
      <c r="G564" s="141"/>
      <c r="H564" s="140"/>
      <c r="I564" s="140"/>
      <c r="J564" s="140"/>
      <c r="K564" s="140"/>
      <c r="L564" s="140"/>
      <c r="M564" s="140"/>
      <c r="N564" s="140"/>
      <c r="O564" s="142"/>
      <c r="P56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64" s="140"/>
      <c r="R564" s="140"/>
      <c r="S564" s="140"/>
      <c r="T564" s="140"/>
      <c r="U564" s="137" t="str">
        <f t="shared" si="57"/>
        <v/>
      </c>
      <c r="V564" s="140"/>
      <c r="AL564" s="111" t="str">
        <f t="shared" si="58"/>
        <v/>
      </c>
      <c r="AM564" s="112" t="str">
        <f t="shared" si="59"/>
        <v/>
      </c>
      <c r="AN564" s="112" t="str">
        <f t="shared" si="60"/>
        <v/>
      </c>
      <c r="AO564" s="112" t="str">
        <f t="shared" si="61"/>
        <v/>
      </c>
      <c r="AP564" s="112" t="str">
        <f t="shared" si="62"/>
        <v/>
      </c>
      <c r="AQ564" s="112" t="str">
        <f t="shared" si="63"/>
        <v/>
      </c>
    </row>
    <row r="565" spans="1:43" x14ac:dyDescent="0.25">
      <c r="A565" s="138"/>
      <c r="B565" s="139"/>
      <c r="C565" s="140"/>
      <c r="D565" s="140"/>
      <c r="E565" s="140"/>
      <c r="F565" s="141"/>
      <c r="G565" s="141"/>
      <c r="H565" s="140"/>
      <c r="I565" s="140"/>
      <c r="J565" s="140"/>
      <c r="K565" s="140"/>
      <c r="L565" s="140"/>
      <c r="M565" s="140"/>
      <c r="N565" s="140"/>
      <c r="O565" s="142"/>
      <c r="P56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65" s="140"/>
      <c r="R565" s="140"/>
      <c r="S565" s="140"/>
      <c r="T565" s="140"/>
      <c r="U565" s="137" t="str">
        <f t="shared" si="57"/>
        <v/>
      </c>
      <c r="V565" s="140"/>
      <c r="AL565" s="111" t="str">
        <f t="shared" si="58"/>
        <v/>
      </c>
      <c r="AM565" s="112" t="str">
        <f t="shared" si="59"/>
        <v/>
      </c>
      <c r="AN565" s="112" t="str">
        <f t="shared" si="60"/>
        <v/>
      </c>
      <c r="AO565" s="112" t="str">
        <f t="shared" si="61"/>
        <v/>
      </c>
      <c r="AP565" s="112" t="str">
        <f t="shared" si="62"/>
        <v/>
      </c>
      <c r="AQ565" s="112" t="str">
        <f t="shared" si="63"/>
        <v/>
      </c>
    </row>
    <row r="566" spans="1:43" x14ac:dyDescent="0.25">
      <c r="A566" s="138"/>
      <c r="B566" s="139"/>
      <c r="C566" s="140"/>
      <c r="D566" s="140"/>
      <c r="E566" s="140"/>
      <c r="F566" s="141"/>
      <c r="G566" s="141"/>
      <c r="H566" s="140"/>
      <c r="I566" s="140"/>
      <c r="J566" s="140"/>
      <c r="K566" s="140"/>
      <c r="L566" s="140"/>
      <c r="M566" s="140"/>
      <c r="N566" s="140"/>
      <c r="O566" s="142"/>
      <c r="P56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66" s="140"/>
      <c r="R566" s="140"/>
      <c r="S566" s="140"/>
      <c r="T566" s="140"/>
      <c r="U566" s="137" t="str">
        <f t="shared" si="57"/>
        <v/>
      </c>
      <c r="V566" s="140"/>
      <c r="AL566" s="111" t="str">
        <f t="shared" si="58"/>
        <v/>
      </c>
      <c r="AM566" s="112" t="str">
        <f t="shared" si="59"/>
        <v/>
      </c>
      <c r="AN566" s="112" t="str">
        <f t="shared" si="60"/>
        <v/>
      </c>
      <c r="AO566" s="112" t="str">
        <f t="shared" si="61"/>
        <v/>
      </c>
      <c r="AP566" s="112" t="str">
        <f t="shared" si="62"/>
        <v/>
      </c>
      <c r="AQ566" s="112" t="str">
        <f t="shared" si="63"/>
        <v/>
      </c>
    </row>
    <row r="567" spans="1:43" x14ac:dyDescent="0.25">
      <c r="A567" s="138"/>
      <c r="B567" s="139"/>
      <c r="C567" s="140"/>
      <c r="D567" s="140"/>
      <c r="E567" s="140"/>
      <c r="F567" s="141"/>
      <c r="G567" s="141"/>
      <c r="H567" s="140"/>
      <c r="I567" s="140"/>
      <c r="J567" s="140"/>
      <c r="K567" s="140"/>
      <c r="L567" s="140"/>
      <c r="M567" s="140"/>
      <c r="N567" s="140"/>
      <c r="O567" s="142"/>
      <c r="P56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67" s="140"/>
      <c r="R567" s="140"/>
      <c r="S567" s="140"/>
      <c r="T567" s="140"/>
      <c r="U567" s="137" t="str">
        <f t="shared" si="57"/>
        <v/>
      </c>
      <c r="V567" s="140"/>
      <c r="AL567" s="111" t="str">
        <f t="shared" si="58"/>
        <v/>
      </c>
      <c r="AM567" s="112" t="str">
        <f t="shared" si="59"/>
        <v/>
      </c>
      <c r="AN567" s="112" t="str">
        <f t="shared" si="60"/>
        <v/>
      </c>
      <c r="AO567" s="112" t="str">
        <f t="shared" si="61"/>
        <v/>
      </c>
      <c r="AP567" s="112" t="str">
        <f t="shared" si="62"/>
        <v/>
      </c>
      <c r="AQ567" s="112" t="str">
        <f t="shared" si="63"/>
        <v/>
      </c>
    </row>
    <row r="568" spans="1:43" x14ac:dyDescent="0.25">
      <c r="A568" s="138"/>
      <c r="B568" s="139"/>
      <c r="C568" s="140"/>
      <c r="D568" s="140"/>
      <c r="E568" s="140"/>
      <c r="F568" s="141"/>
      <c r="G568" s="141"/>
      <c r="H568" s="140"/>
      <c r="I568" s="140"/>
      <c r="J568" s="140"/>
      <c r="K568" s="140"/>
      <c r="L568" s="140"/>
      <c r="M568" s="140"/>
      <c r="N568" s="140"/>
      <c r="O568" s="142"/>
      <c r="P56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68" s="140"/>
      <c r="R568" s="140"/>
      <c r="S568" s="140"/>
      <c r="T568" s="140"/>
      <c r="U568" s="137" t="str">
        <f t="shared" si="57"/>
        <v/>
      </c>
      <c r="V568" s="140"/>
      <c r="AL568" s="111" t="str">
        <f t="shared" si="58"/>
        <v/>
      </c>
      <c r="AM568" s="112" t="str">
        <f t="shared" si="59"/>
        <v/>
      </c>
      <c r="AN568" s="112" t="str">
        <f t="shared" si="60"/>
        <v/>
      </c>
      <c r="AO568" s="112" t="str">
        <f t="shared" si="61"/>
        <v/>
      </c>
      <c r="AP568" s="112" t="str">
        <f t="shared" si="62"/>
        <v/>
      </c>
      <c r="AQ568" s="112" t="str">
        <f t="shared" si="63"/>
        <v/>
      </c>
    </row>
    <row r="569" spans="1:43" x14ac:dyDescent="0.25">
      <c r="A569" s="138"/>
      <c r="B569" s="139"/>
      <c r="C569" s="140"/>
      <c r="D569" s="140"/>
      <c r="E569" s="140"/>
      <c r="F569" s="141"/>
      <c r="G569" s="141"/>
      <c r="H569" s="140"/>
      <c r="I569" s="140"/>
      <c r="J569" s="140"/>
      <c r="K569" s="140"/>
      <c r="L569" s="140"/>
      <c r="M569" s="140"/>
      <c r="N569" s="140"/>
      <c r="O569" s="142"/>
      <c r="P56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69" s="140"/>
      <c r="R569" s="140"/>
      <c r="S569" s="140"/>
      <c r="T569" s="140"/>
      <c r="U569" s="137" t="str">
        <f t="shared" si="57"/>
        <v/>
      </c>
      <c r="V569" s="140"/>
      <c r="AL569" s="111" t="str">
        <f t="shared" si="58"/>
        <v/>
      </c>
      <c r="AM569" s="112" t="str">
        <f t="shared" si="59"/>
        <v/>
      </c>
      <c r="AN569" s="112" t="str">
        <f t="shared" si="60"/>
        <v/>
      </c>
      <c r="AO569" s="112" t="str">
        <f t="shared" si="61"/>
        <v/>
      </c>
      <c r="AP569" s="112" t="str">
        <f t="shared" si="62"/>
        <v/>
      </c>
      <c r="AQ569" s="112" t="str">
        <f t="shared" si="63"/>
        <v/>
      </c>
    </row>
    <row r="570" spans="1:43" x14ac:dyDescent="0.25">
      <c r="A570" s="138"/>
      <c r="B570" s="139"/>
      <c r="C570" s="140"/>
      <c r="D570" s="140"/>
      <c r="E570" s="140"/>
      <c r="F570" s="141"/>
      <c r="G570" s="141"/>
      <c r="H570" s="140"/>
      <c r="I570" s="140"/>
      <c r="J570" s="140"/>
      <c r="K570" s="140"/>
      <c r="L570" s="140"/>
      <c r="M570" s="140"/>
      <c r="N570" s="140"/>
      <c r="O570" s="142"/>
      <c r="P57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70" s="140"/>
      <c r="R570" s="140"/>
      <c r="S570" s="140"/>
      <c r="T570" s="140"/>
      <c r="U570" s="137" t="str">
        <f t="shared" si="57"/>
        <v/>
      </c>
      <c r="V570" s="140"/>
      <c r="AL570" s="111" t="str">
        <f t="shared" si="58"/>
        <v/>
      </c>
      <c r="AM570" s="112" t="str">
        <f t="shared" si="59"/>
        <v/>
      </c>
      <c r="AN570" s="112" t="str">
        <f t="shared" si="60"/>
        <v/>
      </c>
      <c r="AO570" s="112" t="str">
        <f t="shared" si="61"/>
        <v/>
      </c>
      <c r="AP570" s="112" t="str">
        <f t="shared" si="62"/>
        <v/>
      </c>
      <c r="AQ570" s="112" t="str">
        <f t="shared" si="63"/>
        <v/>
      </c>
    </row>
    <row r="571" spans="1:43" x14ac:dyDescent="0.25">
      <c r="A571" s="138"/>
      <c r="B571" s="139"/>
      <c r="C571" s="140"/>
      <c r="D571" s="140"/>
      <c r="E571" s="140"/>
      <c r="F571" s="141"/>
      <c r="G571" s="141"/>
      <c r="H571" s="140"/>
      <c r="I571" s="140"/>
      <c r="J571" s="140"/>
      <c r="K571" s="140"/>
      <c r="L571" s="140"/>
      <c r="M571" s="140"/>
      <c r="N571" s="140"/>
      <c r="O571" s="142"/>
      <c r="P57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71" s="140"/>
      <c r="R571" s="140"/>
      <c r="S571" s="140"/>
      <c r="T571" s="140"/>
      <c r="U571" s="137" t="str">
        <f t="shared" si="57"/>
        <v/>
      </c>
      <c r="V571" s="140"/>
      <c r="AL571" s="111" t="str">
        <f t="shared" si="58"/>
        <v/>
      </c>
      <c r="AM571" s="112" t="str">
        <f t="shared" si="59"/>
        <v/>
      </c>
      <c r="AN571" s="112" t="str">
        <f t="shared" si="60"/>
        <v/>
      </c>
      <c r="AO571" s="112" t="str">
        <f t="shared" si="61"/>
        <v/>
      </c>
      <c r="AP571" s="112" t="str">
        <f t="shared" si="62"/>
        <v/>
      </c>
      <c r="AQ571" s="112" t="str">
        <f t="shared" si="63"/>
        <v/>
      </c>
    </row>
    <row r="572" spans="1:43" x14ac:dyDescent="0.25">
      <c r="A572" s="138"/>
      <c r="B572" s="139"/>
      <c r="C572" s="140"/>
      <c r="D572" s="140"/>
      <c r="E572" s="140"/>
      <c r="F572" s="141"/>
      <c r="G572" s="141"/>
      <c r="H572" s="140"/>
      <c r="I572" s="140"/>
      <c r="J572" s="140"/>
      <c r="K572" s="140"/>
      <c r="L572" s="140"/>
      <c r="M572" s="140"/>
      <c r="N572" s="140"/>
      <c r="O572" s="142"/>
      <c r="P57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72" s="140"/>
      <c r="R572" s="140"/>
      <c r="S572" s="140"/>
      <c r="T572" s="140"/>
      <c r="U572" s="137" t="str">
        <f t="shared" si="57"/>
        <v/>
      </c>
      <c r="V572" s="140"/>
      <c r="AL572" s="111" t="str">
        <f t="shared" si="58"/>
        <v/>
      </c>
      <c r="AM572" s="112" t="str">
        <f t="shared" si="59"/>
        <v/>
      </c>
      <c r="AN572" s="112" t="str">
        <f t="shared" si="60"/>
        <v/>
      </c>
      <c r="AO572" s="112" t="str">
        <f t="shared" si="61"/>
        <v/>
      </c>
      <c r="AP572" s="112" t="str">
        <f t="shared" si="62"/>
        <v/>
      </c>
      <c r="AQ572" s="112" t="str">
        <f t="shared" si="63"/>
        <v/>
      </c>
    </row>
    <row r="573" spans="1:43" x14ac:dyDescent="0.25">
      <c r="A573" s="138"/>
      <c r="B573" s="139"/>
      <c r="C573" s="140"/>
      <c r="D573" s="140"/>
      <c r="E573" s="140"/>
      <c r="F573" s="141"/>
      <c r="G573" s="141"/>
      <c r="H573" s="140"/>
      <c r="I573" s="140"/>
      <c r="J573" s="140"/>
      <c r="K573" s="140"/>
      <c r="L573" s="140"/>
      <c r="M573" s="140"/>
      <c r="N573" s="140"/>
      <c r="O573" s="142"/>
      <c r="P57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73" s="140"/>
      <c r="R573" s="140"/>
      <c r="S573" s="140"/>
      <c r="T573" s="140"/>
      <c r="U573" s="137" t="str">
        <f t="shared" si="57"/>
        <v/>
      </c>
      <c r="V573" s="140"/>
      <c r="AL573" s="111" t="str">
        <f t="shared" si="58"/>
        <v/>
      </c>
      <c r="AM573" s="112" t="str">
        <f t="shared" si="59"/>
        <v/>
      </c>
      <c r="AN573" s="112" t="str">
        <f t="shared" si="60"/>
        <v/>
      </c>
      <c r="AO573" s="112" t="str">
        <f t="shared" si="61"/>
        <v/>
      </c>
      <c r="AP573" s="112" t="str">
        <f t="shared" si="62"/>
        <v/>
      </c>
      <c r="AQ573" s="112" t="str">
        <f t="shared" si="63"/>
        <v/>
      </c>
    </row>
    <row r="574" spans="1:43" x14ac:dyDescent="0.25">
      <c r="A574" s="138"/>
      <c r="B574" s="139"/>
      <c r="C574" s="140"/>
      <c r="D574" s="140"/>
      <c r="E574" s="140"/>
      <c r="F574" s="141"/>
      <c r="G574" s="141"/>
      <c r="H574" s="140"/>
      <c r="I574" s="140"/>
      <c r="J574" s="140"/>
      <c r="K574" s="140"/>
      <c r="L574" s="140"/>
      <c r="M574" s="140"/>
      <c r="N574" s="140"/>
      <c r="O574" s="142"/>
      <c r="P57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74" s="140"/>
      <c r="R574" s="140"/>
      <c r="S574" s="140"/>
      <c r="T574" s="140"/>
      <c r="U574" s="137" t="str">
        <f t="shared" si="57"/>
        <v/>
      </c>
      <c r="V574" s="140"/>
      <c r="AL574" s="111" t="str">
        <f t="shared" si="58"/>
        <v/>
      </c>
      <c r="AM574" s="112" t="str">
        <f t="shared" si="59"/>
        <v/>
      </c>
      <c r="AN574" s="112" t="str">
        <f t="shared" si="60"/>
        <v/>
      </c>
      <c r="AO574" s="112" t="str">
        <f t="shared" si="61"/>
        <v/>
      </c>
      <c r="AP574" s="112" t="str">
        <f t="shared" si="62"/>
        <v/>
      </c>
      <c r="AQ574" s="112" t="str">
        <f t="shared" si="63"/>
        <v/>
      </c>
    </row>
    <row r="575" spans="1:43" x14ac:dyDescent="0.25">
      <c r="A575" s="138"/>
      <c r="B575" s="139"/>
      <c r="C575" s="140"/>
      <c r="D575" s="140"/>
      <c r="E575" s="140"/>
      <c r="F575" s="141"/>
      <c r="G575" s="141"/>
      <c r="H575" s="140"/>
      <c r="I575" s="140"/>
      <c r="J575" s="140"/>
      <c r="K575" s="140"/>
      <c r="L575" s="140"/>
      <c r="M575" s="140"/>
      <c r="N575" s="140"/>
      <c r="O575" s="142"/>
      <c r="P57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75" s="140"/>
      <c r="R575" s="140"/>
      <c r="S575" s="140"/>
      <c r="T575" s="140"/>
      <c r="U575" s="137" t="str">
        <f t="shared" si="57"/>
        <v/>
      </c>
      <c r="V575" s="140"/>
      <c r="AL575" s="111" t="str">
        <f t="shared" si="58"/>
        <v/>
      </c>
      <c r="AM575" s="112" t="str">
        <f t="shared" si="59"/>
        <v/>
      </c>
      <c r="AN575" s="112" t="str">
        <f t="shared" si="60"/>
        <v/>
      </c>
      <c r="AO575" s="112" t="str">
        <f t="shared" si="61"/>
        <v/>
      </c>
      <c r="AP575" s="112" t="str">
        <f t="shared" si="62"/>
        <v/>
      </c>
      <c r="AQ575" s="112" t="str">
        <f t="shared" si="63"/>
        <v/>
      </c>
    </row>
    <row r="576" spans="1:43" x14ac:dyDescent="0.25">
      <c r="A576" s="138"/>
      <c r="B576" s="139"/>
      <c r="C576" s="140"/>
      <c r="D576" s="140"/>
      <c r="E576" s="140"/>
      <c r="F576" s="141"/>
      <c r="G576" s="141"/>
      <c r="H576" s="140"/>
      <c r="I576" s="140"/>
      <c r="J576" s="140"/>
      <c r="K576" s="140"/>
      <c r="L576" s="140"/>
      <c r="M576" s="140"/>
      <c r="N576" s="140"/>
      <c r="O576" s="142"/>
      <c r="P57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76" s="140"/>
      <c r="R576" s="140"/>
      <c r="S576" s="140"/>
      <c r="T576" s="140"/>
      <c r="U576" s="137" t="str">
        <f t="shared" si="57"/>
        <v/>
      </c>
      <c r="V576" s="140"/>
      <c r="AL576" s="111" t="str">
        <f t="shared" si="58"/>
        <v/>
      </c>
      <c r="AM576" s="112" t="str">
        <f t="shared" si="59"/>
        <v/>
      </c>
      <c r="AN576" s="112" t="str">
        <f t="shared" si="60"/>
        <v/>
      </c>
      <c r="AO576" s="112" t="str">
        <f t="shared" si="61"/>
        <v/>
      </c>
      <c r="AP576" s="112" t="str">
        <f t="shared" si="62"/>
        <v/>
      </c>
      <c r="AQ576" s="112" t="str">
        <f t="shared" si="63"/>
        <v/>
      </c>
    </row>
    <row r="577" spans="1:43" x14ac:dyDescent="0.25">
      <c r="A577" s="138"/>
      <c r="B577" s="139"/>
      <c r="C577" s="140"/>
      <c r="D577" s="140"/>
      <c r="E577" s="140"/>
      <c r="F577" s="141"/>
      <c r="G577" s="141"/>
      <c r="H577" s="140"/>
      <c r="I577" s="140"/>
      <c r="J577" s="140"/>
      <c r="K577" s="140"/>
      <c r="L577" s="140"/>
      <c r="M577" s="140"/>
      <c r="N577" s="140"/>
      <c r="O577" s="142"/>
      <c r="P57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77" s="140"/>
      <c r="R577" s="140"/>
      <c r="S577" s="140"/>
      <c r="T577" s="140"/>
      <c r="U577" s="137" t="str">
        <f t="shared" si="57"/>
        <v/>
      </c>
      <c r="V577" s="140"/>
      <c r="AL577" s="111" t="str">
        <f t="shared" si="58"/>
        <v/>
      </c>
      <c r="AM577" s="112" t="str">
        <f t="shared" si="59"/>
        <v/>
      </c>
      <c r="AN577" s="112" t="str">
        <f t="shared" si="60"/>
        <v/>
      </c>
      <c r="AO577" s="112" t="str">
        <f t="shared" si="61"/>
        <v/>
      </c>
      <c r="AP577" s="112" t="str">
        <f t="shared" si="62"/>
        <v/>
      </c>
      <c r="AQ577" s="112" t="str">
        <f t="shared" si="63"/>
        <v/>
      </c>
    </row>
    <row r="578" spans="1:43" x14ac:dyDescent="0.25">
      <c r="A578" s="138"/>
      <c r="B578" s="139"/>
      <c r="C578" s="140"/>
      <c r="D578" s="140"/>
      <c r="E578" s="140"/>
      <c r="F578" s="141"/>
      <c r="G578" s="141"/>
      <c r="H578" s="140"/>
      <c r="I578" s="140"/>
      <c r="J578" s="140"/>
      <c r="K578" s="140"/>
      <c r="L578" s="140"/>
      <c r="M578" s="140"/>
      <c r="N578" s="140"/>
      <c r="O578" s="142"/>
      <c r="P57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78" s="140"/>
      <c r="R578" s="140"/>
      <c r="S578" s="140"/>
      <c r="T578" s="140"/>
      <c r="U578" s="137" t="str">
        <f t="shared" ref="U578:U641" si="64">IF($P578="Votre établissement",(LEFT($C578,1)&amp;MID(LEFT($B578,6),3,4)&amp;$A578&amp;CODE(LEFT($E578,1))&amp;CODE(LEFT($D578,1))),IF($P578="Assurance Maladie","CERFA"&amp;MID(LEFT($B578,6),3,4)&amp;$A578&amp;CODE(LEFT($E578,1))&amp;CODE(LEFT($D578,1)),IF(OR($P578="Patient",$P578="Etablissement Receveur"),"Vous n'avez pas à prescrire ce transport","")))</f>
        <v/>
      </c>
      <c r="V578" s="140"/>
      <c r="AL578" s="111" t="str">
        <f t="shared" si="58"/>
        <v/>
      </c>
      <c r="AM578" s="112" t="str">
        <f t="shared" si="59"/>
        <v/>
      </c>
      <c r="AN578" s="112" t="str">
        <f t="shared" si="60"/>
        <v/>
      </c>
      <c r="AO578" s="112" t="str">
        <f t="shared" si="61"/>
        <v/>
      </c>
      <c r="AP578" s="112" t="str">
        <f t="shared" si="62"/>
        <v/>
      </c>
      <c r="AQ578" s="112" t="str">
        <f t="shared" si="63"/>
        <v/>
      </c>
    </row>
    <row r="579" spans="1:43" x14ac:dyDescent="0.25">
      <c r="A579" s="138"/>
      <c r="B579" s="139"/>
      <c r="C579" s="140"/>
      <c r="D579" s="140"/>
      <c r="E579" s="140"/>
      <c r="F579" s="141"/>
      <c r="G579" s="141"/>
      <c r="H579" s="140"/>
      <c r="I579" s="140"/>
      <c r="J579" s="140"/>
      <c r="K579" s="140"/>
      <c r="L579" s="140"/>
      <c r="M579" s="140"/>
      <c r="N579" s="140"/>
      <c r="O579" s="142"/>
      <c r="P57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79" s="140"/>
      <c r="R579" s="140"/>
      <c r="S579" s="140"/>
      <c r="T579" s="140"/>
      <c r="U579" s="137" t="str">
        <f t="shared" si="64"/>
        <v/>
      </c>
      <c r="V579" s="140"/>
      <c r="AL579" s="111" t="str">
        <f t="shared" ref="AL579:AL642" si="65">IF(AND(B579&lt;&gt;"",L579="Ambulance"),VALUE(LEFT(HOUR(B579),2)),"")</f>
        <v/>
      </c>
      <c r="AM579" s="112" t="str">
        <f t="shared" ref="AM579:AM642" si="66">IF(AND(B579&lt;&gt;"",L579="VSL"),VALUE(LEFT(HOUR(B579),2)),"")</f>
        <v/>
      </c>
      <c r="AN579" s="112" t="str">
        <f t="shared" ref="AN579:AN642" si="67">IF(AND(B579&lt;&gt;"",L579="Taxi conventionné"),VALUE(LEFT(HOUR(B579),2)),"")</f>
        <v/>
      </c>
      <c r="AO579" s="112" t="str">
        <f t="shared" ref="AO579:AO642" si="68">IF(AND(B579&lt;&gt;"",L579="Véhicule personnel"),VALUE(LEFT(HOUR(B579),2)),"")</f>
        <v/>
      </c>
      <c r="AP579" s="112" t="str">
        <f t="shared" ref="AP579:AP642" si="69">IF(AND(B579&lt;&gt;"",L579="Transport en commun"),VALUE(LEFT(HOUR(B579),2)),"")</f>
        <v/>
      </c>
      <c r="AQ579" s="112" t="str">
        <f t="shared" ref="AQ579:AQ642" si="70">IF(B579&lt;&gt;"",VALUE(LEFT(HOUR(B579),2)),"")</f>
        <v/>
      </c>
    </row>
    <row r="580" spans="1:43" x14ac:dyDescent="0.25">
      <c r="A580" s="138"/>
      <c r="B580" s="139"/>
      <c r="C580" s="140"/>
      <c r="D580" s="140"/>
      <c r="E580" s="140"/>
      <c r="F580" s="141"/>
      <c r="G580" s="141"/>
      <c r="H580" s="140"/>
      <c r="I580" s="140"/>
      <c r="J580" s="140"/>
      <c r="K580" s="140"/>
      <c r="L580" s="140"/>
      <c r="M580" s="140"/>
      <c r="N580" s="140"/>
      <c r="O580" s="142"/>
      <c r="P58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80" s="140"/>
      <c r="R580" s="140"/>
      <c r="S580" s="140"/>
      <c r="T580" s="140"/>
      <c r="U580" s="137" t="str">
        <f t="shared" si="64"/>
        <v/>
      </c>
      <c r="V580" s="140"/>
      <c r="AL580" s="111" t="str">
        <f t="shared" si="65"/>
        <v/>
      </c>
      <c r="AM580" s="112" t="str">
        <f t="shared" si="66"/>
        <v/>
      </c>
      <c r="AN580" s="112" t="str">
        <f t="shared" si="67"/>
        <v/>
      </c>
      <c r="AO580" s="112" t="str">
        <f t="shared" si="68"/>
        <v/>
      </c>
      <c r="AP580" s="112" t="str">
        <f t="shared" si="69"/>
        <v/>
      </c>
      <c r="AQ580" s="112" t="str">
        <f t="shared" si="70"/>
        <v/>
      </c>
    </row>
    <row r="581" spans="1:43" x14ac:dyDescent="0.25">
      <c r="A581" s="138"/>
      <c r="B581" s="139"/>
      <c r="C581" s="140"/>
      <c r="D581" s="140"/>
      <c r="E581" s="140"/>
      <c r="F581" s="141"/>
      <c r="G581" s="141"/>
      <c r="H581" s="140"/>
      <c r="I581" s="140"/>
      <c r="J581" s="140"/>
      <c r="K581" s="140"/>
      <c r="L581" s="140"/>
      <c r="M581" s="140"/>
      <c r="N581" s="140"/>
      <c r="O581" s="142"/>
      <c r="P58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81" s="140"/>
      <c r="R581" s="140"/>
      <c r="S581" s="140"/>
      <c r="T581" s="140"/>
      <c r="U581" s="137" t="str">
        <f t="shared" si="64"/>
        <v/>
      </c>
      <c r="V581" s="140"/>
      <c r="AL581" s="111" t="str">
        <f t="shared" si="65"/>
        <v/>
      </c>
      <c r="AM581" s="112" t="str">
        <f t="shared" si="66"/>
        <v/>
      </c>
      <c r="AN581" s="112" t="str">
        <f t="shared" si="67"/>
        <v/>
      </c>
      <c r="AO581" s="112" t="str">
        <f t="shared" si="68"/>
        <v/>
      </c>
      <c r="AP581" s="112" t="str">
        <f t="shared" si="69"/>
        <v/>
      </c>
      <c r="AQ581" s="112" t="str">
        <f t="shared" si="70"/>
        <v/>
      </c>
    </row>
    <row r="582" spans="1:43" x14ac:dyDescent="0.25">
      <c r="A582" s="138"/>
      <c r="B582" s="139"/>
      <c r="C582" s="140"/>
      <c r="D582" s="140"/>
      <c r="E582" s="140"/>
      <c r="F582" s="141"/>
      <c r="G582" s="141"/>
      <c r="H582" s="140"/>
      <c r="I582" s="140"/>
      <c r="J582" s="140"/>
      <c r="K582" s="140"/>
      <c r="L582" s="140"/>
      <c r="M582" s="140"/>
      <c r="N582" s="140"/>
      <c r="O582" s="142"/>
      <c r="P58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82" s="140"/>
      <c r="R582" s="140"/>
      <c r="S582" s="140"/>
      <c r="T582" s="140"/>
      <c r="U582" s="137" t="str">
        <f t="shared" si="64"/>
        <v/>
      </c>
      <c r="V582" s="140"/>
      <c r="AL582" s="111" t="str">
        <f t="shared" si="65"/>
        <v/>
      </c>
      <c r="AM582" s="112" t="str">
        <f t="shared" si="66"/>
        <v/>
      </c>
      <c r="AN582" s="112" t="str">
        <f t="shared" si="67"/>
        <v/>
      </c>
      <c r="AO582" s="112" t="str">
        <f t="shared" si="68"/>
        <v/>
      </c>
      <c r="AP582" s="112" t="str">
        <f t="shared" si="69"/>
        <v/>
      </c>
      <c r="AQ582" s="112" t="str">
        <f t="shared" si="70"/>
        <v/>
      </c>
    </row>
    <row r="583" spans="1:43" x14ac:dyDescent="0.25">
      <c r="A583" s="138"/>
      <c r="B583" s="139"/>
      <c r="C583" s="140"/>
      <c r="D583" s="140"/>
      <c r="E583" s="140"/>
      <c r="F583" s="141"/>
      <c r="G583" s="141"/>
      <c r="H583" s="140"/>
      <c r="I583" s="140"/>
      <c r="J583" s="140"/>
      <c r="K583" s="140"/>
      <c r="L583" s="140"/>
      <c r="M583" s="140"/>
      <c r="N583" s="140"/>
      <c r="O583" s="142"/>
      <c r="P58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83" s="140"/>
      <c r="R583" s="140"/>
      <c r="S583" s="140"/>
      <c r="T583" s="140"/>
      <c r="U583" s="137" t="str">
        <f t="shared" si="64"/>
        <v/>
      </c>
      <c r="V583" s="140"/>
      <c r="AL583" s="111" t="str">
        <f t="shared" si="65"/>
        <v/>
      </c>
      <c r="AM583" s="112" t="str">
        <f t="shared" si="66"/>
        <v/>
      </c>
      <c r="AN583" s="112" t="str">
        <f t="shared" si="67"/>
        <v/>
      </c>
      <c r="AO583" s="112" t="str">
        <f t="shared" si="68"/>
        <v/>
      </c>
      <c r="AP583" s="112" t="str">
        <f t="shared" si="69"/>
        <v/>
      </c>
      <c r="AQ583" s="112" t="str">
        <f t="shared" si="70"/>
        <v/>
      </c>
    </row>
    <row r="584" spans="1:43" x14ac:dyDescent="0.25">
      <c r="A584" s="138"/>
      <c r="B584" s="139"/>
      <c r="C584" s="140"/>
      <c r="D584" s="140"/>
      <c r="E584" s="140"/>
      <c r="F584" s="141"/>
      <c r="G584" s="141"/>
      <c r="H584" s="140"/>
      <c r="I584" s="140"/>
      <c r="J584" s="140"/>
      <c r="K584" s="140"/>
      <c r="L584" s="140"/>
      <c r="M584" s="140"/>
      <c r="N584" s="140"/>
      <c r="O584" s="142"/>
      <c r="P58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84" s="140"/>
      <c r="R584" s="140"/>
      <c r="S584" s="140"/>
      <c r="T584" s="140"/>
      <c r="U584" s="137" t="str">
        <f t="shared" si="64"/>
        <v/>
      </c>
      <c r="V584" s="140"/>
      <c r="AL584" s="111" t="str">
        <f t="shared" si="65"/>
        <v/>
      </c>
      <c r="AM584" s="112" t="str">
        <f t="shared" si="66"/>
        <v/>
      </c>
      <c r="AN584" s="112" t="str">
        <f t="shared" si="67"/>
        <v/>
      </c>
      <c r="AO584" s="112" t="str">
        <f t="shared" si="68"/>
        <v/>
      </c>
      <c r="AP584" s="112" t="str">
        <f t="shared" si="69"/>
        <v/>
      </c>
      <c r="AQ584" s="112" t="str">
        <f t="shared" si="70"/>
        <v/>
      </c>
    </row>
    <row r="585" spans="1:43" x14ac:dyDescent="0.25">
      <c r="A585" s="138"/>
      <c r="B585" s="139"/>
      <c r="C585" s="140"/>
      <c r="D585" s="140"/>
      <c r="E585" s="140"/>
      <c r="F585" s="141"/>
      <c r="G585" s="141"/>
      <c r="H585" s="140"/>
      <c r="I585" s="140"/>
      <c r="J585" s="140"/>
      <c r="K585" s="140"/>
      <c r="L585" s="140"/>
      <c r="M585" s="140"/>
      <c r="N585" s="140"/>
      <c r="O585" s="142"/>
      <c r="P58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85" s="140"/>
      <c r="R585" s="140"/>
      <c r="S585" s="140"/>
      <c r="T585" s="140"/>
      <c r="U585" s="137" t="str">
        <f t="shared" si="64"/>
        <v/>
      </c>
      <c r="V585" s="140"/>
      <c r="AL585" s="111" t="str">
        <f t="shared" si="65"/>
        <v/>
      </c>
      <c r="AM585" s="112" t="str">
        <f t="shared" si="66"/>
        <v/>
      </c>
      <c r="AN585" s="112" t="str">
        <f t="shared" si="67"/>
        <v/>
      </c>
      <c r="AO585" s="112" t="str">
        <f t="shared" si="68"/>
        <v/>
      </c>
      <c r="AP585" s="112" t="str">
        <f t="shared" si="69"/>
        <v/>
      </c>
      <c r="AQ585" s="112" t="str">
        <f t="shared" si="70"/>
        <v/>
      </c>
    </row>
    <row r="586" spans="1:43" x14ac:dyDescent="0.25">
      <c r="A586" s="138"/>
      <c r="B586" s="139"/>
      <c r="C586" s="140"/>
      <c r="D586" s="140"/>
      <c r="E586" s="140"/>
      <c r="F586" s="141"/>
      <c r="G586" s="141"/>
      <c r="H586" s="140"/>
      <c r="I586" s="140"/>
      <c r="J586" s="140"/>
      <c r="K586" s="140"/>
      <c r="L586" s="140"/>
      <c r="M586" s="140"/>
      <c r="N586" s="140"/>
      <c r="O586" s="142"/>
      <c r="P58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86" s="140"/>
      <c r="R586" s="140"/>
      <c r="S586" s="140"/>
      <c r="T586" s="140"/>
      <c r="U586" s="137" t="str">
        <f t="shared" si="64"/>
        <v/>
      </c>
      <c r="V586" s="140"/>
      <c r="AL586" s="111" t="str">
        <f t="shared" si="65"/>
        <v/>
      </c>
      <c r="AM586" s="112" t="str">
        <f t="shared" si="66"/>
        <v/>
      </c>
      <c r="AN586" s="112" t="str">
        <f t="shared" si="67"/>
        <v/>
      </c>
      <c r="AO586" s="112" t="str">
        <f t="shared" si="68"/>
        <v/>
      </c>
      <c r="AP586" s="112" t="str">
        <f t="shared" si="69"/>
        <v/>
      </c>
      <c r="AQ586" s="112" t="str">
        <f t="shared" si="70"/>
        <v/>
      </c>
    </row>
    <row r="587" spans="1:43" x14ac:dyDescent="0.25">
      <c r="A587" s="138"/>
      <c r="B587" s="139"/>
      <c r="C587" s="140"/>
      <c r="D587" s="140"/>
      <c r="E587" s="140"/>
      <c r="F587" s="141"/>
      <c r="G587" s="141"/>
      <c r="H587" s="140"/>
      <c r="I587" s="140"/>
      <c r="J587" s="140"/>
      <c r="K587" s="140"/>
      <c r="L587" s="140"/>
      <c r="M587" s="140"/>
      <c r="N587" s="140"/>
      <c r="O587" s="142"/>
      <c r="P58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87" s="140"/>
      <c r="R587" s="140"/>
      <c r="S587" s="140"/>
      <c r="T587" s="140"/>
      <c r="U587" s="137" t="str">
        <f t="shared" si="64"/>
        <v/>
      </c>
      <c r="V587" s="140"/>
      <c r="AL587" s="111" t="str">
        <f t="shared" si="65"/>
        <v/>
      </c>
      <c r="AM587" s="112" t="str">
        <f t="shared" si="66"/>
        <v/>
      </c>
      <c r="AN587" s="112" t="str">
        <f t="shared" si="67"/>
        <v/>
      </c>
      <c r="AO587" s="112" t="str">
        <f t="shared" si="68"/>
        <v/>
      </c>
      <c r="AP587" s="112" t="str">
        <f t="shared" si="69"/>
        <v/>
      </c>
      <c r="AQ587" s="112" t="str">
        <f t="shared" si="70"/>
        <v/>
      </c>
    </row>
    <row r="588" spans="1:43" x14ac:dyDescent="0.25">
      <c r="A588" s="138"/>
      <c r="B588" s="139"/>
      <c r="C588" s="140"/>
      <c r="D588" s="140"/>
      <c r="E588" s="140"/>
      <c r="F588" s="141"/>
      <c r="G588" s="141"/>
      <c r="H588" s="140"/>
      <c r="I588" s="140"/>
      <c r="J588" s="140"/>
      <c r="K588" s="140"/>
      <c r="L588" s="140"/>
      <c r="M588" s="140"/>
      <c r="N588" s="140"/>
      <c r="O588" s="142"/>
      <c r="P58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88" s="140"/>
      <c r="R588" s="140"/>
      <c r="S588" s="140"/>
      <c r="T588" s="140"/>
      <c r="U588" s="137" t="str">
        <f t="shared" si="64"/>
        <v/>
      </c>
      <c r="V588" s="140"/>
      <c r="AL588" s="111" t="str">
        <f t="shared" si="65"/>
        <v/>
      </c>
      <c r="AM588" s="112" t="str">
        <f t="shared" si="66"/>
        <v/>
      </c>
      <c r="AN588" s="112" t="str">
        <f t="shared" si="67"/>
        <v/>
      </c>
      <c r="AO588" s="112" t="str">
        <f t="shared" si="68"/>
        <v/>
      </c>
      <c r="AP588" s="112" t="str">
        <f t="shared" si="69"/>
        <v/>
      </c>
      <c r="AQ588" s="112" t="str">
        <f t="shared" si="70"/>
        <v/>
      </c>
    </row>
    <row r="589" spans="1:43" x14ac:dyDescent="0.25">
      <c r="A589" s="138"/>
      <c r="B589" s="139"/>
      <c r="C589" s="140"/>
      <c r="D589" s="140"/>
      <c r="E589" s="140"/>
      <c r="F589" s="141"/>
      <c r="G589" s="141"/>
      <c r="H589" s="140"/>
      <c r="I589" s="140"/>
      <c r="J589" s="140"/>
      <c r="K589" s="140"/>
      <c r="L589" s="140"/>
      <c r="M589" s="140"/>
      <c r="N589" s="140"/>
      <c r="O589" s="142"/>
      <c r="P58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89" s="140"/>
      <c r="R589" s="140"/>
      <c r="S589" s="140"/>
      <c r="T589" s="140"/>
      <c r="U589" s="137" t="str">
        <f t="shared" si="64"/>
        <v/>
      </c>
      <c r="V589" s="140"/>
      <c r="AL589" s="111" t="str">
        <f t="shared" si="65"/>
        <v/>
      </c>
      <c r="AM589" s="112" t="str">
        <f t="shared" si="66"/>
        <v/>
      </c>
      <c r="AN589" s="112" t="str">
        <f t="shared" si="67"/>
        <v/>
      </c>
      <c r="AO589" s="112" t="str">
        <f t="shared" si="68"/>
        <v/>
      </c>
      <c r="AP589" s="112" t="str">
        <f t="shared" si="69"/>
        <v/>
      </c>
      <c r="AQ589" s="112" t="str">
        <f t="shared" si="70"/>
        <v/>
      </c>
    </row>
    <row r="590" spans="1:43" x14ac:dyDescent="0.25">
      <c r="A590" s="138"/>
      <c r="B590" s="139"/>
      <c r="C590" s="140"/>
      <c r="D590" s="140"/>
      <c r="E590" s="140"/>
      <c r="F590" s="141"/>
      <c r="G590" s="141"/>
      <c r="H590" s="140"/>
      <c r="I590" s="140"/>
      <c r="J590" s="140"/>
      <c r="K590" s="140"/>
      <c r="L590" s="140"/>
      <c r="M590" s="140"/>
      <c r="N590" s="140"/>
      <c r="O590" s="142"/>
      <c r="P59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90" s="140"/>
      <c r="R590" s="140"/>
      <c r="S590" s="140"/>
      <c r="T590" s="140"/>
      <c r="U590" s="137" t="str">
        <f t="shared" si="64"/>
        <v/>
      </c>
      <c r="V590" s="140"/>
      <c r="AL590" s="111" t="str">
        <f t="shared" si="65"/>
        <v/>
      </c>
      <c r="AM590" s="112" t="str">
        <f t="shared" si="66"/>
        <v/>
      </c>
      <c r="AN590" s="112" t="str">
        <f t="shared" si="67"/>
        <v/>
      </c>
      <c r="AO590" s="112" t="str">
        <f t="shared" si="68"/>
        <v/>
      </c>
      <c r="AP590" s="112" t="str">
        <f t="shared" si="69"/>
        <v/>
      </c>
      <c r="AQ590" s="112" t="str">
        <f t="shared" si="70"/>
        <v/>
      </c>
    </row>
    <row r="591" spans="1:43" x14ac:dyDescent="0.25">
      <c r="A591" s="138"/>
      <c r="B591" s="139"/>
      <c r="C591" s="140"/>
      <c r="D591" s="140"/>
      <c r="E591" s="140"/>
      <c r="F591" s="141"/>
      <c r="G591" s="141"/>
      <c r="H591" s="140"/>
      <c r="I591" s="140"/>
      <c r="J591" s="140"/>
      <c r="K591" s="140"/>
      <c r="L591" s="140"/>
      <c r="M591" s="140"/>
      <c r="N591" s="140"/>
      <c r="O591" s="142"/>
      <c r="P59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91" s="140"/>
      <c r="R591" s="140"/>
      <c r="S591" s="140"/>
      <c r="T591" s="140"/>
      <c r="U591" s="137" t="str">
        <f t="shared" si="64"/>
        <v/>
      </c>
      <c r="V591" s="140"/>
      <c r="AL591" s="111" t="str">
        <f t="shared" si="65"/>
        <v/>
      </c>
      <c r="AM591" s="112" t="str">
        <f t="shared" si="66"/>
        <v/>
      </c>
      <c r="AN591" s="112" t="str">
        <f t="shared" si="67"/>
        <v/>
      </c>
      <c r="AO591" s="112" t="str">
        <f t="shared" si="68"/>
        <v/>
      </c>
      <c r="AP591" s="112" t="str">
        <f t="shared" si="69"/>
        <v/>
      </c>
      <c r="AQ591" s="112" t="str">
        <f t="shared" si="70"/>
        <v/>
      </c>
    </row>
    <row r="592" spans="1:43" x14ac:dyDescent="0.25">
      <c r="A592" s="138"/>
      <c r="B592" s="139"/>
      <c r="C592" s="140"/>
      <c r="D592" s="140"/>
      <c r="E592" s="140"/>
      <c r="F592" s="141"/>
      <c r="G592" s="141"/>
      <c r="H592" s="140"/>
      <c r="I592" s="140"/>
      <c r="J592" s="140"/>
      <c r="K592" s="140"/>
      <c r="L592" s="140"/>
      <c r="M592" s="140"/>
      <c r="N592" s="140"/>
      <c r="O592" s="142"/>
      <c r="P59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92" s="140"/>
      <c r="R592" s="140"/>
      <c r="S592" s="140"/>
      <c r="T592" s="140"/>
      <c r="U592" s="137" t="str">
        <f t="shared" si="64"/>
        <v/>
      </c>
      <c r="V592" s="140"/>
      <c r="AL592" s="111" t="str">
        <f t="shared" si="65"/>
        <v/>
      </c>
      <c r="AM592" s="112" t="str">
        <f t="shared" si="66"/>
        <v/>
      </c>
      <c r="AN592" s="112" t="str">
        <f t="shared" si="67"/>
        <v/>
      </c>
      <c r="AO592" s="112" t="str">
        <f t="shared" si="68"/>
        <v/>
      </c>
      <c r="AP592" s="112" t="str">
        <f t="shared" si="69"/>
        <v/>
      </c>
      <c r="AQ592" s="112" t="str">
        <f t="shared" si="70"/>
        <v/>
      </c>
    </row>
    <row r="593" spans="1:43" x14ac:dyDescent="0.25">
      <c r="A593" s="138"/>
      <c r="B593" s="139"/>
      <c r="C593" s="140"/>
      <c r="D593" s="140"/>
      <c r="E593" s="140"/>
      <c r="F593" s="141"/>
      <c r="G593" s="141"/>
      <c r="H593" s="140"/>
      <c r="I593" s="140"/>
      <c r="J593" s="140"/>
      <c r="K593" s="140"/>
      <c r="L593" s="140"/>
      <c r="M593" s="140"/>
      <c r="N593" s="140"/>
      <c r="O593" s="142"/>
      <c r="P59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93" s="140"/>
      <c r="R593" s="140"/>
      <c r="S593" s="140"/>
      <c r="T593" s="140"/>
      <c r="U593" s="137" t="str">
        <f t="shared" si="64"/>
        <v/>
      </c>
      <c r="V593" s="140"/>
      <c r="AL593" s="111" t="str">
        <f t="shared" si="65"/>
        <v/>
      </c>
      <c r="AM593" s="112" t="str">
        <f t="shared" si="66"/>
        <v/>
      </c>
      <c r="AN593" s="112" t="str">
        <f t="shared" si="67"/>
        <v/>
      </c>
      <c r="AO593" s="112" t="str">
        <f t="shared" si="68"/>
        <v/>
      </c>
      <c r="AP593" s="112" t="str">
        <f t="shared" si="69"/>
        <v/>
      </c>
      <c r="AQ593" s="112" t="str">
        <f t="shared" si="70"/>
        <v/>
      </c>
    </row>
    <row r="594" spans="1:43" x14ac:dyDescent="0.25">
      <c r="A594" s="138"/>
      <c r="B594" s="139"/>
      <c r="C594" s="140"/>
      <c r="D594" s="140"/>
      <c r="E594" s="140"/>
      <c r="F594" s="141"/>
      <c r="G594" s="141"/>
      <c r="H594" s="140"/>
      <c r="I594" s="140"/>
      <c r="J594" s="140"/>
      <c r="K594" s="140"/>
      <c r="L594" s="140"/>
      <c r="M594" s="140"/>
      <c r="N594" s="140"/>
      <c r="O594" s="142"/>
      <c r="P59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94" s="140"/>
      <c r="R594" s="140"/>
      <c r="S594" s="140"/>
      <c r="T594" s="140"/>
      <c r="U594" s="137" t="str">
        <f t="shared" si="64"/>
        <v/>
      </c>
      <c r="V594" s="140"/>
      <c r="AL594" s="111" t="str">
        <f t="shared" si="65"/>
        <v/>
      </c>
      <c r="AM594" s="112" t="str">
        <f t="shared" si="66"/>
        <v/>
      </c>
      <c r="AN594" s="112" t="str">
        <f t="shared" si="67"/>
        <v/>
      </c>
      <c r="AO594" s="112" t="str">
        <f t="shared" si="68"/>
        <v/>
      </c>
      <c r="AP594" s="112" t="str">
        <f t="shared" si="69"/>
        <v/>
      </c>
      <c r="AQ594" s="112" t="str">
        <f t="shared" si="70"/>
        <v/>
      </c>
    </row>
    <row r="595" spans="1:43" x14ac:dyDescent="0.25">
      <c r="A595" s="138"/>
      <c r="B595" s="139"/>
      <c r="C595" s="140"/>
      <c r="D595" s="140"/>
      <c r="E595" s="140"/>
      <c r="F595" s="141"/>
      <c r="G595" s="141"/>
      <c r="H595" s="140"/>
      <c r="I595" s="140"/>
      <c r="J595" s="140"/>
      <c r="K595" s="140"/>
      <c r="L595" s="140"/>
      <c r="M595" s="140"/>
      <c r="N595" s="140"/>
      <c r="O595" s="142"/>
      <c r="P59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95" s="140"/>
      <c r="R595" s="140"/>
      <c r="S595" s="140"/>
      <c r="T595" s="140"/>
      <c r="U595" s="137" t="str">
        <f t="shared" si="64"/>
        <v/>
      </c>
      <c r="V595" s="140"/>
      <c r="AL595" s="111" t="str">
        <f t="shared" si="65"/>
        <v/>
      </c>
      <c r="AM595" s="112" t="str">
        <f t="shared" si="66"/>
        <v/>
      </c>
      <c r="AN595" s="112" t="str">
        <f t="shared" si="67"/>
        <v/>
      </c>
      <c r="AO595" s="112" t="str">
        <f t="shared" si="68"/>
        <v/>
      </c>
      <c r="AP595" s="112" t="str">
        <f t="shared" si="69"/>
        <v/>
      </c>
      <c r="AQ595" s="112" t="str">
        <f t="shared" si="70"/>
        <v/>
      </c>
    </row>
    <row r="596" spans="1:43" x14ac:dyDescent="0.25">
      <c r="A596" s="138"/>
      <c r="B596" s="139"/>
      <c r="C596" s="140"/>
      <c r="D596" s="140"/>
      <c r="E596" s="140"/>
      <c r="F596" s="141"/>
      <c r="G596" s="141"/>
      <c r="H596" s="140"/>
      <c r="I596" s="140"/>
      <c r="J596" s="140"/>
      <c r="K596" s="140"/>
      <c r="L596" s="140"/>
      <c r="M596" s="140"/>
      <c r="N596" s="140"/>
      <c r="O596" s="142"/>
      <c r="P59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96" s="140"/>
      <c r="R596" s="140"/>
      <c r="S596" s="140"/>
      <c r="T596" s="140"/>
      <c r="U596" s="137" t="str">
        <f t="shared" si="64"/>
        <v/>
      </c>
      <c r="V596" s="140"/>
      <c r="AL596" s="111" t="str">
        <f t="shared" si="65"/>
        <v/>
      </c>
      <c r="AM596" s="112" t="str">
        <f t="shared" si="66"/>
        <v/>
      </c>
      <c r="AN596" s="112" t="str">
        <f t="shared" si="67"/>
        <v/>
      </c>
      <c r="AO596" s="112" t="str">
        <f t="shared" si="68"/>
        <v/>
      </c>
      <c r="AP596" s="112" t="str">
        <f t="shared" si="69"/>
        <v/>
      </c>
      <c r="AQ596" s="112" t="str">
        <f t="shared" si="70"/>
        <v/>
      </c>
    </row>
    <row r="597" spans="1:43" x14ac:dyDescent="0.25">
      <c r="A597" s="138"/>
      <c r="B597" s="139"/>
      <c r="C597" s="140"/>
      <c r="D597" s="140"/>
      <c r="E597" s="140"/>
      <c r="F597" s="141"/>
      <c r="G597" s="141"/>
      <c r="H597" s="140"/>
      <c r="I597" s="140"/>
      <c r="J597" s="140"/>
      <c r="K597" s="140"/>
      <c r="L597" s="140"/>
      <c r="M597" s="140"/>
      <c r="N597" s="140"/>
      <c r="O597" s="142"/>
      <c r="P59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97" s="140"/>
      <c r="R597" s="140"/>
      <c r="S597" s="140"/>
      <c r="T597" s="140"/>
      <c r="U597" s="137" t="str">
        <f t="shared" si="64"/>
        <v/>
      </c>
      <c r="V597" s="140"/>
      <c r="AL597" s="111" t="str">
        <f t="shared" si="65"/>
        <v/>
      </c>
      <c r="AM597" s="112" t="str">
        <f t="shared" si="66"/>
        <v/>
      </c>
      <c r="AN597" s="112" t="str">
        <f t="shared" si="67"/>
        <v/>
      </c>
      <c r="AO597" s="112" t="str">
        <f t="shared" si="68"/>
        <v/>
      </c>
      <c r="AP597" s="112" t="str">
        <f t="shared" si="69"/>
        <v/>
      </c>
      <c r="AQ597" s="112" t="str">
        <f t="shared" si="70"/>
        <v/>
      </c>
    </row>
    <row r="598" spans="1:43" x14ac:dyDescent="0.25">
      <c r="A598" s="138"/>
      <c r="B598" s="139"/>
      <c r="C598" s="140"/>
      <c r="D598" s="140"/>
      <c r="E598" s="140"/>
      <c r="F598" s="141"/>
      <c r="G598" s="141"/>
      <c r="H598" s="140"/>
      <c r="I598" s="140"/>
      <c r="J598" s="140"/>
      <c r="K598" s="140"/>
      <c r="L598" s="140"/>
      <c r="M598" s="140"/>
      <c r="N598" s="140"/>
      <c r="O598" s="142"/>
      <c r="P59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98" s="140"/>
      <c r="R598" s="140"/>
      <c r="S598" s="140"/>
      <c r="T598" s="140"/>
      <c r="U598" s="137" t="str">
        <f t="shared" si="64"/>
        <v/>
      </c>
      <c r="V598" s="140"/>
      <c r="AL598" s="111" t="str">
        <f t="shared" si="65"/>
        <v/>
      </c>
      <c r="AM598" s="112" t="str">
        <f t="shared" si="66"/>
        <v/>
      </c>
      <c r="AN598" s="112" t="str">
        <f t="shared" si="67"/>
        <v/>
      </c>
      <c r="AO598" s="112" t="str">
        <f t="shared" si="68"/>
        <v/>
      </c>
      <c r="AP598" s="112" t="str">
        <f t="shared" si="69"/>
        <v/>
      </c>
      <c r="AQ598" s="112" t="str">
        <f t="shared" si="70"/>
        <v/>
      </c>
    </row>
    <row r="599" spans="1:43" x14ac:dyDescent="0.25">
      <c r="A599" s="138"/>
      <c r="B599" s="139"/>
      <c r="C599" s="140"/>
      <c r="D599" s="140"/>
      <c r="E599" s="140"/>
      <c r="F599" s="141"/>
      <c r="G599" s="141"/>
      <c r="H599" s="140"/>
      <c r="I599" s="140"/>
      <c r="J599" s="140"/>
      <c r="K599" s="140"/>
      <c r="L599" s="140"/>
      <c r="M599" s="140"/>
      <c r="N599" s="140"/>
      <c r="O599" s="142"/>
      <c r="P59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599" s="140"/>
      <c r="R599" s="140"/>
      <c r="S599" s="140"/>
      <c r="T599" s="140"/>
      <c r="U599" s="137" t="str">
        <f t="shared" si="64"/>
        <v/>
      </c>
      <c r="V599" s="140"/>
      <c r="AL599" s="111" t="str">
        <f t="shared" si="65"/>
        <v/>
      </c>
      <c r="AM599" s="112" t="str">
        <f t="shared" si="66"/>
        <v/>
      </c>
      <c r="AN599" s="112" t="str">
        <f t="shared" si="67"/>
        <v/>
      </c>
      <c r="AO599" s="112" t="str">
        <f t="shared" si="68"/>
        <v/>
      </c>
      <c r="AP599" s="112" t="str">
        <f t="shared" si="69"/>
        <v/>
      </c>
      <c r="AQ599" s="112" t="str">
        <f t="shared" si="70"/>
        <v/>
      </c>
    </row>
    <row r="600" spans="1:43" x14ac:dyDescent="0.25">
      <c r="A600" s="138"/>
      <c r="B600" s="139"/>
      <c r="C600" s="140"/>
      <c r="D600" s="140"/>
      <c r="E600" s="140"/>
      <c r="F600" s="141"/>
      <c r="G600" s="141"/>
      <c r="H600" s="140"/>
      <c r="I600" s="140"/>
      <c r="J600" s="140"/>
      <c r="K600" s="140"/>
      <c r="L600" s="140"/>
      <c r="M600" s="140"/>
      <c r="N600" s="140"/>
      <c r="O600" s="142"/>
      <c r="P60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00" s="140"/>
      <c r="R600" s="140"/>
      <c r="S600" s="140"/>
      <c r="T600" s="140"/>
      <c r="U600" s="137" t="str">
        <f t="shared" si="64"/>
        <v/>
      </c>
      <c r="V600" s="140"/>
      <c r="AL600" s="111" t="str">
        <f t="shared" si="65"/>
        <v/>
      </c>
      <c r="AM600" s="112" t="str">
        <f t="shared" si="66"/>
        <v/>
      </c>
      <c r="AN600" s="112" t="str">
        <f t="shared" si="67"/>
        <v/>
      </c>
      <c r="AO600" s="112" t="str">
        <f t="shared" si="68"/>
        <v/>
      </c>
      <c r="AP600" s="112" t="str">
        <f t="shared" si="69"/>
        <v/>
      </c>
      <c r="AQ600" s="112" t="str">
        <f t="shared" si="70"/>
        <v/>
      </c>
    </row>
    <row r="601" spans="1:43" x14ac:dyDescent="0.25">
      <c r="A601" s="138"/>
      <c r="B601" s="139"/>
      <c r="C601" s="140"/>
      <c r="D601" s="140"/>
      <c r="E601" s="140"/>
      <c r="F601" s="141"/>
      <c r="G601" s="141"/>
      <c r="H601" s="140"/>
      <c r="I601" s="140"/>
      <c r="J601" s="140"/>
      <c r="K601" s="140"/>
      <c r="L601" s="140"/>
      <c r="M601" s="140"/>
      <c r="N601" s="140"/>
      <c r="O601" s="142"/>
      <c r="P60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01" s="140"/>
      <c r="R601" s="140"/>
      <c r="S601" s="140"/>
      <c r="T601" s="140"/>
      <c r="U601" s="137" t="str">
        <f t="shared" si="64"/>
        <v/>
      </c>
      <c r="V601" s="140"/>
      <c r="AL601" s="111" t="str">
        <f t="shared" si="65"/>
        <v/>
      </c>
      <c r="AM601" s="112" t="str">
        <f t="shared" si="66"/>
        <v/>
      </c>
      <c r="AN601" s="112" t="str">
        <f t="shared" si="67"/>
        <v/>
      </c>
      <c r="AO601" s="112" t="str">
        <f t="shared" si="68"/>
        <v/>
      </c>
      <c r="AP601" s="112" t="str">
        <f t="shared" si="69"/>
        <v/>
      </c>
      <c r="AQ601" s="112" t="str">
        <f t="shared" si="70"/>
        <v/>
      </c>
    </row>
    <row r="602" spans="1:43" x14ac:dyDescent="0.25">
      <c r="A602" s="138"/>
      <c r="B602" s="139"/>
      <c r="C602" s="140"/>
      <c r="D602" s="140"/>
      <c r="E602" s="140"/>
      <c r="F602" s="141"/>
      <c r="G602" s="141"/>
      <c r="H602" s="140"/>
      <c r="I602" s="140"/>
      <c r="J602" s="140"/>
      <c r="K602" s="140"/>
      <c r="L602" s="140"/>
      <c r="M602" s="140"/>
      <c r="N602" s="140"/>
      <c r="O602" s="142"/>
      <c r="P60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02" s="140"/>
      <c r="R602" s="140"/>
      <c r="S602" s="140"/>
      <c r="T602" s="140"/>
      <c r="U602" s="137" t="str">
        <f t="shared" si="64"/>
        <v/>
      </c>
      <c r="V602" s="140"/>
      <c r="AL602" s="111" t="str">
        <f t="shared" si="65"/>
        <v/>
      </c>
      <c r="AM602" s="112" t="str">
        <f t="shared" si="66"/>
        <v/>
      </c>
      <c r="AN602" s="112" t="str">
        <f t="shared" si="67"/>
        <v/>
      </c>
      <c r="AO602" s="112" t="str">
        <f t="shared" si="68"/>
        <v/>
      </c>
      <c r="AP602" s="112" t="str">
        <f t="shared" si="69"/>
        <v/>
      </c>
      <c r="AQ602" s="112" t="str">
        <f t="shared" si="70"/>
        <v/>
      </c>
    </row>
    <row r="603" spans="1:43" x14ac:dyDescent="0.25">
      <c r="A603" s="138"/>
      <c r="B603" s="139"/>
      <c r="C603" s="140"/>
      <c r="D603" s="140"/>
      <c r="E603" s="140"/>
      <c r="F603" s="141"/>
      <c r="G603" s="141"/>
      <c r="H603" s="140"/>
      <c r="I603" s="140"/>
      <c r="J603" s="140"/>
      <c r="K603" s="140"/>
      <c r="L603" s="140"/>
      <c r="M603" s="140"/>
      <c r="N603" s="140"/>
      <c r="O603" s="142"/>
      <c r="P60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03" s="140"/>
      <c r="R603" s="140"/>
      <c r="S603" s="140"/>
      <c r="T603" s="140"/>
      <c r="U603" s="137" t="str">
        <f t="shared" si="64"/>
        <v/>
      </c>
      <c r="V603" s="140"/>
      <c r="AL603" s="111" t="str">
        <f t="shared" si="65"/>
        <v/>
      </c>
      <c r="AM603" s="112" t="str">
        <f t="shared" si="66"/>
        <v/>
      </c>
      <c r="AN603" s="112" t="str">
        <f t="shared" si="67"/>
        <v/>
      </c>
      <c r="AO603" s="112" t="str">
        <f t="shared" si="68"/>
        <v/>
      </c>
      <c r="AP603" s="112" t="str">
        <f t="shared" si="69"/>
        <v/>
      </c>
      <c r="AQ603" s="112" t="str">
        <f t="shared" si="70"/>
        <v/>
      </c>
    </row>
    <row r="604" spans="1:43" x14ac:dyDescent="0.25">
      <c r="A604" s="138"/>
      <c r="B604" s="139"/>
      <c r="C604" s="140"/>
      <c r="D604" s="140"/>
      <c r="E604" s="140"/>
      <c r="F604" s="141"/>
      <c r="G604" s="141"/>
      <c r="H604" s="140"/>
      <c r="I604" s="140"/>
      <c r="J604" s="140"/>
      <c r="K604" s="140"/>
      <c r="L604" s="140"/>
      <c r="M604" s="140"/>
      <c r="N604" s="140"/>
      <c r="O604" s="142"/>
      <c r="P60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04" s="140"/>
      <c r="R604" s="140"/>
      <c r="S604" s="140"/>
      <c r="T604" s="140"/>
      <c r="U604" s="137" t="str">
        <f t="shared" si="64"/>
        <v/>
      </c>
      <c r="V604" s="140"/>
      <c r="AL604" s="111" t="str">
        <f t="shared" si="65"/>
        <v/>
      </c>
      <c r="AM604" s="112" t="str">
        <f t="shared" si="66"/>
        <v/>
      </c>
      <c r="AN604" s="112" t="str">
        <f t="shared" si="67"/>
        <v/>
      </c>
      <c r="AO604" s="112" t="str">
        <f t="shared" si="68"/>
        <v/>
      </c>
      <c r="AP604" s="112" t="str">
        <f t="shared" si="69"/>
        <v/>
      </c>
      <c r="AQ604" s="112" t="str">
        <f t="shared" si="70"/>
        <v/>
      </c>
    </row>
    <row r="605" spans="1:43" x14ac:dyDescent="0.25">
      <c r="A605" s="138"/>
      <c r="B605" s="139"/>
      <c r="C605" s="140"/>
      <c r="D605" s="140"/>
      <c r="E605" s="140"/>
      <c r="F605" s="141"/>
      <c r="G605" s="141"/>
      <c r="H605" s="140"/>
      <c r="I605" s="140"/>
      <c r="J605" s="140"/>
      <c r="K605" s="140"/>
      <c r="L605" s="140"/>
      <c r="M605" s="140"/>
      <c r="N605" s="140"/>
      <c r="O605" s="142"/>
      <c r="P60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05" s="140"/>
      <c r="R605" s="140"/>
      <c r="S605" s="140"/>
      <c r="T605" s="140"/>
      <c r="U605" s="137" t="str">
        <f t="shared" si="64"/>
        <v/>
      </c>
      <c r="V605" s="140"/>
      <c r="AL605" s="111" t="str">
        <f t="shared" si="65"/>
        <v/>
      </c>
      <c r="AM605" s="112" t="str">
        <f t="shared" si="66"/>
        <v/>
      </c>
      <c r="AN605" s="112" t="str">
        <f t="shared" si="67"/>
        <v/>
      </c>
      <c r="AO605" s="112" t="str">
        <f t="shared" si="68"/>
        <v/>
      </c>
      <c r="AP605" s="112" t="str">
        <f t="shared" si="69"/>
        <v/>
      </c>
      <c r="AQ605" s="112" t="str">
        <f t="shared" si="70"/>
        <v/>
      </c>
    </row>
    <row r="606" spans="1:43" x14ac:dyDescent="0.25">
      <c r="A606" s="138"/>
      <c r="B606" s="139"/>
      <c r="C606" s="140"/>
      <c r="D606" s="140"/>
      <c r="E606" s="140"/>
      <c r="F606" s="141"/>
      <c r="G606" s="141"/>
      <c r="H606" s="140"/>
      <c r="I606" s="140"/>
      <c r="J606" s="140"/>
      <c r="K606" s="140"/>
      <c r="L606" s="140"/>
      <c r="M606" s="140"/>
      <c r="N606" s="140"/>
      <c r="O606" s="142"/>
      <c r="P60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06" s="140"/>
      <c r="R606" s="140"/>
      <c r="S606" s="140"/>
      <c r="T606" s="140"/>
      <c r="U606" s="137" t="str">
        <f t="shared" si="64"/>
        <v/>
      </c>
      <c r="V606" s="140"/>
      <c r="AL606" s="111" t="str">
        <f t="shared" si="65"/>
        <v/>
      </c>
      <c r="AM606" s="112" t="str">
        <f t="shared" si="66"/>
        <v/>
      </c>
      <c r="AN606" s="112" t="str">
        <f t="shared" si="67"/>
        <v/>
      </c>
      <c r="AO606" s="112" t="str">
        <f t="shared" si="68"/>
        <v/>
      </c>
      <c r="AP606" s="112" t="str">
        <f t="shared" si="69"/>
        <v/>
      </c>
      <c r="AQ606" s="112" t="str">
        <f t="shared" si="70"/>
        <v/>
      </c>
    </row>
    <row r="607" spans="1:43" x14ac:dyDescent="0.25">
      <c r="A607" s="138"/>
      <c r="B607" s="139"/>
      <c r="C607" s="140"/>
      <c r="D607" s="140"/>
      <c r="E607" s="140"/>
      <c r="F607" s="141"/>
      <c r="G607" s="141"/>
      <c r="H607" s="140"/>
      <c r="I607" s="140"/>
      <c r="J607" s="140"/>
      <c r="K607" s="140"/>
      <c r="L607" s="140"/>
      <c r="M607" s="140"/>
      <c r="N607" s="140"/>
      <c r="O607" s="142"/>
      <c r="P60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07" s="140"/>
      <c r="R607" s="140"/>
      <c r="S607" s="140"/>
      <c r="T607" s="140"/>
      <c r="U607" s="137" t="str">
        <f t="shared" si="64"/>
        <v/>
      </c>
      <c r="V607" s="140"/>
      <c r="AL607" s="111" t="str">
        <f t="shared" si="65"/>
        <v/>
      </c>
      <c r="AM607" s="112" t="str">
        <f t="shared" si="66"/>
        <v/>
      </c>
      <c r="AN607" s="112" t="str">
        <f t="shared" si="67"/>
        <v/>
      </c>
      <c r="AO607" s="112" t="str">
        <f t="shared" si="68"/>
        <v/>
      </c>
      <c r="AP607" s="112" t="str">
        <f t="shared" si="69"/>
        <v/>
      </c>
      <c r="AQ607" s="112" t="str">
        <f t="shared" si="70"/>
        <v/>
      </c>
    </row>
    <row r="608" spans="1:43" x14ac:dyDescent="0.25">
      <c r="A608" s="138"/>
      <c r="B608" s="139"/>
      <c r="C608" s="140"/>
      <c r="D608" s="140"/>
      <c r="E608" s="140"/>
      <c r="F608" s="141"/>
      <c r="G608" s="141"/>
      <c r="H608" s="140"/>
      <c r="I608" s="140"/>
      <c r="J608" s="140"/>
      <c r="K608" s="140"/>
      <c r="L608" s="140"/>
      <c r="M608" s="140"/>
      <c r="N608" s="140"/>
      <c r="O608" s="142"/>
      <c r="P60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08" s="140"/>
      <c r="R608" s="140"/>
      <c r="S608" s="140"/>
      <c r="T608" s="140"/>
      <c r="U608" s="137" t="str">
        <f t="shared" si="64"/>
        <v/>
      </c>
      <c r="V608" s="140"/>
      <c r="AL608" s="111" t="str">
        <f t="shared" si="65"/>
        <v/>
      </c>
      <c r="AM608" s="112" t="str">
        <f t="shared" si="66"/>
        <v/>
      </c>
      <c r="AN608" s="112" t="str">
        <f t="shared" si="67"/>
        <v/>
      </c>
      <c r="AO608" s="112" t="str">
        <f t="shared" si="68"/>
        <v/>
      </c>
      <c r="AP608" s="112" t="str">
        <f t="shared" si="69"/>
        <v/>
      </c>
      <c r="AQ608" s="112" t="str">
        <f t="shared" si="70"/>
        <v/>
      </c>
    </row>
    <row r="609" spans="1:43" x14ac:dyDescent="0.25">
      <c r="A609" s="138"/>
      <c r="B609" s="139"/>
      <c r="C609" s="140"/>
      <c r="D609" s="140"/>
      <c r="E609" s="140"/>
      <c r="F609" s="141"/>
      <c r="G609" s="141"/>
      <c r="H609" s="140"/>
      <c r="I609" s="140"/>
      <c r="J609" s="140"/>
      <c r="K609" s="140"/>
      <c r="L609" s="140"/>
      <c r="M609" s="140"/>
      <c r="N609" s="140"/>
      <c r="O609" s="142"/>
      <c r="P60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09" s="140"/>
      <c r="R609" s="140"/>
      <c r="S609" s="140"/>
      <c r="T609" s="140"/>
      <c r="U609" s="137" t="str">
        <f t="shared" si="64"/>
        <v/>
      </c>
      <c r="V609" s="140"/>
      <c r="AL609" s="111" t="str">
        <f t="shared" si="65"/>
        <v/>
      </c>
      <c r="AM609" s="112" t="str">
        <f t="shared" si="66"/>
        <v/>
      </c>
      <c r="AN609" s="112" t="str">
        <f t="shared" si="67"/>
        <v/>
      </c>
      <c r="AO609" s="112" t="str">
        <f t="shared" si="68"/>
        <v/>
      </c>
      <c r="AP609" s="112" t="str">
        <f t="shared" si="69"/>
        <v/>
      </c>
      <c r="AQ609" s="112" t="str">
        <f t="shared" si="70"/>
        <v/>
      </c>
    </row>
    <row r="610" spans="1:43" x14ac:dyDescent="0.25">
      <c r="A610" s="138"/>
      <c r="B610" s="139"/>
      <c r="C610" s="140"/>
      <c r="D610" s="140"/>
      <c r="E610" s="140"/>
      <c r="F610" s="141"/>
      <c r="G610" s="141"/>
      <c r="H610" s="140"/>
      <c r="I610" s="140"/>
      <c r="J610" s="140"/>
      <c r="K610" s="140"/>
      <c r="L610" s="140"/>
      <c r="M610" s="140"/>
      <c r="N610" s="140"/>
      <c r="O610" s="142"/>
      <c r="P61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10" s="140"/>
      <c r="R610" s="140"/>
      <c r="S610" s="140"/>
      <c r="T610" s="140"/>
      <c r="U610" s="137" t="str">
        <f t="shared" si="64"/>
        <v/>
      </c>
      <c r="V610" s="140"/>
      <c r="AL610" s="111" t="str">
        <f t="shared" si="65"/>
        <v/>
      </c>
      <c r="AM610" s="112" t="str">
        <f t="shared" si="66"/>
        <v/>
      </c>
      <c r="AN610" s="112" t="str">
        <f t="shared" si="67"/>
        <v/>
      </c>
      <c r="AO610" s="112" t="str">
        <f t="shared" si="68"/>
        <v/>
      </c>
      <c r="AP610" s="112" t="str">
        <f t="shared" si="69"/>
        <v/>
      </c>
      <c r="AQ610" s="112" t="str">
        <f t="shared" si="70"/>
        <v/>
      </c>
    </row>
    <row r="611" spans="1:43" x14ac:dyDescent="0.25">
      <c r="A611" s="138"/>
      <c r="B611" s="139"/>
      <c r="C611" s="140"/>
      <c r="D611" s="140"/>
      <c r="E611" s="140"/>
      <c r="F611" s="141"/>
      <c r="G611" s="141"/>
      <c r="H611" s="140"/>
      <c r="I611" s="140"/>
      <c r="J611" s="140"/>
      <c r="K611" s="140"/>
      <c r="L611" s="140"/>
      <c r="M611" s="140"/>
      <c r="N611" s="140"/>
      <c r="O611" s="142"/>
      <c r="P61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11" s="140"/>
      <c r="R611" s="140"/>
      <c r="S611" s="140"/>
      <c r="T611" s="140"/>
      <c r="U611" s="137" t="str">
        <f t="shared" si="64"/>
        <v/>
      </c>
      <c r="V611" s="140"/>
      <c r="AL611" s="111" t="str">
        <f t="shared" si="65"/>
        <v/>
      </c>
      <c r="AM611" s="112" t="str">
        <f t="shared" si="66"/>
        <v/>
      </c>
      <c r="AN611" s="112" t="str">
        <f t="shared" si="67"/>
        <v/>
      </c>
      <c r="AO611" s="112" t="str">
        <f t="shared" si="68"/>
        <v/>
      </c>
      <c r="AP611" s="112" t="str">
        <f t="shared" si="69"/>
        <v/>
      </c>
      <c r="AQ611" s="112" t="str">
        <f t="shared" si="70"/>
        <v/>
      </c>
    </row>
    <row r="612" spans="1:43" x14ac:dyDescent="0.25">
      <c r="A612" s="138"/>
      <c r="B612" s="139"/>
      <c r="C612" s="140"/>
      <c r="D612" s="140"/>
      <c r="E612" s="140"/>
      <c r="F612" s="141"/>
      <c r="G612" s="141"/>
      <c r="H612" s="140"/>
      <c r="I612" s="140"/>
      <c r="J612" s="140"/>
      <c r="K612" s="140"/>
      <c r="L612" s="140"/>
      <c r="M612" s="140"/>
      <c r="N612" s="140"/>
      <c r="O612" s="142"/>
      <c r="P61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12" s="140"/>
      <c r="R612" s="140"/>
      <c r="S612" s="140"/>
      <c r="T612" s="140"/>
      <c r="U612" s="137" t="str">
        <f t="shared" si="64"/>
        <v/>
      </c>
      <c r="V612" s="140"/>
      <c r="AL612" s="111" t="str">
        <f t="shared" si="65"/>
        <v/>
      </c>
      <c r="AM612" s="112" t="str">
        <f t="shared" si="66"/>
        <v/>
      </c>
      <c r="AN612" s="112" t="str">
        <f t="shared" si="67"/>
        <v/>
      </c>
      <c r="AO612" s="112" t="str">
        <f t="shared" si="68"/>
        <v/>
      </c>
      <c r="AP612" s="112" t="str">
        <f t="shared" si="69"/>
        <v/>
      </c>
      <c r="AQ612" s="112" t="str">
        <f t="shared" si="70"/>
        <v/>
      </c>
    </row>
    <row r="613" spans="1:43" x14ac:dyDescent="0.25">
      <c r="A613" s="138"/>
      <c r="B613" s="139"/>
      <c r="C613" s="140"/>
      <c r="D613" s="140"/>
      <c r="E613" s="140"/>
      <c r="F613" s="141"/>
      <c r="G613" s="141"/>
      <c r="H613" s="140"/>
      <c r="I613" s="140"/>
      <c r="J613" s="140"/>
      <c r="K613" s="140"/>
      <c r="L613" s="140"/>
      <c r="M613" s="140"/>
      <c r="N613" s="140"/>
      <c r="O613" s="142"/>
      <c r="P61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13" s="140"/>
      <c r="R613" s="140"/>
      <c r="S613" s="140"/>
      <c r="T613" s="140"/>
      <c r="U613" s="137" t="str">
        <f t="shared" si="64"/>
        <v/>
      </c>
      <c r="V613" s="140"/>
      <c r="AL613" s="111" t="str">
        <f t="shared" si="65"/>
        <v/>
      </c>
      <c r="AM613" s="112" t="str">
        <f t="shared" si="66"/>
        <v/>
      </c>
      <c r="AN613" s="112" t="str">
        <f t="shared" si="67"/>
        <v/>
      </c>
      <c r="AO613" s="112" t="str">
        <f t="shared" si="68"/>
        <v/>
      </c>
      <c r="AP613" s="112" t="str">
        <f t="shared" si="69"/>
        <v/>
      </c>
      <c r="AQ613" s="112" t="str">
        <f t="shared" si="70"/>
        <v/>
      </c>
    </row>
    <row r="614" spans="1:43" x14ac:dyDescent="0.25">
      <c r="A614" s="138"/>
      <c r="B614" s="139"/>
      <c r="C614" s="140"/>
      <c r="D614" s="140"/>
      <c r="E614" s="140"/>
      <c r="F614" s="141"/>
      <c r="G614" s="141"/>
      <c r="H614" s="140"/>
      <c r="I614" s="140"/>
      <c r="J614" s="140"/>
      <c r="K614" s="140"/>
      <c r="L614" s="140"/>
      <c r="M614" s="140"/>
      <c r="N614" s="140"/>
      <c r="O614" s="142"/>
      <c r="P61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14" s="140"/>
      <c r="R614" s="140"/>
      <c r="S614" s="140"/>
      <c r="T614" s="140"/>
      <c r="U614" s="137" t="str">
        <f t="shared" si="64"/>
        <v/>
      </c>
      <c r="V614" s="140"/>
      <c r="AL614" s="111" t="str">
        <f t="shared" si="65"/>
        <v/>
      </c>
      <c r="AM614" s="112" t="str">
        <f t="shared" si="66"/>
        <v/>
      </c>
      <c r="AN614" s="112" t="str">
        <f t="shared" si="67"/>
        <v/>
      </c>
      <c r="AO614" s="112" t="str">
        <f t="shared" si="68"/>
        <v/>
      </c>
      <c r="AP614" s="112" t="str">
        <f t="shared" si="69"/>
        <v/>
      </c>
      <c r="AQ614" s="112" t="str">
        <f t="shared" si="70"/>
        <v/>
      </c>
    </row>
    <row r="615" spans="1:43" x14ac:dyDescent="0.25">
      <c r="A615" s="138"/>
      <c r="B615" s="139"/>
      <c r="C615" s="140"/>
      <c r="D615" s="140"/>
      <c r="E615" s="140"/>
      <c r="F615" s="141"/>
      <c r="G615" s="141"/>
      <c r="H615" s="140"/>
      <c r="I615" s="140"/>
      <c r="J615" s="140"/>
      <c r="K615" s="140"/>
      <c r="L615" s="140"/>
      <c r="M615" s="140"/>
      <c r="N615" s="140"/>
      <c r="O615" s="142"/>
      <c r="P61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15" s="140"/>
      <c r="R615" s="140"/>
      <c r="S615" s="140"/>
      <c r="T615" s="140"/>
      <c r="U615" s="137" t="str">
        <f t="shared" si="64"/>
        <v/>
      </c>
      <c r="V615" s="140"/>
      <c r="AL615" s="111" t="str">
        <f t="shared" si="65"/>
        <v/>
      </c>
      <c r="AM615" s="112" t="str">
        <f t="shared" si="66"/>
        <v/>
      </c>
      <c r="AN615" s="112" t="str">
        <f t="shared" si="67"/>
        <v/>
      </c>
      <c r="AO615" s="112" t="str">
        <f t="shared" si="68"/>
        <v/>
      </c>
      <c r="AP615" s="112" t="str">
        <f t="shared" si="69"/>
        <v/>
      </c>
      <c r="AQ615" s="112" t="str">
        <f t="shared" si="70"/>
        <v/>
      </c>
    </row>
    <row r="616" spans="1:43" x14ac:dyDescent="0.25">
      <c r="A616" s="138"/>
      <c r="B616" s="139"/>
      <c r="C616" s="140"/>
      <c r="D616" s="140"/>
      <c r="E616" s="140"/>
      <c r="F616" s="141"/>
      <c r="G616" s="141"/>
      <c r="H616" s="140"/>
      <c r="I616" s="140"/>
      <c r="J616" s="140"/>
      <c r="K616" s="140"/>
      <c r="L616" s="140"/>
      <c r="M616" s="140"/>
      <c r="N616" s="140"/>
      <c r="O616" s="142"/>
      <c r="P61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16" s="140"/>
      <c r="R616" s="140"/>
      <c r="S616" s="140"/>
      <c r="T616" s="140"/>
      <c r="U616" s="137" t="str">
        <f t="shared" si="64"/>
        <v/>
      </c>
      <c r="V616" s="140"/>
      <c r="AL616" s="111" t="str">
        <f t="shared" si="65"/>
        <v/>
      </c>
      <c r="AM616" s="112" t="str">
        <f t="shared" si="66"/>
        <v/>
      </c>
      <c r="AN616" s="112" t="str">
        <f t="shared" si="67"/>
        <v/>
      </c>
      <c r="AO616" s="112" t="str">
        <f t="shared" si="68"/>
        <v/>
      </c>
      <c r="AP616" s="112" t="str">
        <f t="shared" si="69"/>
        <v/>
      </c>
      <c r="AQ616" s="112" t="str">
        <f t="shared" si="70"/>
        <v/>
      </c>
    </row>
    <row r="617" spans="1:43" x14ac:dyDescent="0.25">
      <c r="A617" s="138"/>
      <c r="B617" s="139"/>
      <c r="C617" s="140"/>
      <c r="D617" s="140"/>
      <c r="E617" s="140"/>
      <c r="F617" s="141"/>
      <c r="G617" s="141"/>
      <c r="H617" s="140"/>
      <c r="I617" s="140"/>
      <c r="J617" s="140"/>
      <c r="K617" s="140"/>
      <c r="L617" s="140"/>
      <c r="M617" s="140"/>
      <c r="N617" s="140"/>
      <c r="O617" s="142"/>
      <c r="P61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17" s="140"/>
      <c r="R617" s="140"/>
      <c r="S617" s="140"/>
      <c r="T617" s="140"/>
      <c r="U617" s="137" t="str">
        <f t="shared" si="64"/>
        <v/>
      </c>
      <c r="V617" s="140"/>
      <c r="AL617" s="111" t="str">
        <f t="shared" si="65"/>
        <v/>
      </c>
      <c r="AM617" s="112" t="str">
        <f t="shared" si="66"/>
        <v/>
      </c>
      <c r="AN617" s="112" t="str">
        <f t="shared" si="67"/>
        <v/>
      </c>
      <c r="AO617" s="112" t="str">
        <f t="shared" si="68"/>
        <v/>
      </c>
      <c r="AP617" s="112" t="str">
        <f t="shared" si="69"/>
        <v/>
      </c>
      <c r="AQ617" s="112" t="str">
        <f t="shared" si="70"/>
        <v/>
      </c>
    </row>
    <row r="618" spans="1:43" x14ac:dyDescent="0.25">
      <c r="A618" s="138"/>
      <c r="B618" s="139"/>
      <c r="C618" s="140"/>
      <c r="D618" s="140"/>
      <c r="E618" s="140"/>
      <c r="F618" s="141"/>
      <c r="G618" s="141"/>
      <c r="H618" s="140"/>
      <c r="I618" s="140"/>
      <c r="J618" s="140"/>
      <c r="K618" s="140"/>
      <c r="L618" s="140"/>
      <c r="M618" s="140"/>
      <c r="N618" s="140"/>
      <c r="O618" s="142"/>
      <c r="P61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18" s="140"/>
      <c r="R618" s="140"/>
      <c r="S618" s="140"/>
      <c r="T618" s="140"/>
      <c r="U618" s="137" t="str">
        <f t="shared" si="64"/>
        <v/>
      </c>
      <c r="V618" s="140"/>
      <c r="AL618" s="111" t="str">
        <f t="shared" si="65"/>
        <v/>
      </c>
      <c r="AM618" s="112" t="str">
        <f t="shared" si="66"/>
        <v/>
      </c>
      <c r="AN618" s="112" t="str">
        <f t="shared" si="67"/>
        <v/>
      </c>
      <c r="AO618" s="112" t="str">
        <f t="shared" si="68"/>
        <v/>
      </c>
      <c r="AP618" s="112" t="str">
        <f t="shared" si="69"/>
        <v/>
      </c>
      <c r="AQ618" s="112" t="str">
        <f t="shared" si="70"/>
        <v/>
      </c>
    </row>
    <row r="619" spans="1:43" x14ac:dyDescent="0.25">
      <c r="A619" s="138"/>
      <c r="B619" s="139"/>
      <c r="C619" s="140"/>
      <c r="D619" s="140"/>
      <c r="E619" s="140"/>
      <c r="F619" s="141"/>
      <c r="G619" s="141"/>
      <c r="H619" s="140"/>
      <c r="I619" s="140"/>
      <c r="J619" s="140"/>
      <c r="K619" s="140"/>
      <c r="L619" s="140"/>
      <c r="M619" s="140"/>
      <c r="N619" s="140"/>
      <c r="O619" s="142"/>
      <c r="P61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19" s="140"/>
      <c r="R619" s="140"/>
      <c r="S619" s="140"/>
      <c r="T619" s="140"/>
      <c r="U619" s="137" t="str">
        <f t="shared" si="64"/>
        <v/>
      </c>
      <c r="V619" s="140"/>
      <c r="AL619" s="111" t="str">
        <f t="shared" si="65"/>
        <v/>
      </c>
      <c r="AM619" s="112" t="str">
        <f t="shared" si="66"/>
        <v/>
      </c>
      <c r="AN619" s="112" t="str">
        <f t="shared" si="67"/>
        <v/>
      </c>
      <c r="AO619" s="112" t="str">
        <f t="shared" si="68"/>
        <v/>
      </c>
      <c r="AP619" s="112" t="str">
        <f t="shared" si="69"/>
        <v/>
      </c>
      <c r="AQ619" s="112" t="str">
        <f t="shared" si="70"/>
        <v/>
      </c>
    </row>
    <row r="620" spans="1:43" x14ac:dyDescent="0.25">
      <c r="A620" s="138"/>
      <c r="B620" s="139"/>
      <c r="C620" s="140"/>
      <c r="D620" s="140"/>
      <c r="E620" s="140"/>
      <c r="F620" s="141"/>
      <c r="G620" s="141"/>
      <c r="H620" s="140"/>
      <c r="I620" s="140"/>
      <c r="J620" s="140"/>
      <c r="K620" s="140"/>
      <c r="L620" s="140"/>
      <c r="M620" s="140"/>
      <c r="N620" s="140"/>
      <c r="O620" s="142"/>
      <c r="P62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20" s="140"/>
      <c r="R620" s="140"/>
      <c r="S620" s="140"/>
      <c r="T620" s="140"/>
      <c r="U620" s="137" t="str">
        <f t="shared" si="64"/>
        <v/>
      </c>
      <c r="V620" s="140"/>
      <c r="AL620" s="111" t="str">
        <f t="shared" si="65"/>
        <v/>
      </c>
      <c r="AM620" s="112" t="str">
        <f t="shared" si="66"/>
        <v/>
      </c>
      <c r="AN620" s="112" t="str">
        <f t="shared" si="67"/>
        <v/>
      </c>
      <c r="AO620" s="112" t="str">
        <f t="shared" si="68"/>
        <v/>
      </c>
      <c r="AP620" s="112" t="str">
        <f t="shared" si="69"/>
        <v/>
      </c>
      <c r="AQ620" s="112" t="str">
        <f t="shared" si="70"/>
        <v/>
      </c>
    </row>
    <row r="621" spans="1:43" x14ac:dyDescent="0.25">
      <c r="A621" s="138"/>
      <c r="B621" s="139"/>
      <c r="C621" s="140"/>
      <c r="D621" s="140"/>
      <c r="E621" s="140"/>
      <c r="F621" s="141"/>
      <c r="G621" s="141"/>
      <c r="H621" s="140"/>
      <c r="I621" s="140"/>
      <c r="J621" s="140"/>
      <c r="K621" s="140"/>
      <c r="L621" s="140"/>
      <c r="M621" s="140"/>
      <c r="N621" s="140"/>
      <c r="O621" s="142"/>
      <c r="P62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21" s="140"/>
      <c r="R621" s="140"/>
      <c r="S621" s="140"/>
      <c r="T621" s="140"/>
      <c r="U621" s="137" t="str">
        <f t="shared" si="64"/>
        <v/>
      </c>
      <c r="V621" s="140"/>
      <c r="AL621" s="111" t="str">
        <f t="shared" si="65"/>
        <v/>
      </c>
      <c r="AM621" s="112" t="str">
        <f t="shared" si="66"/>
        <v/>
      </c>
      <c r="AN621" s="112" t="str">
        <f t="shared" si="67"/>
        <v/>
      </c>
      <c r="AO621" s="112" t="str">
        <f t="shared" si="68"/>
        <v/>
      </c>
      <c r="AP621" s="112" t="str">
        <f t="shared" si="69"/>
        <v/>
      </c>
      <c r="AQ621" s="112" t="str">
        <f t="shared" si="70"/>
        <v/>
      </c>
    </row>
    <row r="622" spans="1:43" x14ac:dyDescent="0.25">
      <c r="A622" s="138"/>
      <c r="B622" s="139"/>
      <c r="C622" s="140"/>
      <c r="D622" s="140"/>
      <c r="E622" s="140"/>
      <c r="F622" s="141"/>
      <c r="G622" s="141"/>
      <c r="H622" s="140"/>
      <c r="I622" s="140"/>
      <c r="J622" s="140"/>
      <c r="K622" s="140"/>
      <c r="L622" s="140"/>
      <c r="M622" s="140"/>
      <c r="N622" s="140"/>
      <c r="O622" s="142"/>
      <c r="P62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22" s="140"/>
      <c r="R622" s="140"/>
      <c r="S622" s="140"/>
      <c r="T622" s="140"/>
      <c r="U622" s="137" t="str">
        <f t="shared" si="64"/>
        <v/>
      </c>
      <c r="V622" s="140"/>
      <c r="AL622" s="111" t="str">
        <f t="shared" si="65"/>
        <v/>
      </c>
      <c r="AM622" s="112" t="str">
        <f t="shared" si="66"/>
        <v/>
      </c>
      <c r="AN622" s="112" t="str">
        <f t="shared" si="67"/>
        <v/>
      </c>
      <c r="AO622" s="112" t="str">
        <f t="shared" si="68"/>
        <v/>
      </c>
      <c r="AP622" s="112" t="str">
        <f t="shared" si="69"/>
        <v/>
      </c>
      <c r="AQ622" s="112" t="str">
        <f t="shared" si="70"/>
        <v/>
      </c>
    </row>
    <row r="623" spans="1:43" x14ac:dyDescent="0.25">
      <c r="A623" s="138"/>
      <c r="B623" s="139"/>
      <c r="C623" s="140"/>
      <c r="D623" s="140"/>
      <c r="E623" s="140"/>
      <c r="F623" s="141"/>
      <c r="G623" s="141"/>
      <c r="H623" s="140"/>
      <c r="I623" s="140"/>
      <c r="J623" s="140"/>
      <c r="K623" s="140"/>
      <c r="L623" s="140"/>
      <c r="M623" s="140"/>
      <c r="N623" s="140"/>
      <c r="O623" s="142"/>
      <c r="P62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23" s="140"/>
      <c r="R623" s="140"/>
      <c r="S623" s="140"/>
      <c r="T623" s="140"/>
      <c r="U623" s="137" t="str">
        <f t="shared" si="64"/>
        <v/>
      </c>
      <c r="V623" s="140"/>
      <c r="AL623" s="111" t="str">
        <f t="shared" si="65"/>
        <v/>
      </c>
      <c r="AM623" s="112" t="str">
        <f t="shared" si="66"/>
        <v/>
      </c>
      <c r="AN623" s="112" t="str">
        <f t="shared" si="67"/>
        <v/>
      </c>
      <c r="AO623" s="112" t="str">
        <f t="shared" si="68"/>
        <v/>
      </c>
      <c r="AP623" s="112" t="str">
        <f t="shared" si="69"/>
        <v/>
      </c>
      <c r="AQ623" s="112" t="str">
        <f t="shared" si="70"/>
        <v/>
      </c>
    </row>
    <row r="624" spans="1:43" x14ac:dyDescent="0.25">
      <c r="A624" s="138"/>
      <c r="B624" s="139"/>
      <c r="C624" s="140"/>
      <c r="D624" s="140"/>
      <c r="E624" s="140"/>
      <c r="F624" s="141"/>
      <c r="G624" s="141"/>
      <c r="H624" s="140"/>
      <c r="I624" s="140"/>
      <c r="J624" s="140"/>
      <c r="K624" s="140"/>
      <c r="L624" s="140"/>
      <c r="M624" s="140"/>
      <c r="N624" s="140"/>
      <c r="O624" s="142"/>
      <c r="P62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24" s="140"/>
      <c r="R624" s="140"/>
      <c r="S624" s="140"/>
      <c r="T624" s="140"/>
      <c r="U624" s="137" t="str">
        <f t="shared" si="64"/>
        <v/>
      </c>
      <c r="V624" s="140"/>
      <c r="AL624" s="111" t="str">
        <f t="shared" si="65"/>
        <v/>
      </c>
      <c r="AM624" s="112" t="str">
        <f t="shared" si="66"/>
        <v/>
      </c>
      <c r="AN624" s="112" t="str">
        <f t="shared" si="67"/>
        <v/>
      </c>
      <c r="AO624" s="112" t="str">
        <f t="shared" si="68"/>
        <v/>
      </c>
      <c r="AP624" s="112" t="str">
        <f t="shared" si="69"/>
        <v/>
      </c>
      <c r="AQ624" s="112" t="str">
        <f t="shared" si="70"/>
        <v/>
      </c>
    </row>
    <row r="625" spans="1:43" x14ac:dyDescent="0.25">
      <c r="A625" s="138"/>
      <c r="B625" s="139"/>
      <c r="C625" s="140"/>
      <c r="D625" s="140"/>
      <c r="E625" s="140"/>
      <c r="F625" s="141"/>
      <c r="G625" s="141"/>
      <c r="H625" s="140"/>
      <c r="I625" s="140"/>
      <c r="J625" s="140"/>
      <c r="K625" s="140"/>
      <c r="L625" s="140"/>
      <c r="M625" s="140"/>
      <c r="N625" s="140"/>
      <c r="O625" s="142"/>
      <c r="P62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25" s="140"/>
      <c r="R625" s="140"/>
      <c r="S625" s="140"/>
      <c r="T625" s="140"/>
      <c r="U625" s="137" t="str">
        <f t="shared" si="64"/>
        <v/>
      </c>
      <c r="V625" s="140"/>
      <c r="AL625" s="111" t="str">
        <f t="shared" si="65"/>
        <v/>
      </c>
      <c r="AM625" s="112" t="str">
        <f t="shared" si="66"/>
        <v/>
      </c>
      <c r="AN625" s="112" t="str">
        <f t="shared" si="67"/>
        <v/>
      </c>
      <c r="AO625" s="112" t="str">
        <f t="shared" si="68"/>
        <v/>
      </c>
      <c r="AP625" s="112" t="str">
        <f t="shared" si="69"/>
        <v/>
      </c>
      <c r="AQ625" s="112" t="str">
        <f t="shared" si="70"/>
        <v/>
      </c>
    </row>
    <row r="626" spans="1:43" x14ac:dyDescent="0.25">
      <c r="A626" s="138"/>
      <c r="B626" s="139"/>
      <c r="C626" s="140"/>
      <c r="D626" s="140"/>
      <c r="E626" s="140"/>
      <c r="F626" s="141"/>
      <c r="G626" s="141"/>
      <c r="H626" s="140"/>
      <c r="I626" s="140"/>
      <c r="J626" s="140"/>
      <c r="K626" s="140"/>
      <c r="L626" s="140"/>
      <c r="M626" s="140"/>
      <c r="N626" s="140"/>
      <c r="O626" s="142"/>
      <c r="P62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26" s="140"/>
      <c r="R626" s="140"/>
      <c r="S626" s="140"/>
      <c r="T626" s="140"/>
      <c r="U626" s="137" t="str">
        <f t="shared" si="64"/>
        <v/>
      </c>
      <c r="V626" s="140"/>
      <c r="AL626" s="111" t="str">
        <f t="shared" si="65"/>
        <v/>
      </c>
      <c r="AM626" s="112" t="str">
        <f t="shared" si="66"/>
        <v/>
      </c>
      <c r="AN626" s="112" t="str">
        <f t="shared" si="67"/>
        <v/>
      </c>
      <c r="AO626" s="112" t="str">
        <f t="shared" si="68"/>
        <v/>
      </c>
      <c r="AP626" s="112" t="str">
        <f t="shared" si="69"/>
        <v/>
      </c>
      <c r="AQ626" s="112" t="str">
        <f t="shared" si="70"/>
        <v/>
      </c>
    </row>
    <row r="627" spans="1:43" x14ac:dyDescent="0.25">
      <c r="A627" s="138"/>
      <c r="B627" s="139"/>
      <c r="C627" s="140"/>
      <c r="D627" s="140"/>
      <c r="E627" s="140"/>
      <c r="F627" s="141"/>
      <c r="G627" s="141"/>
      <c r="H627" s="140"/>
      <c r="I627" s="140"/>
      <c r="J627" s="140"/>
      <c r="K627" s="140"/>
      <c r="L627" s="140"/>
      <c r="M627" s="140"/>
      <c r="N627" s="140"/>
      <c r="O627" s="142"/>
      <c r="P62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27" s="140"/>
      <c r="R627" s="140"/>
      <c r="S627" s="140"/>
      <c r="T627" s="140"/>
      <c r="U627" s="137" t="str">
        <f t="shared" si="64"/>
        <v/>
      </c>
      <c r="V627" s="140"/>
      <c r="AL627" s="111" t="str">
        <f t="shared" si="65"/>
        <v/>
      </c>
      <c r="AM627" s="112" t="str">
        <f t="shared" si="66"/>
        <v/>
      </c>
      <c r="AN627" s="112" t="str">
        <f t="shared" si="67"/>
        <v/>
      </c>
      <c r="AO627" s="112" t="str">
        <f t="shared" si="68"/>
        <v/>
      </c>
      <c r="AP627" s="112" t="str">
        <f t="shared" si="69"/>
        <v/>
      </c>
      <c r="AQ627" s="112" t="str">
        <f t="shared" si="70"/>
        <v/>
      </c>
    </row>
    <row r="628" spans="1:43" x14ac:dyDescent="0.25">
      <c r="A628" s="138"/>
      <c r="B628" s="139"/>
      <c r="C628" s="140"/>
      <c r="D628" s="140"/>
      <c r="E628" s="140"/>
      <c r="F628" s="141"/>
      <c r="G628" s="141"/>
      <c r="H628" s="140"/>
      <c r="I628" s="140"/>
      <c r="J628" s="140"/>
      <c r="K628" s="140"/>
      <c r="L628" s="140"/>
      <c r="M628" s="140"/>
      <c r="N628" s="140"/>
      <c r="O628" s="142"/>
      <c r="P62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28" s="140"/>
      <c r="R628" s="140"/>
      <c r="S628" s="140"/>
      <c r="T628" s="140"/>
      <c r="U628" s="137" t="str">
        <f t="shared" si="64"/>
        <v/>
      </c>
      <c r="V628" s="140"/>
      <c r="AL628" s="111" t="str">
        <f t="shared" si="65"/>
        <v/>
      </c>
      <c r="AM628" s="112" t="str">
        <f t="shared" si="66"/>
        <v/>
      </c>
      <c r="AN628" s="112" t="str">
        <f t="shared" si="67"/>
        <v/>
      </c>
      <c r="AO628" s="112" t="str">
        <f t="shared" si="68"/>
        <v/>
      </c>
      <c r="AP628" s="112" t="str">
        <f t="shared" si="69"/>
        <v/>
      </c>
      <c r="AQ628" s="112" t="str">
        <f t="shared" si="70"/>
        <v/>
      </c>
    </row>
    <row r="629" spans="1:43" x14ac:dyDescent="0.25">
      <c r="A629" s="138"/>
      <c r="B629" s="139"/>
      <c r="C629" s="140"/>
      <c r="D629" s="140"/>
      <c r="E629" s="140"/>
      <c r="F629" s="141"/>
      <c r="G629" s="141"/>
      <c r="H629" s="140"/>
      <c r="I629" s="140"/>
      <c r="J629" s="140"/>
      <c r="K629" s="140"/>
      <c r="L629" s="140"/>
      <c r="M629" s="140"/>
      <c r="N629" s="140"/>
      <c r="O629" s="142"/>
      <c r="P62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29" s="140"/>
      <c r="R629" s="140"/>
      <c r="S629" s="140"/>
      <c r="T629" s="140"/>
      <c r="U629" s="137" t="str">
        <f t="shared" si="64"/>
        <v/>
      </c>
      <c r="V629" s="140"/>
      <c r="AL629" s="111" t="str">
        <f t="shared" si="65"/>
        <v/>
      </c>
      <c r="AM629" s="112" t="str">
        <f t="shared" si="66"/>
        <v/>
      </c>
      <c r="AN629" s="112" t="str">
        <f t="shared" si="67"/>
        <v/>
      </c>
      <c r="AO629" s="112" t="str">
        <f t="shared" si="68"/>
        <v/>
      </c>
      <c r="AP629" s="112" t="str">
        <f t="shared" si="69"/>
        <v/>
      </c>
      <c r="AQ629" s="112" t="str">
        <f t="shared" si="70"/>
        <v/>
      </c>
    </row>
    <row r="630" spans="1:43" x14ac:dyDescent="0.25">
      <c r="A630" s="138"/>
      <c r="B630" s="139"/>
      <c r="C630" s="140"/>
      <c r="D630" s="140"/>
      <c r="E630" s="140"/>
      <c r="F630" s="141"/>
      <c r="G630" s="141"/>
      <c r="H630" s="140"/>
      <c r="I630" s="140"/>
      <c r="J630" s="140"/>
      <c r="K630" s="140"/>
      <c r="L630" s="140"/>
      <c r="M630" s="140"/>
      <c r="N630" s="140"/>
      <c r="O630" s="142"/>
      <c r="P63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30" s="140"/>
      <c r="R630" s="140"/>
      <c r="S630" s="140"/>
      <c r="T630" s="140"/>
      <c r="U630" s="137" t="str">
        <f t="shared" si="64"/>
        <v/>
      </c>
      <c r="V630" s="140"/>
      <c r="AL630" s="111" t="str">
        <f t="shared" si="65"/>
        <v/>
      </c>
      <c r="AM630" s="112" t="str">
        <f t="shared" si="66"/>
        <v/>
      </c>
      <c r="AN630" s="112" t="str">
        <f t="shared" si="67"/>
        <v/>
      </c>
      <c r="AO630" s="112" t="str">
        <f t="shared" si="68"/>
        <v/>
      </c>
      <c r="AP630" s="112" t="str">
        <f t="shared" si="69"/>
        <v/>
      </c>
      <c r="AQ630" s="112" t="str">
        <f t="shared" si="70"/>
        <v/>
      </c>
    </row>
    <row r="631" spans="1:43" x14ac:dyDescent="0.25">
      <c r="A631" s="138"/>
      <c r="B631" s="139"/>
      <c r="C631" s="140"/>
      <c r="D631" s="140"/>
      <c r="E631" s="140"/>
      <c r="F631" s="141"/>
      <c r="G631" s="141"/>
      <c r="H631" s="140"/>
      <c r="I631" s="140"/>
      <c r="J631" s="140"/>
      <c r="K631" s="140"/>
      <c r="L631" s="140"/>
      <c r="M631" s="140"/>
      <c r="N631" s="140"/>
      <c r="O631" s="142"/>
      <c r="P63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31" s="140"/>
      <c r="R631" s="140"/>
      <c r="S631" s="140"/>
      <c r="T631" s="140"/>
      <c r="U631" s="137" t="str">
        <f t="shared" si="64"/>
        <v/>
      </c>
      <c r="V631" s="140"/>
      <c r="AL631" s="111" t="str">
        <f t="shared" si="65"/>
        <v/>
      </c>
      <c r="AM631" s="112" t="str">
        <f t="shared" si="66"/>
        <v/>
      </c>
      <c r="AN631" s="112" t="str">
        <f t="shared" si="67"/>
        <v/>
      </c>
      <c r="AO631" s="112" t="str">
        <f t="shared" si="68"/>
        <v/>
      </c>
      <c r="AP631" s="112" t="str">
        <f t="shared" si="69"/>
        <v/>
      </c>
      <c r="AQ631" s="112" t="str">
        <f t="shared" si="70"/>
        <v/>
      </c>
    </row>
    <row r="632" spans="1:43" x14ac:dyDescent="0.25">
      <c r="A632" s="138"/>
      <c r="B632" s="139"/>
      <c r="C632" s="140"/>
      <c r="D632" s="140"/>
      <c r="E632" s="140"/>
      <c r="F632" s="141"/>
      <c r="G632" s="141"/>
      <c r="H632" s="140"/>
      <c r="I632" s="140"/>
      <c r="J632" s="140"/>
      <c r="K632" s="140"/>
      <c r="L632" s="140"/>
      <c r="M632" s="140"/>
      <c r="N632" s="140"/>
      <c r="O632" s="142"/>
      <c r="P63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32" s="140"/>
      <c r="R632" s="140"/>
      <c r="S632" s="140"/>
      <c r="T632" s="140"/>
      <c r="U632" s="137" t="str">
        <f t="shared" si="64"/>
        <v/>
      </c>
      <c r="V632" s="140"/>
      <c r="AL632" s="111" t="str">
        <f t="shared" si="65"/>
        <v/>
      </c>
      <c r="AM632" s="112" t="str">
        <f t="shared" si="66"/>
        <v/>
      </c>
      <c r="AN632" s="112" t="str">
        <f t="shared" si="67"/>
        <v/>
      </c>
      <c r="AO632" s="112" t="str">
        <f t="shared" si="68"/>
        <v/>
      </c>
      <c r="AP632" s="112" t="str">
        <f t="shared" si="69"/>
        <v/>
      </c>
      <c r="AQ632" s="112" t="str">
        <f t="shared" si="70"/>
        <v/>
      </c>
    </row>
    <row r="633" spans="1:43" x14ac:dyDescent="0.25">
      <c r="A633" s="138"/>
      <c r="B633" s="139"/>
      <c r="C633" s="140"/>
      <c r="D633" s="140"/>
      <c r="E633" s="140"/>
      <c r="F633" s="141"/>
      <c r="G633" s="141"/>
      <c r="H633" s="140"/>
      <c r="I633" s="140"/>
      <c r="J633" s="140"/>
      <c r="K633" s="140"/>
      <c r="L633" s="140"/>
      <c r="M633" s="140"/>
      <c r="N633" s="140"/>
      <c r="O633" s="142"/>
      <c r="P63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33" s="140"/>
      <c r="R633" s="140"/>
      <c r="S633" s="140"/>
      <c r="T633" s="140"/>
      <c r="U633" s="137" t="str">
        <f t="shared" si="64"/>
        <v/>
      </c>
      <c r="V633" s="140"/>
      <c r="AL633" s="111" t="str">
        <f t="shared" si="65"/>
        <v/>
      </c>
      <c r="AM633" s="112" t="str">
        <f t="shared" si="66"/>
        <v/>
      </c>
      <c r="AN633" s="112" t="str">
        <f t="shared" si="67"/>
        <v/>
      </c>
      <c r="AO633" s="112" t="str">
        <f t="shared" si="68"/>
        <v/>
      </c>
      <c r="AP633" s="112" t="str">
        <f t="shared" si="69"/>
        <v/>
      </c>
      <c r="AQ633" s="112" t="str">
        <f t="shared" si="70"/>
        <v/>
      </c>
    </row>
    <row r="634" spans="1:43" x14ac:dyDescent="0.25">
      <c r="A634" s="138"/>
      <c r="B634" s="139"/>
      <c r="C634" s="140"/>
      <c r="D634" s="140"/>
      <c r="E634" s="140"/>
      <c r="F634" s="141"/>
      <c r="G634" s="141"/>
      <c r="H634" s="140"/>
      <c r="I634" s="140"/>
      <c r="J634" s="140"/>
      <c r="K634" s="140"/>
      <c r="L634" s="140"/>
      <c r="M634" s="140"/>
      <c r="N634" s="140"/>
      <c r="O634" s="142"/>
      <c r="P63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34" s="140"/>
      <c r="R634" s="140"/>
      <c r="S634" s="140"/>
      <c r="T634" s="140"/>
      <c r="U634" s="137" t="str">
        <f t="shared" si="64"/>
        <v/>
      </c>
      <c r="V634" s="140"/>
      <c r="AL634" s="111" t="str">
        <f t="shared" si="65"/>
        <v/>
      </c>
      <c r="AM634" s="112" t="str">
        <f t="shared" si="66"/>
        <v/>
      </c>
      <c r="AN634" s="112" t="str">
        <f t="shared" si="67"/>
        <v/>
      </c>
      <c r="AO634" s="112" t="str">
        <f t="shared" si="68"/>
        <v/>
      </c>
      <c r="AP634" s="112" t="str">
        <f t="shared" si="69"/>
        <v/>
      </c>
      <c r="AQ634" s="112" t="str">
        <f t="shared" si="70"/>
        <v/>
      </c>
    </row>
    <row r="635" spans="1:43" x14ac:dyDescent="0.25">
      <c r="A635" s="138"/>
      <c r="B635" s="139"/>
      <c r="C635" s="140"/>
      <c r="D635" s="140"/>
      <c r="E635" s="140"/>
      <c r="F635" s="141"/>
      <c r="G635" s="141"/>
      <c r="H635" s="140"/>
      <c r="I635" s="140"/>
      <c r="J635" s="140"/>
      <c r="K635" s="140"/>
      <c r="L635" s="140"/>
      <c r="M635" s="140"/>
      <c r="N635" s="140"/>
      <c r="O635" s="142"/>
      <c r="P63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35" s="140"/>
      <c r="R635" s="140"/>
      <c r="S635" s="140"/>
      <c r="T635" s="140"/>
      <c r="U635" s="137" t="str">
        <f t="shared" si="64"/>
        <v/>
      </c>
      <c r="V635" s="140"/>
      <c r="AL635" s="111" t="str">
        <f t="shared" si="65"/>
        <v/>
      </c>
      <c r="AM635" s="112" t="str">
        <f t="shared" si="66"/>
        <v/>
      </c>
      <c r="AN635" s="112" t="str">
        <f t="shared" si="67"/>
        <v/>
      </c>
      <c r="AO635" s="112" t="str">
        <f t="shared" si="68"/>
        <v/>
      </c>
      <c r="AP635" s="112" t="str">
        <f t="shared" si="69"/>
        <v/>
      </c>
      <c r="AQ635" s="112" t="str">
        <f t="shared" si="70"/>
        <v/>
      </c>
    </row>
    <row r="636" spans="1:43" x14ac:dyDescent="0.25">
      <c r="A636" s="138"/>
      <c r="B636" s="139"/>
      <c r="C636" s="140"/>
      <c r="D636" s="140"/>
      <c r="E636" s="140"/>
      <c r="F636" s="141"/>
      <c r="G636" s="141"/>
      <c r="H636" s="140"/>
      <c r="I636" s="140"/>
      <c r="J636" s="140"/>
      <c r="K636" s="140"/>
      <c r="L636" s="140"/>
      <c r="M636" s="140"/>
      <c r="N636" s="140"/>
      <c r="O636" s="142"/>
      <c r="P63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36" s="140"/>
      <c r="R636" s="140"/>
      <c r="S636" s="140"/>
      <c r="T636" s="140"/>
      <c r="U636" s="137" t="str">
        <f t="shared" si="64"/>
        <v/>
      </c>
      <c r="V636" s="140"/>
      <c r="AL636" s="111" t="str">
        <f t="shared" si="65"/>
        <v/>
      </c>
      <c r="AM636" s="112" t="str">
        <f t="shared" si="66"/>
        <v/>
      </c>
      <c r="AN636" s="112" t="str">
        <f t="shared" si="67"/>
        <v/>
      </c>
      <c r="AO636" s="112" t="str">
        <f t="shared" si="68"/>
        <v/>
      </c>
      <c r="AP636" s="112" t="str">
        <f t="shared" si="69"/>
        <v/>
      </c>
      <c r="AQ636" s="112" t="str">
        <f t="shared" si="70"/>
        <v/>
      </c>
    </row>
    <row r="637" spans="1:43" x14ac:dyDescent="0.25">
      <c r="A637" s="138"/>
      <c r="B637" s="139"/>
      <c r="C637" s="140"/>
      <c r="D637" s="140"/>
      <c r="E637" s="140"/>
      <c r="F637" s="141"/>
      <c r="G637" s="141"/>
      <c r="H637" s="140"/>
      <c r="I637" s="140"/>
      <c r="J637" s="140"/>
      <c r="K637" s="140"/>
      <c r="L637" s="140"/>
      <c r="M637" s="140"/>
      <c r="N637" s="140"/>
      <c r="O637" s="142"/>
      <c r="P63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37" s="140"/>
      <c r="R637" s="140"/>
      <c r="S637" s="140"/>
      <c r="T637" s="140"/>
      <c r="U637" s="137" t="str">
        <f t="shared" si="64"/>
        <v/>
      </c>
      <c r="V637" s="140"/>
      <c r="AL637" s="111" t="str">
        <f t="shared" si="65"/>
        <v/>
      </c>
      <c r="AM637" s="112" t="str">
        <f t="shared" si="66"/>
        <v/>
      </c>
      <c r="AN637" s="112" t="str">
        <f t="shared" si="67"/>
        <v/>
      </c>
      <c r="AO637" s="112" t="str">
        <f t="shared" si="68"/>
        <v/>
      </c>
      <c r="AP637" s="112" t="str">
        <f t="shared" si="69"/>
        <v/>
      </c>
      <c r="AQ637" s="112" t="str">
        <f t="shared" si="70"/>
        <v/>
      </c>
    </row>
    <row r="638" spans="1:43" x14ac:dyDescent="0.25">
      <c r="A638" s="138"/>
      <c r="B638" s="139"/>
      <c r="C638" s="140"/>
      <c r="D638" s="140"/>
      <c r="E638" s="140"/>
      <c r="F638" s="141"/>
      <c r="G638" s="141"/>
      <c r="H638" s="140"/>
      <c r="I638" s="140"/>
      <c r="J638" s="140"/>
      <c r="K638" s="140"/>
      <c r="L638" s="140"/>
      <c r="M638" s="140"/>
      <c r="N638" s="140"/>
      <c r="O638" s="142"/>
      <c r="P63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38" s="140"/>
      <c r="R638" s="140"/>
      <c r="S638" s="140"/>
      <c r="T638" s="140"/>
      <c r="U638" s="137" t="str">
        <f t="shared" si="64"/>
        <v/>
      </c>
      <c r="V638" s="140"/>
      <c r="AL638" s="111" t="str">
        <f t="shared" si="65"/>
        <v/>
      </c>
      <c r="AM638" s="112" t="str">
        <f t="shared" si="66"/>
        <v/>
      </c>
      <c r="AN638" s="112" t="str">
        <f t="shared" si="67"/>
        <v/>
      </c>
      <c r="AO638" s="112" t="str">
        <f t="shared" si="68"/>
        <v/>
      </c>
      <c r="AP638" s="112" t="str">
        <f t="shared" si="69"/>
        <v/>
      </c>
      <c r="AQ638" s="112" t="str">
        <f t="shared" si="70"/>
        <v/>
      </c>
    </row>
    <row r="639" spans="1:43" x14ac:dyDescent="0.25">
      <c r="A639" s="138"/>
      <c r="B639" s="139"/>
      <c r="C639" s="140"/>
      <c r="D639" s="140"/>
      <c r="E639" s="140"/>
      <c r="F639" s="141"/>
      <c r="G639" s="141"/>
      <c r="H639" s="140"/>
      <c r="I639" s="140"/>
      <c r="J639" s="140"/>
      <c r="K639" s="140"/>
      <c r="L639" s="140"/>
      <c r="M639" s="140"/>
      <c r="N639" s="140"/>
      <c r="O639" s="142"/>
      <c r="P63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39" s="140"/>
      <c r="R639" s="140"/>
      <c r="S639" s="140"/>
      <c r="T639" s="140"/>
      <c r="U639" s="137" t="str">
        <f t="shared" si="64"/>
        <v/>
      </c>
      <c r="V639" s="140"/>
      <c r="AL639" s="111" t="str">
        <f t="shared" si="65"/>
        <v/>
      </c>
      <c r="AM639" s="112" t="str">
        <f t="shared" si="66"/>
        <v/>
      </c>
      <c r="AN639" s="112" t="str">
        <f t="shared" si="67"/>
        <v/>
      </c>
      <c r="AO639" s="112" t="str">
        <f t="shared" si="68"/>
        <v/>
      </c>
      <c r="AP639" s="112" t="str">
        <f t="shared" si="69"/>
        <v/>
      </c>
      <c r="AQ639" s="112" t="str">
        <f t="shared" si="70"/>
        <v/>
      </c>
    </row>
    <row r="640" spans="1:43" x14ac:dyDescent="0.25">
      <c r="A640" s="138"/>
      <c r="B640" s="139"/>
      <c r="C640" s="140"/>
      <c r="D640" s="140"/>
      <c r="E640" s="140"/>
      <c r="F640" s="141"/>
      <c r="G640" s="141"/>
      <c r="H640" s="140"/>
      <c r="I640" s="140"/>
      <c r="J640" s="140"/>
      <c r="K640" s="140"/>
      <c r="L640" s="140"/>
      <c r="M640" s="140"/>
      <c r="N640" s="140"/>
      <c r="O640" s="142"/>
      <c r="P64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40" s="140"/>
      <c r="R640" s="140"/>
      <c r="S640" s="140"/>
      <c r="T640" s="140"/>
      <c r="U640" s="137" t="str">
        <f t="shared" si="64"/>
        <v/>
      </c>
      <c r="V640" s="140"/>
      <c r="AL640" s="111" t="str">
        <f t="shared" si="65"/>
        <v/>
      </c>
      <c r="AM640" s="112" t="str">
        <f t="shared" si="66"/>
        <v/>
      </c>
      <c r="AN640" s="112" t="str">
        <f t="shared" si="67"/>
        <v/>
      </c>
      <c r="AO640" s="112" t="str">
        <f t="shared" si="68"/>
        <v/>
      </c>
      <c r="AP640" s="112" t="str">
        <f t="shared" si="69"/>
        <v/>
      </c>
      <c r="AQ640" s="112" t="str">
        <f t="shared" si="70"/>
        <v/>
      </c>
    </row>
    <row r="641" spans="1:43" x14ac:dyDescent="0.25">
      <c r="A641" s="138"/>
      <c r="B641" s="139"/>
      <c r="C641" s="140"/>
      <c r="D641" s="140"/>
      <c r="E641" s="140"/>
      <c r="F641" s="141"/>
      <c r="G641" s="141"/>
      <c r="H641" s="140"/>
      <c r="I641" s="140"/>
      <c r="J641" s="140"/>
      <c r="K641" s="140"/>
      <c r="L641" s="140"/>
      <c r="M641" s="140"/>
      <c r="N641" s="140"/>
      <c r="O641" s="142"/>
      <c r="P64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41" s="140"/>
      <c r="R641" s="140"/>
      <c r="S641" s="140"/>
      <c r="T641" s="140"/>
      <c r="U641" s="137" t="str">
        <f t="shared" si="64"/>
        <v/>
      </c>
      <c r="V641" s="140"/>
      <c r="AL641" s="111" t="str">
        <f t="shared" si="65"/>
        <v/>
      </c>
      <c r="AM641" s="112" t="str">
        <f t="shared" si="66"/>
        <v/>
      </c>
      <c r="AN641" s="112" t="str">
        <f t="shared" si="67"/>
        <v/>
      </c>
      <c r="AO641" s="112" t="str">
        <f t="shared" si="68"/>
        <v/>
      </c>
      <c r="AP641" s="112" t="str">
        <f t="shared" si="69"/>
        <v/>
      </c>
      <c r="AQ641" s="112" t="str">
        <f t="shared" si="70"/>
        <v/>
      </c>
    </row>
    <row r="642" spans="1:43" x14ac:dyDescent="0.25">
      <c r="A642" s="138"/>
      <c r="B642" s="139"/>
      <c r="C642" s="140"/>
      <c r="D642" s="140"/>
      <c r="E642" s="140"/>
      <c r="F642" s="141"/>
      <c r="G642" s="141"/>
      <c r="H642" s="140"/>
      <c r="I642" s="140"/>
      <c r="J642" s="140"/>
      <c r="K642" s="140"/>
      <c r="L642" s="140"/>
      <c r="M642" s="140"/>
      <c r="N642" s="140"/>
      <c r="O642" s="142"/>
      <c r="P64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42" s="140"/>
      <c r="R642" s="140"/>
      <c r="S642" s="140"/>
      <c r="T642" s="140"/>
      <c r="U642" s="137" t="str">
        <f t="shared" ref="U642:U705" si="71">IF($P642="Votre établissement",(LEFT($C642,1)&amp;MID(LEFT($B642,6),3,4)&amp;$A642&amp;CODE(LEFT($E642,1))&amp;CODE(LEFT($D642,1))),IF($P642="Assurance Maladie","CERFA"&amp;MID(LEFT($B642,6),3,4)&amp;$A642&amp;CODE(LEFT($E642,1))&amp;CODE(LEFT($D642,1)),IF(OR($P642="Patient",$P642="Etablissement Receveur"),"Vous n'avez pas à prescrire ce transport","")))</f>
        <v/>
      </c>
      <c r="V642" s="140"/>
      <c r="AL642" s="111" t="str">
        <f t="shared" si="65"/>
        <v/>
      </c>
      <c r="AM642" s="112" t="str">
        <f t="shared" si="66"/>
        <v/>
      </c>
      <c r="AN642" s="112" t="str">
        <f t="shared" si="67"/>
        <v/>
      </c>
      <c r="AO642" s="112" t="str">
        <f t="shared" si="68"/>
        <v/>
      </c>
      <c r="AP642" s="112" t="str">
        <f t="shared" si="69"/>
        <v/>
      </c>
      <c r="AQ642" s="112" t="str">
        <f t="shared" si="70"/>
        <v/>
      </c>
    </row>
    <row r="643" spans="1:43" x14ac:dyDescent="0.25">
      <c r="A643" s="138"/>
      <c r="B643" s="139"/>
      <c r="C643" s="140"/>
      <c r="D643" s="140"/>
      <c r="E643" s="140"/>
      <c r="F643" s="141"/>
      <c r="G643" s="141"/>
      <c r="H643" s="140"/>
      <c r="I643" s="140"/>
      <c r="J643" s="140"/>
      <c r="K643" s="140"/>
      <c r="L643" s="140"/>
      <c r="M643" s="140"/>
      <c r="N643" s="140"/>
      <c r="O643" s="142"/>
      <c r="P64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43" s="140"/>
      <c r="R643" s="140"/>
      <c r="S643" s="140"/>
      <c r="T643" s="140"/>
      <c r="U643" s="137" t="str">
        <f t="shared" si="71"/>
        <v/>
      </c>
      <c r="V643" s="140"/>
      <c r="AL643" s="111" t="str">
        <f t="shared" ref="AL643:AL706" si="72">IF(AND(B643&lt;&gt;"",L643="Ambulance"),VALUE(LEFT(HOUR(B643),2)),"")</f>
        <v/>
      </c>
      <c r="AM643" s="112" t="str">
        <f t="shared" ref="AM643:AM706" si="73">IF(AND(B643&lt;&gt;"",L643="VSL"),VALUE(LEFT(HOUR(B643),2)),"")</f>
        <v/>
      </c>
      <c r="AN643" s="112" t="str">
        <f t="shared" ref="AN643:AN706" si="74">IF(AND(B643&lt;&gt;"",L643="Taxi conventionné"),VALUE(LEFT(HOUR(B643),2)),"")</f>
        <v/>
      </c>
      <c r="AO643" s="112" t="str">
        <f t="shared" ref="AO643:AO706" si="75">IF(AND(B643&lt;&gt;"",L643="Véhicule personnel"),VALUE(LEFT(HOUR(B643),2)),"")</f>
        <v/>
      </c>
      <c r="AP643" s="112" t="str">
        <f t="shared" ref="AP643:AP706" si="76">IF(AND(B643&lt;&gt;"",L643="Transport en commun"),VALUE(LEFT(HOUR(B643),2)),"")</f>
        <v/>
      </c>
      <c r="AQ643" s="112" t="str">
        <f t="shared" ref="AQ643:AQ706" si="77">IF(B643&lt;&gt;"",VALUE(LEFT(HOUR(B643),2)),"")</f>
        <v/>
      </c>
    </row>
    <row r="644" spans="1:43" x14ac:dyDescent="0.25">
      <c r="A644" s="138"/>
      <c r="B644" s="139"/>
      <c r="C644" s="140"/>
      <c r="D644" s="140"/>
      <c r="E644" s="140"/>
      <c r="F644" s="141"/>
      <c r="G644" s="141"/>
      <c r="H644" s="140"/>
      <c r="I644" s="140"/>
      <c r="J644" s="140"/>
      <c r="K644" s="140"/>
      <c r="L644" s="140"/>
      <c r="M644" s="140"/>
      <c r="N644" s="140"/>
      <c r="O644" s="142"/>
      <c r="P64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44" s="140"/>
      <c r="R644" s="140"/>
      <c r="S644" s="140"/>
      <c r="T644" s="140"/>
      <c r="U644" s="137" t="str">
        <f t="shared" si="71"/>
        <v/>
      </c>
      <c r="V644" s="140"/>
      <c r="AL644" s="111" t="str">
        <f t="shared" si="72"/>
        <v/>
      </c>
      <c r="AM644" s="112" t="str">
        <f t="shared" si="73"/>
        <v/>
      </c>
      <c r="AN644" s="112" t="str">
        <f t="shared" si="74"/>
        <v/>
      </c>
      <c r="AO644" s="112" t="str">
        <f t="shared" si="75"/>
        <v/>
      </c>
      <c r="AP644" s="112" t="str">
        <f t="shared" si="76"/>
        <v/>
      </c>
      <c r="AQ644" s="112" t="str">
        <f t="shared" si="77"/>
        <v/>
      </c>
    </row>
    <row r="645" spans="1:43" x14ac:dyDescent="0.25">
      <c r="A645" s="138"/>
      <c r="B645" s="139"/>
      <c r="C645" s="140"/>
      <c r="D645" s="140"/>
      <c r="E645" s="140"/>
      <c r="F645" s="141"/>
      <c r="G645" s="141"/>
      <c r="H645" s="140"/>
      <c r="I645" s="140"/>
      <c r="J645" s="140"/>
      <c r="K645" s="140"/>
      <c r="L645" s="140"/>
      <c r="M645" s="140"/>
      <c r="N645" s="140"/>
      <c r="O645" s="142"/>
      <c r="P64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45" s="140"/>
      <c r="R645" s="140"/>
      <c r="S645" s="140"/>
      <c r="T645" s="140"/>
      <c r="U645" s="137" t="str">
        <f t="shared" si="71"/>
        <v/>
      </c>
      <c r="V645" s="140"/>
      <c r="AL645" s="111" t="str">
        <f t="shared" si="72"/>
        <v/>
      </c>
      <c r="AM645" s="112" t="str">
        <f t="shared" si="73"/>
        <v/>
      </c>
      <c r="AN645" s="112" t="str">
        <f t="shared" si="74"/>
        <v/>
      </c>
      <c r="AO645" s="112" t="str">
        <f t="shared" si="75"/>
        <v/>
      </c>
      <c r="AP645" s="112" t="str">
        <f t="shared" si="76"/>
        <v/>
      </c>
      <c r="AQ645" s="112" t="str">
        <f t="shared" si="77"/>
        <v/>
      </c>
    </row>
    <row r="646" spans="1:43" x14ac:dyDescent="0.25">
      <c r="A646" s="138"/>
      <c r="B646" s="139"/>
      <c r="C646" s="140"/>
      <c r="D646" s="140"/>
      <c r="E646" s="140"/>
      <c r="F646" s="141"/>
      <c r="G646" s="141"/>
      <c r="H646" s="140"/>
      <c r="I646" s="140"/>
      <c r="J646" s="140"/>
      <c r="K646" s="140"/>
      <c r="L646" s="140"/>
      <c r="M646" s="140"/>
      <c r="N646" s="140"/>
      <c r="O646" s="142"/>
      <c r="P64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46" s="140"/>
      <c r="R646" s="140"/>
      <c r="S646" s="140"/>
      <c r="T646" s="140"/>
      <c r="U646" s="137" t="str">
        <f t="shared" si="71"/>
        <v/>
      </c>
      <c r="V646" s="140"/>
      <c r="AL646" s="111" t="str">
        <f t="shared" si="72"/>
        <v/>
      </c>
      <c r="AM646" s="112" t="str">
        <f t="shared" si="73"/>
        <v/>
      </c>
      <c r="AN646" s="112" t="str">
        <f t="shared" si="74"/>
        <v/>
      </c>
      <c r="AO646" s="112" t="str">
        <f t="shared" si="75"/>
        <v/>
      </c>
      <c r="AP646" s="112" t="str">
        <f t="shared" si="76"/>
        <v/>
      </c>
      <c r="AQ646" s="112" t="str">
        <f t="shared" si="77"/>
        <v/>
      </c>
    </row>
    <row r="647" spans="1:43" x14ac:dyDescent="0.25">
      <c r="A647" s="138"/>
      <c r="B647" s="139"/>
      <c r="C647" s="140"/>
      <c r="D647" s="140"/>
      <c r="E647" s="140"/>
      <c r="F647" s="141"/>
      <c r="G647" s="141"/>
      <c r="H647" s="140"/>
      <c r="I647" s="140"/>
      <c r="J647" s="140"/>
      <c r="K647" s="140"/>
      <c r="L647" s="140"/>
      <c r="M647" s="140"/>
      <c r="N647" s="140"/>
      <c r="O647" s="142"/>
      <c r="P64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47" s="140"/>
      <c r="R647" s="140"/>
      <c r="S647" s="140"/>
      <c r="T647" s="140"/>
      <c r="U647" s="137" t="str">
        <f t="shared" si="71"/>
        <v/>
      </c>
      <c r="V647" s="140"/>
      <c r="AL647" s="111" t="str">
        <f t="shared" si="72"/>
        <v/>
      </c>
      <c r="AM647" s="112" t="str">
        <f t="shared" si="73"/>
        <v/>
      </c>
      <c r="AN647" s="112" t="str">
        <f t="shared" si="74"/>
        <v/>
      </c>
      <c r="AO647" s="112" t="str">
        <f t="shared" si="75"/>
        <v/>
      </c>
      <c r="AP647" s="112" t="str">
        <f t="shared" si="76"/>
        <v/>
      </c>
      <c r="AQ647" s="112" t="str">
        <f t="shared" si="77"/>
        <v/>
      </c>
    </row>
    <row r="648" spans="1:43" x14ac:dyDescent="0.25">
      <c r="A648" s="138"/>
      <c r="B648" s="139"/>
      <c r="C648" s="140"/>
      <c r="D648" s="140"/>
      <c r="E648" s="140"/>
      <c r="F648" s="141"/>
      <c r="G648" s="141"/>
      <c r="H648" s="140"/>
      <c r="I648" s="140"/>
      <c r="J648" s="140"/>
      <c r="K648" s="140"/>
      <c r="L648" s="140"/>
      <c r="M648" s="140"/>
      <c r="N648" s="140"/>
      <c r="O648" s="142"/>
      <c r="P64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48" s="140"/>
      <c r="R648" s="140"/>
      <c r="S648" s="140"/>
      <c r="T648" s="140"/>
      <c r="U648" s="137" t="str">
        <f t="shared" si="71"/>
        <v/>
      </c>
      <c r="V648" s="140"/>
      <c r="AL648" s="111" t="str">
        <f t="shared" si="72"/>
        <v/>
      </c>
      <c r="AM648" s="112" t="str">
        <f t="shared" si="73"/>
        <v/>
      </c>
      <c r="AN648" s="112" t="str">
        <f t="shared" si="74"/>
        <v/>
      </c>
      <c r="AO648" s="112" t="str">
        <f t="shared" si="75"/>
        <v/>
      </c>
      <c r="AP648" s="112" t="str">
        <f t="shared" si="76"/>
        <v/>
      </c>
      <c r="AQ648" s="112" t="str">
        <f t="shared" si="77"/>
        <v/>
      </c>
    </row>
    <row r="649" spans="1:43" x14ac:dyDescent="0.25">
      <c r="A649" s="138"/>
      <c r="B649" s="139"/>
      <c r="C649" s="140"/>
      <c r="D649" s="140"/>
      <c r="E649" s="140"/>
      <c r="F649" s="141"/>
      <c r="G649" s="141"/>
      <c r="H649" s="140"/>
      <c r="I649" s="140"/>
      <c r="J649" s="140"/>
      <c r="K649" s="140"/>
      <c r="L649" s="140"/>
      <c r="M649" s="140"/>
      <c r="N649" s="140"/>
      <c r="O649" s="142"/>
      <c r="P64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49" s="140"/>
      <c r="R649" s="140"/>
      <c r="S649" s="140"/>
      <c r="T649" s="140"/>
      <c r="U649" s="137" t="str">
        <f t="shared" si="71"/>
        <v/>
      </c>
      <c r="V649" s="140"/>
      <c r="AL649" s="111" t="str">
        <f t="shared" si="72"/>
        <v/>
      </c>
      <c r="AM649" s="112" t="str">
        <f t="shared" si="73"/>
        <v/>
      </c>
      <c r="AN649" s="112" t="str">
        <f t="shared" si="74"/>
        <v/>
      </c>
      <c r="AO649" s="112" t="str">
        <f t="shared" si="75"/>
        <v/>
      </c>
      <c r="AP649" s="112" t="str">
        <f t="shared" si="76"/>
        <v/>
      </c>
      <c r="AQ649" s="112" t="str">
        <f t="shared" si="77"/>
        <v/>
      </c>
    </row>
    <row r="650" spans="1:43" x14ac:dyDescent="0.25">
      <c r="A650" s="138"/>
      <c r="B650" s="139"/>
      <c r="C650" s="140"/>
      <c r="D650" s="140"/>
      <c r="E650" s="140"/>
      <c r="F650" s="141"/>
      <c r="G650" s="141"/>
      <c r="H650" s="140"/>
      <c r="I650" s="140"/>
      <c r="J650" s="140"/>
      <c r="K650" s="140"/>
      <c r="L650" s="140"/>
      <c r="M650" s="140"/>
      <c r="N650" s="140"/>
      <c r="O650" s="142"/>
      <c r="P65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50" s="140"/>
      <c r="R650" s="140"/>
      <c r="S650" s="140"/>
      <c r="T650" s="140"/>
      <c r="U650" s="137" t="str">
        <f t="shared" si="71"/>
        <v/>
      </c>
      <c r="V650" s="140"/>
      <c r="AL650" s="111" t="str">
        <f t="shared" si="72"/>
        <v/>
      </c>
      <c r="AM650" s="112" t="str">
        <f t="shared" si="73"/>
        <v/>
      </c>
      <c r="AN650" s="112" t="str">
        <f t="shared" si="74"/>
        <v/>
      </c>
      <c r="AO650" s="112" t="str">
        <f t="shared" si="75"/>
        <v/>
      </c>
      <c r="AP650" s="112" t="str">
        <f t="shared" si="76"/>
        <v/>
      </c>
      <c r="AQ650" s="112" t="str">
        <f t="shared" si="77"/>
        <v/>
      </c>
    </row>
    <row r="651" spans="1:43" x14ac:dyDescent="0.25">
      <c r="A651" s="138"/>
      <c r="B651" s="139"/>
      <c r="C651" s="140"/>
      <c r="D651" s="140"/>
      <c r="E651" s="140"/>
      <c r="F651" s="141"/>
      <c r="G651" s="141"/>
      <c r="H651" s="140"/>
      <c r="I651" s="140"/>
      <c r="J651" s="140"/>
      <c r="K651" s="140"/>
      <c r="L651" s="140"/>
      <c r="M651" s="140"/>
      <c r="N651" s="140"/>
      <c r="O651" s="142"/>
      <c r="P65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51" s="140"/>
      <c r="R651" s="140"/>
      <c r="S651" s="140"/>
      <c r="T651" s="140"/>
      <c r="U651" s="137" t="str">
        <f t="shared" si="71"/>
        <v/>
      </c>
      <c r="V651" s="140"/>
      <c r="AL651" s="111" t="str">
        <f t="shared" si="72"/>
        <v/>
      </c>
      <c r="AM651" s="112" t="str">
        <f t="shared" si="73"/>
        <v/>
      </c>
      <c r="AN651" s="112" t="str">
        <f t="shared" si="74"/>
        <v/>
      </c>
      <c r="AO651" s="112" t="str">
        <f t="shared" si="75"/>
        <v/>
      </c>
      <c r="AP651" s="112" t="str">
        <f t="shared" si="76"/>
        <v/>
      </c>
      <c r="AQ651" s="112" t="str">
        <f t="shared" si="77"/>
        <v/>
      </c>
    </row>
    <row r="652" spans="1:43" x14ac:dyDescent="0.25">
      <c r="A652" s="138"/>
      <c r="B652" s="139"/>
      <c r="C652" s="140"/>
      <c r="D652" s="140"/>
      <c r="E652" s="140"/>
      <c r="F652" s="141"/>
      <c r="G652" s="141"/>
      <c r="H652" s="140"/>
      <c r="I652" s="140"/>
      <c r="J652" s="140"/>
      <c r="K652" s="140"/>
      <c r="L652" s="140"/>
      <c r="M652" s="140"/>
      <c r="N652" s="140"/>
      <c r="O652" s="142"/>
      <c r="P65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52" s="140"/>
      <c r="R652" s="140"/>
      <c r="S652" s="140"/>
      <c r="T652" s="140"/>
      <c r="U652" s="137" t="str">
        <f t="shared" si="71"/>
        <v/>
      </c>
      <c r="V652" s="140"/>
      <c r="AL652" s="111" t="str">
        <f t="shared" si="72"/>
        <v/>
      </c>
      <c r="AM652" s="112" t="str">
        <f t="shared" si="73"/>
        <v/>
      </c>
      <c r="AN652" s="112" t="str">
        <f t="shared" si="74"/>
        <v/>
      </c>
      <c r="AO652" s="112" t="str">
        <f t="shared" si="75"/>
        <v/>
      </c>
      <c r="AP652" s="112" t="str">
        <f t="shared" si="76"/>
        <v/>
      </c>
      <c r="AQ652" s="112" t="str">
        <f t="shared" si="77"/>
        <v/>
      </c>
    </row>
    <row r="653" spans="1:43" x14ac:dyDescent="0.25">
      <c r="A653" s="138"/>
      <c r="B653" s="139"/>
      <c r="C653" s="140"/>
      <c r="D653" s="140"/>
      <c r="E653" s="140"/>
      <c r="F653" s="141"/>
      <c r="G653" s="141"/>
      <c r="H653" s="140"/>
      <c r="I653" s="140"/>
      <c r="J653" s="140"/>
      <c r="K653" s="140"/>
      <c r="L653" s="140"/>
      <c r="M653" s="140"/>
      <c r="N653" s="140"/>
      <c r="O653" s="142"/>
      <c r="P65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53" s="140"/>
      <c r="R653" s="140"/>
      <c r="S653" s="140"/>
      <c r="T653" s="140"/>
      <c r="U653" s="137" t="str">
        <f t="shared" si="71"/>
        <v/>
      </c>
      <c r="V653" s="140"/>
      <c r="AL653" s="111" t="str">
        <f t="shared" si="72"/>
        <v/>
      </c>
      <c r="AM653" s="112" t="str">
        <f t="shared" si="73"/>
        <v/>
      </c>
      <c r="AN653" s="112" t="str">
        <f t="shared" si="74"/>
        <v/>
      </c>
      <c r="AO653" s="112" t="str">
        <f t="shared" si="75"/>
        <v/>
      </c>
      <c r="AP653" s="112" t="str">
        <f t="shared" si="76"/>
        <v/>
      </c>
      <c r="AQ653" s="112" t="str">
        <f t="shared" si="77"/>
        <v/>
      </c>
    </row>
    <row r="654" spans="1:43" x14ac:dyDescent="0.25">
      <c r="A654" s="138"/>
      <c r="B654" s="139"/>
      <c r="C654" s="140"/>
      <c r="D654" s="140"/>
      <c r="E654" s="140"/>
      <c r="F654" s="141"/>
      <c r="G654" s="141"/>
      <c r="H654" s="140"/>
      <c r="I654" s="140"/>
      <c r="J654" s="140"/>
      <c r="K654" s="140"/>
      <c r="L654" s="140"/>
      <c r="M654" s="140"/>
      <c r="N654" s="140"/>
      <c r="O654" s="142"/>
      <c r="P65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54" s="140"/>
      <c r="R654" s="140"/>
      <c r="S654" s="140"/>
      <c r="T654" s="140"/>
      <c r="U654" s="137" t="str">
        <f t="shared" si="71"/>
        <v/>
      </c>
      <c r="V654" s="140"/>
      <c r="AL654" s="111" t="str">
        <f t="shared" si="72"/>
        <v/>
      </c>
      <c r="AM654" s="112" t="str">
        <f t="shared" si="73"/>
        <v/>
      </c>
      <c r="AN654" s="112" t="str">
        <f t="shared" si="74"/>
        <v/>
      </c>
      <c r="AO654" s="112" t="str">
        <f t="shared" si="75"/>
        <v/>
      </c>
      <c r="AP654" s="112" t="str">
        <f t="shared" si="76"/>
        <v/>
      </c>
      <c r="AQ654" s="112" t="str">
        <f t="shared" si="77"/>
        <v/>
      </c>
    </row>
    <row r="655" spans="1:43" x14ac:dyDescent="0.25">
      <c r="A655" s="138"/>
      <c r="B655" s="139"/>
      <c r="C655" s="140"/>
      <c r="D655" s="140"/>
      <c r="E655" s="140"/>
      <c r="F655" s="141"/>
      <c r="G655" s="141"/>
      <c r="H655" s="140"/>
      <c r="I655" s="140"/>
      <c r="J655" s="140"/>
      <c r="K655" s="140"/>
      <c r="L655" s="140"/>
      <c r="M655" s="140"/>
      <c r="N655" s="140"/>
      <c r="O655" s="142"/>
      <c r="P65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55" s="140"/>
      <c r="R655" s="140"/>
      <c r="S655" s="140"/>
      <c r="T655" s="140"/>
      <c r="U655" s="137" t="str">
        <f t="shared" si="71"/>
        <v/>
      </c>
      <c r="V655" s="140"/>
      <c r="AL655" s="111" t="str">
        <f t="shared" si="72"/>
        <v/>
      </c>
      <c r="AM655" s="112" t="str">
        <f t="shared" si="73"/>
        <v/>
      </c>
      <c r="AN655" s="112" t="str">
        <f t="shared" si="74"/>
        <v/>
      </c>
      <c r="AO655" s="112" t="str">
        <f t="shared" si="75"/>
        <v/>
      </c>
      <c r="AP655" s="112" t="str">
        <f t="shared" si="76"/>
        <v/>
      </c>
      <c r="AQ655" s="112" t="str">
        <f t="shared" si="77"/>
        <v/>
      </c>
    </row>
    <row r="656" spans="1:43" x14ac:dyDescent="0.25">
      <c r="A656" s="138"/>
      <c r="B656" s="139"/>
      <c r="C656" s="140"/>
      <c r="D656" s="140"/>
      <c r="E656" s="140"/>
      <c r="F656" s="141"/>
      <c r="G656" s="141"/>
      <c r="H656" s="140"/>
      <c r="I656" s="140"/>
      <c r="J656" s="140"/>
      <c r="K656" s="140"/>
      <c r="L656" s="140"/>
      <c r="M656" s="140"/>
      <c r="N656" s="140"/>
      <c r="O656" s="142"/>
      <c r="P65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56" s="140"/>
      <c r="R656" s="140"/>
      <c r="S656" s="140"/>
      <c r="T656" s="140"/>
      <c r="U656" s="137" t="str">
        <f t="shared" si="71"/>
        <v/>
      </c>
      <c r="V656" s="140"/>
      <c r="AL656" s="111" t="str">
        <f t="shared" si="72"/>
        <v/>
      </c>
      <c r="AM656" s="112" t="str">
        <f t="shared" si="73"/>
        <v/>
      </c>
      <c r="AN656" s="112" t="str">
        <f t="shared" si="74"/>
        <v/>
      </c>
      <c r="AO656" s="112" t="str">
        <f t="shared" si="75"/>
        <v/>
      </c>
      <c r="AP656" s="112" t="str">
        <f t="shared" si="76"/>
        <v/>
      </c>
      <c r="AQ656" s="112" t="str">
        <f t="shared" si="77"/>
        <v/>
      </c>
    </row>
    <row r="657" spans="1:43" x14ac:dyDescent="0.25">
      <c r="A657" s="138"/>
      <c r="B657" s="139"/>
      <c r="C657" s="140"/>
      <c r="D657" s="140"/>
      <c r="E657" s="140"/>
      <c r="F657" s="141"/>
      <c r="G657" s="141"/>
      <c r="H657" s="140"/>
      <c r="I657" s="140"/>
      <c r="J657" s="140"/>
      <c r="K657" s="140"/>
      <c r="L657" s="140"/>
      <c r="M657" s="140"/>
      <c r="N657" s="140"/>
      <c r="O657" s="142"/>
      <c r="P65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57" s="140"/>
      <c r="R657" s="140"/>
      <c r="S657" s="140"/>
      <c r="T657" s="140"/>
      <c r="U657" s="137" t="str">
        <f t="shared" si="71"/>
        <v/>
      </c>
      <c r="V657" s="140"/>
      <c r="AL657" s="111" t="str">
        <f t="shared" si="72"/>
        <v/>
      </c>
      <c r="AM657" s="112" t="str">
        <f t="shared" si="73"/>
        <v/>
      </c>
      <c r="AN657" s="112" t="str">
        <f t="shared" si="74"/>
        <v/>
      </c>
      <c r="AO657" s="112" t="str">
        <f t="shared" si="75"/>
        <v/>
      </c>
      <c r="AP657" s="112" t="str">
        <f t="shared" si="76"/>
        <v/>
      </c>
      <c r="AQ657" s="112" t="str">
        <f t="shared" si="77"/>
        <v/>
      </c>
    </row>
    <row r="658" spans="1:43" x14ac:dyDescent="0.25">
      <c r="A658" s="138"/>
      <c r="B658" s="139"/>
      <c r="C658" s="140"/>
      <c r="D658" s="140"/>
      <c r="E658" s="140"/>
      <c r="F658" s="141"/>
      <c r="G658" s="141"/>
      <c r="H658" s="140"/>
      <c r="I658" s="140"/>
      <c r="J658" s="140"/>
      <c r="K658" s="140"/>
      <c r="L658" s="140"/>
      <c r="M658" s="140"/>
      <c r="N658" s="140"/>
      <c r="O658" s="142"/>
      <c r="P65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58" s="140"/>
      <c r="R658" s="140"/>
      <c r="S658" s="140"/>
      <c r="T658" s="140"/>
      <c r="U658" s="137" t="str">
        <f t="shared" si="71"/>
        <v/>
      </c>
      <c r="V658" s="140"/>
      <c r="AL658" s="111" t="str">
        <f t="shared" si="72"/>
        <v/>
      </c>
      <c r="AM658" s="112" t="str">
        <f t="shared" si="73"/>
        <v/>
      </c>
      <c r="AN658" s="112" t="str">
        <f t="shared" si="74"/>
        <v/>
      </c>
      <c r="AO658" s="112" t="str">
        <f t="shared" si="75"/>
        <v/>
      </c>
      <c r="AP658" s="112" t="str">
        <f t="shared" si="76"/>
        <v/>
      </c>
      <c r="AQ658" s="112" t="str">
        <f t="shared" si="77"/>
        <v/>
      </c>
    </row>
    <row r="659" spans="1:43" x14ac:dyDescent="0.25">
      <c r="A659" s="138"/>
      <c r="B659" s="139"/>
      <c r="C659" s="140"/>
      <c r="D659" s="140"/>
      <c r="E659" s="140"/>
      <c r="F659" s="141"/>
      <c r="G659" s="141"/>
      <c r="H659" s="140"/>
      <c r="I659" s="140"/>
      <c r="J659" s="140"/>
      <c r="K659" s="140"/>
      <c r="L659" s="140"/>
      <c r="M659" s="140"/>
      <c r="N659" s="140"/>
      <c r="O659" s="142"/>
      <c r="P65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59" s="140"/>
      <c r="R659" s="140"/>
      <c r="S659" s="140"/>
      <c r="T659" s="140"/>
      <c r="U659" s="137" t="str">
        <f t="shared" si="71"/>
        <v/>
      </c>
      <c r="V659" s="140"/>
      <c r="AL659" s="111" t="str">
        <f t="shared" si="72"/>
        <v/>
      </c>
      <c r="AM659" s="112" t="str">
        <f t="shared" si="73"/>
        <v/>
      </c>
      <c r="AN659" s="112" t="str">
        <f t="shared" si="74"/>
        <v/>
      </c>
      <c r="AO659" s="112" t="str">
        <f t="shared" si="75"/>
        <v/>
      </c>
      <c r="AP659" s="112" t="str">
        <f t="shared" si="76"/>
        <v/>
      </c>
      <c r="AQ659" s="112" t="str">
        <f t="shared" si="77"/>
        <v/>
      </c>
    </row>
    <row r="660" spans="1:43" x14ac:dyDescent="0.25">
      <c r="A660" s="138"/>
      <c r="B660" s="139"/>
      <c r="C660" s="140"/>
      <c r="D660" s="140"/>
      <c r="E660" s="140"/>
      <c r="F660" s="141"/>
      <c r="G660" s="141"/>
      <c r="H660" s="140"/>
      <c r="I660" s="140"/>
      <c r="J660" s="140"/>
      <c r="K660" s="140"/>
      <c r="L660" s="140"/>
      <c r="M660" s="140"/>
      <c r="N660" s="140"/>
      <c r="O660" s="142"/>
      <c r="P66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60" s="140"/>
      <c r="R660" s="140"/>
      <c r="S660" s="140"/>
      <c r="T660" s="140"/>
      <c r="U660" s="137" t="str">
        <f t="shared" si="71"/>
        <v/>
      </c>
      <c r="V660" s="140"/>
      <c r="AL660" s="111" t="str">
        <f t="shared" si="72"/>
        <v/>
      </c>
      <c r="AM660" s="112" t="str">
        <f t="shared" si="73"/>
        <v/>
      </c>
      <c r="AN660" s="112" t="str">
        <f t="shared" si="74"/>
        <v/>
      </c>
      <c r="AO660" s="112" t="str">
        <f t="shared" si="75"/>
        <v/>
      </c>
      <c r="AP660" s="112" t="str">
        <f t="shared" si="76"/>
        <v/>
      </c>
      <c r="AQ660" s="112" t="str">
        <f t="shared" si="77"/>
        <v/>
      </c>
    </row>
    <row r="661" spans="1:43" x14ac:dyDescent="0.25">
      <c r="A661" s="138"/>
      <c r="B661" s="139"/>
      <c r="C661" s="140"/>
      <c r="D661" s="140"/>
      <c r="E661" s="140"/>
      <c r="F661" s="141"/>
      <c r="G661" s="141"/>
      <c r="H661" s="140"/>
      <c r="I661" s="140"/>
      <c r="J661" s="140"/>
      <c r="K661" s="140"/>
      <c r="L661" s="140"/>
      <c r="M661" s="140"/>
      <c r="N661" s="140"/>
      <c r="O661" s="142"/>
      <c r="P66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61" s="140"/>
      <c r="R661" s="140"/>
      <c r="S661" s="140"/>
      <c r="T661" s="140"/>
      <c r="U661" s="137" t="str">
        <f t="shared" si="71"/>
        <v/>
      </c>
      <c r="V661" s="140"/>
      <c r="AL661" s="111" t="str">
        <f t="shared" si="72"/>
        <v/>
      </c>
      <c r="AM661" s="112" t="str">
        <f t="shared" si="73"/>
        <v/>
      </c>
      <c r="AN661" s="112" t="str">
        <f t="shared" si="74"/>
        <v/>
      </c>
      <c r="AO661" s="112" t="str">
        <f t="shared" si="75"/>
        <v/>
      </c>
      <c r="AP661" s="112" t="str">
        <f t="shared" si="76"/>
        <v/>
      </c>
      <c r="AQ661" s="112" t="str">
        <f t="shared" si="77"/>
        <v/>
      </c>
    </row>
    <row r="662" spans="1:43" x14ac:dyDescent="0.25">
      <c r="A662" s="138"/>
      <c r="B662" s="139"/>
      <c r="C662" s="140"/>
      <c r="D662" s="140"/>
      <c r="E662" s="140"/>
      <c r="F662" s="141"/>
      <c r="G662" s="141"/>
      <c r="H662" s="140"/>
      <c r="I662" s="140"/>
      <c r="J662" s="140"/>
      <c r="K662" s="140"/>
      <c r="L662" s="140"/>
      <c r="M662" s="140"/>
      <c r="N662" s="140"/>
      <c r="O662" s="142"/>
      <c r="P66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62" s="140"/>
      <c r="R662" s="140"/>
      <c r="S662" s="140"/>
      <c r="T662" s="140"/>
      <c r="U662" s="137" t="str">
        <f t="shared" si="71"/>
        <v/>
      </c>
      <c r="V662" s="140"/>
      <c r="AL662" s="111" t="str">
        <f t="shared" si="72"/>
        <v/>
      </c>
      <c r="AM662" s="112" t="str">
        <f t="shared" si="73"/>
        <v/>
      </c>
      <c r="AN662" s="112" t="str">
        <f t="shared" si="74"/>
        <v/>
      </c>
      <c r="AO662" s="112" t="str">
        <f t="shared" si="75"/>
        <v/>
      </c>
      <c r="AP662" s="112" t="str">
        <f t="shared" si="76"/>
        <v/>
      </c>
      <c r="AQ662" s="112" t="str">
        <f t="shared" si="77"/>
        <v/>
      </c>
    </row>
    <row r="663" spans="1:43" x14ac:dyDescent="0.25">
      <c r="A663" s="138"/>
      <c r="B663" s="139"/>
      <c r="C663" s="140"/>
      <c r="D663" s="140"/>
      <c r="E663" s="140"/>
      <c r="F663" s="141"/>
      <c r="G663" s="141"/>
      <c r="H663" s="140"/>
      <c r="I663" s="140"/>
      <c r="J663" s="140"/>
      <c r="K663" s="140"/>
      <c r="L663" s="140"/>
      <c r="M663" s="140"/>
      <c r="N663" s="140"/>
      <c r="O663" s="142"/>
      <c r="P66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63" s="140"/>
      <c r="R663" s="140"/>
      <c r="S663" s="140"/>
      <c r="T663" s="140"/>
      <c r="U663" s="137" t="str">
        <f t="shared" si="71"/>
        <v/>
      </c>
      <c r="V663" s="140"/>
      <c r="AL663" s="111" t="str">
        <f t="shared" si="72"/>
        <v/>
      </c>
      <c r="AM663" s="112" t="str">
        <f t="shared" si="73"/>
        <v/>
      </c>
      <c r="AN663" s="112" t="str">
        <f t="shared" si="74"/>
        <v/>
      </c>
      <c r="AO663" s="112" t="str">
        <f t="shared" si="75"/>
        <v/>
      </c>
      <c r="AP663" s="112" t="str">
        <f t="shared" si="76"/>
        <v/>
      </c>
      <c r="AQ663" s="112" t="str">
        <f t="shared" si="77"/>
        <v/>
      </c>
    </row>
    <row r="664" spans="1:43" x14ac:dyDescent="0.25">
      <c r="A664" s="138"/>
      <c r="B664" s="139"/>
      <c r="C664" s="140"/>
      <c r="D664" s="140"/>
      <c r="E664" s="140"/>
      <c r="F664" s="141"/>
      <c r="G664" s="141"/>
      <c r="H664" s="140"/>
      <c r="I664" s="140"/>
      <c r="J664" s="140"/>
      <c r="K664" s="140"/>
      <c r="L664" s="140"/>
      <c r="M664" s="140"/>
      <c r="N664" s="140"/>
      <c r="O664" s="142"/>
      <c r="P66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64" s="140"/>
      <c r="R664" s="140"/>
      <c r="S664" s="140"/>
      <c r="T664" s="140"/>
      <c r="U664" s="137" t="str">
        <f t="shared" si="71"/>
        <v/>
      </c>
      <c r="V664" s="140"/>
      <c r="AL664" s="111" t="str">
        <f t="shared" si="72"/>
        <v/>
      </c>
      <c r="AM664" s="112" t="str">
        <f t="shared" si="73"/>
        <v/>
      </c>
      <c r="AN664" s="112" t="str">
        <f t="shared" si="74"/>
        <v/>
      </c>
      <c r="AO664" s="112" t="str">
        <f t="shared" si="75"/>
        <v/>
      </c>
      <c r="AP664" s="112" t="str">
        <f t="shared" si="76"/>
        <v/>
      </c>
      <c r="AQ664" s="112" t="str">
        <f t="shared" si="77"/>
        <v/>
      </c>
    </row>
    <row r="665" spans="1:43" x14ac:dyDescent="0.25">
      <c r="A665" s="138"/>
      <c r="B665" s="139"/>
      <c r="C665" s="140"/>
      <c r="D665" s="140"/>
      <c r="E665" s="140"/>
      <c r="F665" s="141"/>
      <c r="G665" s="141"/>
      <c r="H665" s="140"/>
      <c r="I665" s="140"/>
      <c r="J665" s="140"/>
      <c r="K665" s="140"/>
      <c r="L665" s="140"/>
      <c r="M665" s="140"/>
      <c r="N665" s="140"/>
      <c r="O665" s="142"/>
      <c r="P66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65" s="140"/>
      <c r="R665" s="140"/>
      <c r="S665" s="140"/>
      <c r="T665" s="140"/>
      <c r="U665" s="137" t="str">
        <f t="shared" si="71"/>
        <v/>
      </c>
      <c r="V665" s="140"/>
      <c r="AL665" s="111" t="str">
        <f t="shared" si="72"/>
        <v/>
      </c>
      <c r="AM665" s="112" t="str">
        <f t="shared" si="73"/>
        <v/>
      </c>
      <c r="AN665" s="112" t="str">
        <f t="shared" si="74"/>
        <v/>
      </c>
      <c r="AO665" s="112" t="str">
        <f t="shared" si="75"/>
        <v/>
      </c>
      <c r="AP665" s="112" t="str">
        <f t="shared" si="76"/>
        <v/>
      </c>
      <c r="AQ665" s="112" t="str">
        <f t="shared" si="77"/>
        <v/>
      </c>
    </row>
    <row r="666" spans="1:43" x14ac:dyDescent="0.25">
      <c r="A666" s="138"/>
      <c r="B666" s="139"/>
      <c r="C666" s="140"/>
      <c r="D666" s="140"/>
      <c r="E666" s="140"/>
      <c r="F666" s="141"/>
      <c r="G666" s="141"/>
      <c r="H666" s="140"/>
      <c r="I666" s="140"/>
      <c r="J666" s="140"/>
      <c r="K666" s="140"/>
      <c r="L666" s="140"/>
      <c r="M666" s="140"/>
      <c r="N666" s="140"/>
      <c r="O666" s="142"/>
      <c r="P66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66" s="140"/>
      <c r="R666" s="140"/>
      <c r="S666" s="140"/>
      <c r="T666" s="140"/>
      <c r="U666" s="137" t="str">
        <f t="shared" si="71"/>
        <v/>
      </c>
      <c r="V666" s="140"/>
      <c r="AL666" s="111" t="str">
        <f t="shared" si="72"/>
        <v/>
      </c>
      <c r="AM666" s="112" t="str">
        <f t="shared" si="73"/>
        <v/>
      </c>
      <c r="AN666" s="112" t="str">
        <f t="shared" si="74"/>
        <v/>
      </c>
      <c r="AO666" s="112" t="str">
        <f t="shared" si="75"/>
        <v/>
      </c>
      <c r="AP666" s="112" t="str">
        <f t="shared" si="76"/>
        <v/>
      </c>
      <c r="AQ666" s="112" t="str">
        <f t="shared" si="77"/>
        <v/>
      </c>
    </row>
    <row r="667" spans="1:43" x14ac:dyDescent="0.25">
      <c r="A667" s="138"/>
      <c r="B667" s="139"/>
      <c r="C667" s="140"/>
      <c r="D667" s="140"/>
      <c r="E667" s="140"/>
      <c r="F667" s="141"/>
      <c r="G667" s="141"/>
      <c r="H667" s="140"/>
      <c r="I667" s="140"/>
      <c r="J667" s="140"/>
      <c r="K667" s="140"/>
      <c r="L667" s="140"/>
      <c r="M667" s="140"/>
      <c r="N667" s="140"/>
      <c r="O667" s="142"/>
      <c r="P66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67" s="140"/>
      <c r="R667" s="140"/>
      <c r="S667" s="140"/>
      <c r="T667" s="140"/>
      <c r="U667" s="137" t="str">
        <f t="shared" si="71"/>
        <v/>
      </c>
      <c r="V667" s="140"/>
      <c r="AL667" s="111" t="str">
        <f t="shared" si="72"/>
        <v/>
      </c>
      <c r="AM667" s="112" t="str">
        <f t="shared" si="73"/>
        <v/>
      </c>
      <c r="AN667" s="112" t="str">
        <f t="shared" si="74"/>
        <v/>
      </c>
      <c r="AO667" s="112" t="str">
        <f t="shared" si="75"/>
        <v/>
      </c>
      <c r="AP667" s="112" t="str">
        <f t="shared" si="76"/>
        <v/>
      </c>
      <c r="AQ667" s="112" t="str">
        <f t="shared" si="77"/>
        <v/>
      </c>
    </row>
    <row r="668" spans="1:43" x14ac:dyDescent="0.25">
      <c r="A668" s="138"/>
      <c r="B668" s="139"/>
      <c r="C668" s="140"/>
      <c r="D668" s="140"/>
      <c r="E668" s="140"/>
      <c r="F668" s="141"/>
      <c r="G668" s="141"/>
      <c r="H668" s="140"/>
      <c r="I668" s="140"/>
      <c r="J668" s="140"/>
      <c r="K668" s="140"/>
      <c r="L668" s="140"/>
      <c r="M668" s="140"/>
      <c r="N668" s="140"/>
      <c r="O668" s="142"/>
      <c r="P66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68" s="140"/>
      <c r="R668" s="140"/>
      <c r="S668" s="140"/>
      <c r="T668" s="140"/>
      <c r="U668" s="137" t="str">
        <f t="shared" si="71"/>
        <v/>
      </c>
      <c r="V668" s="140"/>
      <c r="AL668" s="111" t="str">
        <f t="shared" si="72"/>
        <v/>
      </c>
      <c r="AM668" s="112" t="str">
        <f t="shared" si="73"/>
        <v/>
      </c>
      <c r="AN668" s="112" t="str">
        <f t="shared" si="74"/>
        <v/>
      </c>
      <c r="AO668" s="112" t="str">
        <f t="shared" si="75"/>
        <v/>
      </c>
      <c r="AP668" s="112" t="str">
        <f t="shared" si="76"/>
        <v/>
      </c>
      <c r="AQ668" s="112" t="str">
        <f t="shared" si="77"/>
        <v/>
      </c>
    </row>
    <row r="669" spans="1:43" x14ac:dyDescent="0.25">
      <c r="A669" s="138"/>
      <c r="B669" s="139"/>
      <c r="C669" s="140"/>
      <c r="D669" s="140"/>
      <c r="E669" s="140"/>
      <c r="F669" s="141"/>
      <c r="G669" s="141"/>
      <c r="H669" s="140"/>
      <c r="I669" s="140"/>
      <c r="J669" s="140"/>
      <c r="K669" s="140"/>
      <c r="L669" s="140"/>
      <c r="M669" s="140"/>
      <c r="N669" s="140"/>
      <c r="O669" s="142"/>
      <c r="P66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69" s="140"/>
      <c r="R669" s="140"/>
      <c r="S669" s="140"/>
      <c r="T669" s="140"/>
      <c r="U669" s="137" t="str">
        <f t="shared" si="71"/>
        <v/>
      </c>
      <c r="V669" s="140"/>
      <c r="AL669" s="111" t="str">
        <f t="shared" si="72"/>
        <v/>
      </c>
      <c r="AM669" s="112" t="str">
        <f t="shared" si="73"/>
        <v/>
      </c>
      <c r="AN669" s="112" t="str">
        <f t="shared" si="74"/>
        <v/>
      </c>
      <c r="AO669" s="112" t="str">
        <f t="shared" si="75"/>
        <v/>
      </c>
      <c r="AP669" s="112" t="str">
        <f t="shared" si="76"/>
        <v/>
      </c>
      <c r="AQ669" s="112" t="str">
        <f t="shared" si="77"/>
        <v/>
      </c>
    </row>
    <row r="670" spans="1:43" x14ac:dyDescent="0.25">
      <c r="A670" s="138"/>
      <c r="B670" s="139"/>
      <c r="C670" s="140"/>
      <c r="D670" s="140"/>
      <c r="E670" s="140"/>
      <c r="F670" s="141"/>
      <c r="G670" s="141"/>
      <c r="H670" s="140"/>
      <c r="I670" s="140"/>
      <c r="J670" s="140"/>
      <c r="K670" s="140"/>
      <c r="L670" s="140"/>
      <c r="M670" s="140"/>
      <c r="N670" s="140"/>
      <c r="O670" s="142"/>
      <c r="P67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70" s="140"/>
      <c r="R670" s="140"/>
      <c r="S670" s="140"/>
      <c r="T670" s="140"/>
      <c r="U670" s="137" t="str">
        <f t="shared" si="71"/>
        <v/>
      </c>
      <c r="V670" s="140"/>
      <c r="AL670" s="111" t="str">
        <f t="shared" si="72"/>
        <v/>
      </c>
      <c r="AM670" s="112" t="str">
        <f t="shared" si="73"/>
        <v/>
      </c>
      <c r="AN670" s="112" t="str">
        <f t="shared" si="74"/>
        <v/>
      </c>
      <c r="AO670" s="112" t="str">
        <f t="shared" si="75"/>
        <v/>
      </c>
      <c r="AP670" s="112" t="str">
        <f t="shared" si="76"/>
        <v/>
      </c>
      <c r="AQ670" s="112" t="str">
        <f t="shared" si="77"/>
        <v/>
      </c>
    </row>
    <row r="671" spans="1:43" x14ac:dyDescent="0.25">
      <c r="A671" s="138"/>
      <c r="B671" s="139"/>
      <c r="C671" s="140"/>
      <c r="D671" s="140"/>
      <c r="E671" s="140"/>
      <c r="F671" s="141"/>
      <c r="G671" s="141"/>
      <c r="H671" s="140"/>
      <c r="I671" s="140"/>
      <c r="J671" s="140"/>
      <c r="K671" s="140"/>
      <c r="L671" s="140"/>
      <c r="M671" s="140"/>
      <c r="N671" s="140"/>
      <c r="O671" s="142"/>
      <c r="P67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71" s="140"/>
      <c r="R671" s="140"/>
      <c r="S671" s="140"/>
      <c r="T671" s="140"/>
      <c r="U671" s="137" t="str">
        <f t="shared" si="71"/>
        <v/>
      </c>
      <c r="V671" s="140"/>
      <c r="AL671" s="111" t="str">
        <f t="shared" si="72"/>
        <v/>
      </c>
      <c r="AM671" s="112" t="str">
        <f t="shared" si="73"/>
        <v/>
      </c>
      <c r="AN671" s="112" t="str">
        <f t="shared" si="74"/>
        <v/>
      </c>
      <c r="AO671" s="112" t="str">
        <f t="shared" si="75"/>
        <v/>
      </c>
      <c r="AP671" s="112" t="str">
        <f t="shared" si="76"/>
        <v/>
      </c>
      <c r="AQ671" s="112" t="str">
        <f t="shared" si="77"/>
        <v/>
      </c>
    </row>
    <row r="672" spans="1:43" x14ac:dyDescent="0.25">
      <c r="A672" s="138"/>
      <c r="B672" s="139"/>
      <c r="C672" s="140"/>
      <c r="D672" s="140"/>
      <c r="E672" s="140"/>
      <c r="F672" s="141"/>
      <c r="G672" s="141"/>
      <c r="H672" s="140"/>
      <c r="I672" s="140"/>
      <c r="J672" s="140"/>
      <c r="K672" s="140"/>
      <c r="L672" s="140"/>
      <c r="M672" s="140"/>
      <c r="N672" s="140"/>
      <c r="O672" s="142"/>
      <c r="P67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72" s="140"/>
      <c r="R672" s="140"/>
      <c r="S672" s="140"/>
      <c r="T672" s="140"/>
      <c r="U672" s="137" t="str">
        <f t="shared" si="71"/>
        <v/>
      </c>
      <c r="V672" s="140"/>
      <c r="AL672" s="111" t="str">
        <f t="shared" si="72"/>
        <v/>
      </c>
      <c r="AM672" s="112" t="str">
        <f t="shared" si="73"/>
        <v/>
      </c>
      <c r="AN672" s="112" t="str">
        <f t="shared" si="74"/>
        <v/>
      </c>
      <c r="AO672" s="112" t="str">
        <f t="shared" si="75"/>
        <v/>
      </c>
      <c r="AP672" s="112" t="str">
        <f t="shared" si="76"/>
        <v/>
      </c>
      <c r="AQ672" s="112" t="str">
        <f t="shared" si="77"/>
        <v/>
      </c>
    </row>
    <row r="673" spans="1:43" x14ac:dyDescent="0.25">
      <c r="A673" s="138"/>
      <c r="B673" s="139"/>
      <c r="C673" s="140"/>
      <c r="D673" s="140"/>
      <c r="E673" s="140"/>
      <c r="F673" s="141"/>
      <c r="G673" s="141"/>
      <c r="H673" s="140"/>
      <c r="I673" s="140"/>
      <c r="J673" s="140"/>
      <c r="K673" s="140"/>
      <c r="L673" s="140"/>
      <c r="M673" s="140"/>
      <c r="N673" s="140"/>
      <c r="O673" s="142"/>
      <c r="P67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73" s="140"/>
      <c r="R673" s="140"/>
      <c r="S673" s="140"/>
      <c r="T673" s="140"/>
      <c r="U673" s="137" t="str">
        <f t="shared" si="71"/>
        <v/>
      </c>
      <c r="V673" s="140"/>
      <c r="AL673" s="111" t="str">
        <f t="shared" si="72"/>
        <v/>
      </c>
      <c r="AM673" s="112" t="str">
        <f t="shared" si="73"/>
        <v/>
      </c>
      <c r="AN673" s="112" t="str">
        <f t="shared" si="74"/>
        <v/>
      </c>
      <c r="AO673" s="112" t="str">
        <f t="shared" si="75"/>
        <v/>
      </c>
      <c r="AP673" s="112" t="str">
        <f t="shared" si="76"/>
        <v/>
      </c>
      <c r="AQ673" s="112" t="str">
        <f t="shared" si="77"/>
        <v/>
      </c>
    </row>
    <row r="674" spans="1:43" x14ac:dyDescent="0.25">
      <c r="A674" s="138"/>
      <c r="B674" s="139"/>
      <c r="C674" s="140"/>
      <c r="D674" s="140"/>
      <c r="E674" s="140"/>
      <c r="F674" s="141"/>
      <c r="G674" s="141"/>
      <c r="H674" s="140"/>
      <c r="I674" s="140"/>
      <c r="J674" s="140"/>
      <c r="K674" s="140"/>
      <c r="L674" s="140"/>
      <c r="M674" s="140"/>
      <c r="N674" s="140"/>
      <c r="O674" s="142"/>
      <c r="P67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74" s="140"/>
      <c r="R674" s="140"/>
      <c r="S674" s="140"/>
      <c r="T674" s="140"/>
      <c r="U674" s="137" t="str">
        <f t="shared" si="71"/>
        <v/>
      </c>
      <c r="V674" s="140"/>
      <c r="AL674" s="111" t="str">
        <f t="shared" si="72"/>
        <v/>
      </c>
      <c r="AM674" s="112" t="str">
        <f t="shared" si="73"/>
        <v/>
      </c>
      <c r="AN674" s="112" t="str">
        <f t="shared" si="74"/>
        <v/>
      </c>
      <c r="AO674" s="112" t="str">
        <f t="shared" si="75"/>
        <v/>
      </c>
      <c r="AP674" s="112" t="str">
        <f t="shared" si="76"/>
        <v/>
      </c>
      <c r="AQ674" s="112" t="str">
        <f t="shared" si="77"/>
        <v/>
      </c>
    </row>
    <row r="675" spans="1:43" x14ac:dyDescent="0.25">
      <c r="A675" s="138"/>
      <c r="B675" s="139"/>
      <c r="C675" s="140"/>
      <c r="D675" s="140"/>
      <c r="E675" s="140"/>
      <c r="F675" s="141"/>
      <c r="G675" s="141"/>
      <c r="H675" s="140"/>
      <c r="I675" s="140"/>
      <c r="J675" s="140"/>
      <c r="K675" s="140"/>
      <c r="L675" s="140"/>
      <c r="M675" s="140"/>
      <c r="N675" s="140"/>
      <c r="O675" s="142"/>
      <c r="P67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75" s="140"/>
      <c r="R675" s="140"/>
      <c r="S675" s="140"/>
      <c r="T675" s="140"/>
      <c r="U675" s="137" t="str">
        <f t="shared" si="71"/>
        <v/>
      </c>
      <c r="V675" s="140"/>
      <c r="AL675" s="111" t="str">
        <f t="shared" si="72"/>
        <v/>
      </c>
      <c r="AM675" s="112" t="str">
        <f t="shared" si="73"/>
        <v/>
      </c>
      <c r="AN675" s="112" t="str">
        <f t="shared" si="74"/>
        <v/>
      </c>
      <c r="AO675" s="112" t="str">
        <f t="shared" si="75"/>
        <v/>
      </c>
      <c r="AP675" s="112" t="str">
        <f t="shared" si="76"/>
        <v/>
      </c>
      <c r="AQ675" s="112" t="str">
        <f t="shared" si="77"/>
        <v/>
      </c>
    </row>
    <row r="676" spans="1:43" x14ac:dyDescent="0.25">
      <c r="A676" s="138"/>
      <c r="B676" s="139"/>
      <c r="C676" s="140"/>
      <c r="D676" s="140"/>
      <c r="E676" s="140"/>
      <c r="F676" s="141"/>
      <c r="G676" s="141"/>
      <c r="H676" s="140"/>
      <c r="I676" s="140"/>
      <c r="J676" s="140"/>
      <c r="K676" s="140"/>
      <c r="L676" s="140"/>
      <c r="M676" s="140"/>
      <c r="N676" s="140"/>
      <c r="O676" s="142"/>
      <c r="P67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76" s="140"/>
      <c r="R676" s="140"/>
      <c r="S676" s="140"/>
      <c r="T676" s="140"/>
      <c r="U676" s="137" t="str">
        <f t="shared" si="71"/>
        <v/>
      </c>
      <c r="V676" s="140"/>
      <c r="AL676" s="111" t="str">
        <f t="shared" si="72"/>
        <v/>
      </c>
      <c r="AM676" s="112" t="str">
        <f t="shared" si="73"/>
        <v/>
      </c>
      <c r="AN676" s="112" t="str">
        <f t="shared" si="74"/>
        <v/>
      </c>
      <c r="AO676" s="112" t="str">
        <f t="shared" si="75"/>
        <v/>
      </c>
      <c r="AP676" s="112" t="str">
        <f t="shared" si="76"/>
        <v/>
      </c>
      <c r="AQ676" s="112" t="str">
        <f t="shared" si="77"/>
        <v/>
      </c>
    </row>
    <row r="677" spans="1:43" x14ac:dyDescent="0.25">
      <c r="A677" s="138"/>
      <c r="B677" s="139"/>
      <c r="C677" s="140"/>
      <c r="D677" s="140"/>
      <c r="E677" s="140"/>
      <c r="F677" s="141"/>
      <c r="G677" s="141"/>
      <c r="H677" s="140"/>
      <c r="I677" s="140"/>
      <c r="J677" s="140"/>
      <c r="K677" s="140"/>
      <c r="L677" s="140"/>
      <c r="M677" s="140"/>
      <c r="N677" s="140"/>
      <c r="O677" s="142"/>
      <c r="P67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77" s="140"/>
      <c r="R677" s="140"/>
      <c r="S677" s="140"/>
      <c r="T677" s="140"/>
      <c r="U677" s="137" t="str">
        <f t="shared" si="71"/>
        <v/>
      </c>
      <c r="V677" s="140"/>
      <c r="AL677" s="111" t="str">
        <f t="shared" si="72"/>
        <v/>
      </c>
      <c r="AM677" s="112" t="str">
        <f t="shared" si="73"/>
        <v/>
      </c>
      <c r="AN677" s="112" t="str">
        <f t="shared" si="74"/>
        <v/>
      </c>
      <c r="AO677" s="112" t="str">
        <f t="shared" si="75"/>
        <v/>
      </c>
      <c r="AP677" s="112" t="str">
        <f t="shared" si="76"/>
        <v/>
      </c>
      <c r="AQ677" s="112" t="str">
        <f t="shared" si="77"/>
        <v/>
      </c>
    </row>
    <row r="678" spans="1:43" x14ac:dyDescent="0.25">
      <c r="A678" s="138"/>
      <c r="B678" s="139"/>
      <c r="C678" s="140"/>
      <c r="D678" s="140"/>
      <c r="E678" s="140"/>
      <c r="F678" s="141"/>
      <c r="G678" s="141"/>
      <c r="H678" s="140"/>
      <c r="I678" s="140"/>
      <c r="J678" s="140"/>
      <c r="K678" s="140"/>
      <c r="L678" s="140"/>
      <c r="M678" s="140"/>
      <c r="N678" s="140"/>
      <c r="O678" s="142"/>
      <c r="P67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78" s="140"/>
      <c r="R678" s="140"/>
      <c r="S678" s="140"/>
      <c r="T678" s="140"/>
      <c r="U678" s="137" t="str">
        <f t="shared" si="71"/>
        <v/>
      </c>
      <c r="V678" s="140"/>
      <c r="AL678" s="111" t="str">
        <f t="shared" si="72"/>
        <v/>
      </c>
      <c r="AM678" s="112" t="str">
        <f t="shared" si="73"/>
        <v/>
      </c>
      <c r="AN678" s="112" t="str">
        <f t="shared" si="74"/>
        <v/>
      </c>
      <c r="AO678" s="112" t="str">
        <f t="shared" si="75"/>
        <v/>
      </c>
      <c r="AP678" s="112" t="str">
        <f t="shared" si="76"/>
        <v/>
      </c>
      <c r="AQ678" s="112" t="str">
        <f t="shared" si="77"/>
        <v/>
      </c>
    </row>
    <row r="679" spans="1:43" x14ac:dyDescent="0.25">
      <c r="A679" s="138"/>
      <c r="B679" s="139"/>
      <c r="C679" s="140"/>
      <c r="D679" s="140"/>
      <c r="E679" s="140"/>
      <c r="F679" s="141"/>
      <c r="G679" s="141"/>
      <c r="H679" s="140"/>
      <c r="I679" s="140"/>
      <c r="J679" s="140"/>
      <c r="K679" s="140"/>
      <c r="L679" s="140"/>
      <c r="M679" s="140"/>
      <c r="N679" s="140"/>
      <c r="O679" s="142"/>
      <c r="P67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79" s="140"/>
      <c r="R679" s="140"/>
      <c r="S679" s="140"/>
      <c r="T679" s="140"/>
      <c r="U679" s="137" t="str">
        <f t="shared" si="71"/>
        <v/>
      </c>
      <c r="V679" s="140"/>
      <c r="AL679" s="111" t="str">
        <f t="shared" si="72"/>
        <v/>
      </c>
      <c r="AM679" s="112" t="str">
        <f t="shared" si="73"/>
        <v/>
      </c>
      <c r="AN679" s="112" t="str">
        <f t="shared" si="74"/>
        <v/>
      </c>
      <c r="AO679" s="112" t="str">
        <f t="shared" si="75"/>
        <v/>
      </c>
      <c r="AP679" s="112" t="str">
        <f t="shared" si="76"/>
        <v/>
      </c>
      <c r="AQ679" s="112" t="str">
        <f t="shared" si="77"/>
        <v/>
      </c>
    </row>
    <row r="680" spans="1:43" x14ac:dyDescent="0.25">
      <c r="A680" s="138"/>
      <c r="B680" s="139"/>
      <c r="C680" s="140"/>
      <c r="D680" s="140"/>
      <c r="E680" s="140"/>
      <c r="F680" s="141"/>
      <c r="G680" s="141"/>
      <c r="H680" s="140"/>
      <c r="I680" s="140"/>
      <c r="J680" s="140"/>
      <c r="K680" s="140"/>
      <c r="L680" s="140"/>
      <c r="M680" s="140"/>
      <c r="N680" s="140"/>
      <c r="O680" s="142"/>
      <c r="P68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80" s="140"/>
      <c r="R680" s="140"/>
      <c r="S680" s="140"/>
      <c r="T680" s="140"/>
      <c r="U680" s="137" t="str">
        <f t="shared" si="71"/>
        <v/>
      </c>
      <c r="V680" s="140"/>
      <c r="AL680" s="111" t="str">
        <f t="shared" si="72"/>
        <v/>
      </c>
      <c r="AM680" s="112" t="str">
        <f t="shared" si="73"/>
        <v/>
      </c>
      <c r="AN680" s="112" t="str">
        <f t="shared" si="74"/>
        <v/>
      </c>
      <c r="AO680" s="112" t="str">
        <f t="shared" si="75"/>
        <v/>
      </c>
      <c r="AP680" s="112" t="str">
        <f t="shared" si="76"/>
        <v/>
      </c>
      <c r="AQ680" s="112" t="str">
        <f t="shared" si="77"/>
        <v/>
      </c>
    </row>
    <row r="681" spans="1:43" x14ac:dyDescent="0.25">
      <c r="A681" s="138"/>
      <c r="B681" s="139"/>
      <c r="C681" s="140"/>
      <c r="D681" s="140"/>
      <c r="E681" s="140"/>
      <c r="F681" s="141"/>
      <c r="G681" s="141"/>
      <c r="H681" s="140"/>
      <c r="I681" s="140"/>
      <c r="J681" s="140"/>
      <c r="K681" s="140"/>
      <c r="L681" s="140"/>
      <c r="M681" s="140"/>
      <c r="N681" s="140"/>
      <c r="O681" s="142"/>
      <c r="P68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81" s="140"/>
      <c r="R681" s="140"/>
      <c r="S681" s="140"/>
      <c r="T681" s="140"/>
      <c r="U681" s="137" t="str">
        <f t="shared" si="71"/>
        <v/>
      </c>
      <c r="V681" s="140"/>
      <c r="AL681" s="111" t="str">
        <f t="shared" si="72"/>
        <v/>
      </c>
      <c r="AM681" s="112" t="str">
        <f t="shared" si="73"/>
        <v/>
      </c>
      <c r="AN681" s="112" t="str">
        <f t="shared" si="74"/>
        <v/>
      </c>
      <c r="AO681" s="112" t="str">
        <f t="shared" si="75"/>
        <v/>
      </c>
      <c r="AP681" s="112" t="str">
        <f t="shared" si="76"/>
        <v/>
      </c>
      <c r="AQ681" s="112" t="str">
        <f t="shared" si="77"/>
        <v/>
      </c>
    </row>
    <row r="682" spans="1:43" x14ac:dyDescent="0.25">
      <c r="A682" s="138"/>
      <c r="B682" s="139"/>
      <c r="C682" s="140"/>
      <c r="D682" s="140"/>
      <c r="E682" s="140"/>
      <c r="F682" s="141"/>
      <c r="G682" s="141"/>
      <c r="H682" s="140"/>
      <c r="I682" s="140"/>
      <c r="J682" s="140"/>
      <c r="K682" s="140"/>
      <c r="L682" s="140"/>
      <c r="M682" s="140"/>
      <c r="N682" s="140"/>
      <c r="O682" s="142"/>
      <c r="P68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82" s="140"/>
      <c r="R682" s="140"/>
      <c r="S682" s="140"/>
      <c r="T682" s="140"/>
      <c r="U682" s="137" t="str">
        <f t="shared" si="71"/>
        <v/>
      </c>
      <c r="V682" s="140"/>
      <c r="AL682" s="111" t="str">
        <f t="shared" si="72"/>
        <v/>
      </c>
      <c r="AM682" s="112" t="str">
        <f t="shared" si="73"/>
        <v/>
      </c>
      <c r="AN682" s="112" t="str">
        <f t="shared" si="74"/>
        <v/>
      </c>
      <c r="AO682" s="112" t="str">
        <f t="shared" si="75"/>
        <v/>
      </c>
      <c r="AP682" s="112" t="str">
        <f t="shared" si="76"/>
        <v/>
      </c>
      <c r="AQ682" s="112" t="str">
        <f t="shared" si="77"/>
        <v/>
      </c>
    </row>
    <row r="683" spans="1:43" x14ac:dyDescent="0.25">
      <c r="A683" s="138"/>
      <c r="B683" s="139"/>
      <c r="C683" s="140"/>
      <c r="D683" s="140"/>
      <c r="E683" s="140"/>
      <c r="F683" s="141"/>
      <c r="G683" s="141"/>
      <c r="H683" s="140"/>
      <c r="I683" s="140"/>
      <c r="J683" s="140"/>
      <c r="K683" s="140"/>
      <c r="L683" s="140"/>
      <c r="M683" s="140"/>
      <c r="N683" s="140"/>
      <c r="O683" s="142"/>
      <c r="P68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83" s="140"/>
      <c r="R683" s="140"/>
      <c r="S683" s="140"/>
      <c r="T683" s="140"/>
      <c r="U683" s="137" t="str">
        <f t="shared" si="71"/>
        <v/>
      </c>
      <c r="V683" s="140"/>
      <c r="AL683" s="111" t="str">
        <f t="shared" si="72"/>
        <v/>
      </c>
      <c r="AM683" s="112" t="str">
        <f t="shared" si="73"/>
        <v/>
      </c>
      <c r="AN683" s="112" t="str">
        <f t="shared" si="74"/>
        <v/>
      </c>
      <c r="AO683" s="112" t="str">
        <f t="shared" si="75"/>
        <v/>
      </c>
      <c r="AP683" s="112" t="str">
        <f t="shared" si="76"/>
        <v/>
      </c>
      <c r="AQ683" s="112" t="str">
        <f t="shared" si="77"/>
        <v/>
      </c>
    </row>
    <row r="684" spans="1:43" x14ac:dyDescent="0.25">
      <c r="A684" s="138"/>
      <c r="B684" s="139"/>
      <c r="C684" s="140"/>
      <c r="D684" s="140"/>
      <c r="E684" s="140"/>
      <c r="F684" s="141"/>
      <c r="G684" s="141"/>
      <c r="H684" s="140"/>
      <c r="I684" s="140"/>
      <c r="J684" s="140"/>
      <c r="K684" s="140"/>
      <c r="L684" s="140"/>
      <c r="M684" s="140"/>
      <c r="N684" s="140"/>
      <c r="O684" s="142"/>
      <c r="P68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84" s="140"/>
      <c r="R684" s="140"/>
      <c r="S684" s="140"/>
      <c r="T684" s="140"/>
      <c r="U684" s="137" t="str">
        <f t="shared" si="71"/>
        <v/>
      </c>
      <c r="V684" s="140"/>
      <c r="AL684" s="111" t="str">
        <f t="shared" si="72"/>
        <v/>
      </c>
      <c r="AM684" s="112" t="str">
        <f t="shared" si="73"/>
        <v/>
      </c>
      <c r="AN684" s="112" t="str">
        <f t="shared" si="74"/>
        <v/>
      </c>
      <c r="AO684" s="112" t="str">
        <f t="shared" si="75"/>
        <v/>
      </c>
      <c r="AP684" s="112" t="str">
        <f t="shared" si="76"/>
        <v/>
      </c>
      <c r="AQ684" s="112" t="str">
        <f t="shared" si="77"/>
        <v/>
      </c>
    </row>
    <row r="685" spans="1:43" x14ac:dyDescent="0.25">
      <c r="A685" s="138"/>
      <c r="B685" s="139"/>
      <c r="C685" s="140"/>
      <c r="D685" s="140"/>
      <c r="E685" s="140"/>
      <c r="F685" s="141"/>
      <c r="G685" s="141"/>
      <c r="H685" s="140"/>
      <c r="I685" s="140"/>
      <c r="J685" s="140"/>
      <c r="K685" s="140"/>
      <c r="L685" s="140"/>
      <c r="M685" s="140"/>
      <c r="N685" s="140"/>
      <c r="O685" s="142"/>
      <c r="P68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85" s="140"/>
      <c r="R685" s="140"/>
      <c r="S685" s="140"/>
      <c r="T685" s="140"/>
      <c r="U685" s="137" t="str">
        <f t="shared" si="71"/>
        <v/>
      </c>
      <c r="V685" s="140"/>
      <c r="AL685" s="111" t="str">
        <f t="shared" si="72"/>
        <v/>
      </c>
      <c r="AM685" s="112" t="str">
        <f t="shared" si="73"/>
        <v/>
      </c>
      <c r="AN685" s="112" t="str">
        <f t="shared" si="74"/>
        <v/>
      </c>
      <c r="AO685" s="112" t="str">
        <f t="shared" si="75"/>
        <v/>
      </c>
      <c r="AP685" s="112" t="str">
        <f t="shared" si="76"/>
        <v/>
      </c>
      <c r="AQ685" s="112" t="str">
        <f t="shared" si="77"/>
        <v/>
      </c>
    </row>
    <row r="686" spans="1:43" x14ac:dyDescent="0.25">
      <c r="A686" s="138"/>
      <c r="B686" s="139"/>
      <c r="C686" s="140"/>
      <c r="D686" s="140"/>
      <c r="E686" s="140"/>
      <c r="F686" s="141"/>
      <c r="G686" s="141"/>
      <c r="H686" s="140"/>
      <c r="I686" s="140"/>
      <c r="J686" s="140"/>
      <c r="K686" s="140"/>
      <c r="L686" s="140"/>
      <c r="M686" s="140"/>
      <c r="N686" s="140"/>
      <c r="O686" s="142"/>
      <c r="P68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86" s="140"/>
      <c r="R686" s="140"/>
      <c r="S686" s="140"/>
      <c r="T686" s="140"/>
      <c r="U686" s="137" t="str">
        <f t="shared" si="71"/>
        <v/>
      </c>
      <c r="V686" s="140"/>
      <c r="AL686" s="111" t="str">
        <f t="shared" si="72"/>
        <v/>
      </c>
      <c r="AM686" s="112" t="str">
        <f t="shared" si="73"/>
        <v/>
      </c>
      <c r="AN686" s="112" t="str">
        <f t="shared" si="74"/>
        <v/>
      </c>
      <c r="AO686" s="112" t="str">
        <f t="shared" si="75"/>
        <v/>
      </c>
      <c r="AP686" s="112" t="str">
        <f t="shared" si="76"/>
        <v/>
      </c>
      <c r="AQ686" s="112" t="str">
        <f t="shared" si="77"/>
        <v/>
      </c>
    </row>
    <row r="687" spans="1:43" x14ac:dyDescent="0.25">
      <c r="A687" s="138"/>
      <c r="B687" s="139"/>
      <c r="C687" s="140"/>
      <c r="D687" s="140"/>
      <c r="E687" s="140"/>
      <c r="F687" s="141"/>
      <c r="G687" s="141"/>
      <c r="H687" s="140"/>
      <c r="I687" s="140"/>
      <c r="J687" s="140"/>
      <c r="K687" s="140"/>
      <c r="L687" s="140"/>
      <c r="M687" s="140"/>
      <c r="N687" s="140"/>
      <c r="O687" s="142"/>
      <c r="P68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87" s="140"/>
      <c r="R687" s="140"/>
      <c r="S687" s="140"/>
      <c r="T687" s="140"/>
      <c r="U687" s="137" t="str">
        <f t="shared" si="71"/>
        <v/>
      </c>
      <c r="V687" s="140"/>
      <c r="AL687" s="111" t="str">
        <f t="shared" si="72"/>
        <v/>
      </c>
      <c r="AM687" s="112" t="str">
        <f t="shared" si="73"/>
        <v/>
      </c>
      <c r="AN687" s="112" t="str">
        <f t="shared" si="74"/>
        <v/>
      </c>
      <c r="AO687" s="112" t="str">
        <f t="shared" si="75"/>
        <v/>
      </c>
      <c r="AP687" s="112" t="str">
        <f t="shared" si="76"/>
        <v/>
      </c>
      <c r="AQ687" s="112" t="str">
        <f t="shared" si="77"/>
        <v/>
      </c>
    </row>
    <row r="688" spans="1:43" x14ac:dyDescent="0.25">
      <c r="A688" s="138"/>
      <c r="B688" s="139"/>
      <c r="C688" s="140"/>
      <c r="D688" s="140"/>
      <c r="E688" s="140"/>
      <c r="F688" s="141"/>
      <c r="G688" s="141"/>
      <c r="H688" s="140"/>
      <c r="I688" s="140"/>
      <c r="J688" s="140"/>
      <c r="K688" s="140"/>
      <c r="L688" s="140"/>
      <c r="M688" s="140"/>
      <c r="N688" s="140"/>
      <c r="O688" s="142"/>
      <c r="P68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88" s="140"/>
      <c r="R688" s="140"/>
      <c r="S688" s="140"/>
      <c r="T688" s="140"/>
      <c r="U688" s="137" t="str">
        <f t="shared" si="71"/>
        <v/>
      </c>
      <c r="V688" s="140"/>
      <c r="AL688" s="111" t="str">
        <f t="shared" si="72"/>
        <v/>
      </c>
      <c r="AM688" s="112" t="str">
        <f t="shared" si="73"/>
        <v/>
      </c>
      <c r="AN688" s="112" t="str">
        <f t="shared" si="74"/>
        <v/>
      </c>
      <c r="AO688" s="112" t="str">
        <f t="shared" si="75"/>
        <v/>
      </c>
      <c r="AP688" s="112" t="str">
        <f t="shared" si="76"/>
        <v/>
      </c>
      <c r="AQ688" s="112" t="str">
        <f t="shared" si="77"/>
        <v/>
      </c>
    </row>
    <row r="689" spans="1:43" x14ac:dyDescent="0.25">
      <c r="A689" s="138"/>
      <c r="B689" s="139"/>
      <c r="C689" s="140"/>
      <c r="D689" s="140"/>
      <c r="E689" s="140"/>
      <c r="F689" s="141"/>
      <c r="G689" s="141"/>
      <c r="H689" s="140"/>
      <c r="I689" s="140"/>
      <c r="J689" s="140"/>
      <c r="K689" s="140"/>
      <c r="L689" s="140"/>
      <c r="M689" s="140"/>
      <c r="N689" s="140"/>
      <c r="O689" s="142"/>
      <c r="P68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89" s="140"/>
      <c r="R689" s="140"/>
      <c r="S689" s="140"/>
      <c r="T689" s="140"/>
      <c r="U689" s="137" t="str">
        <f t="shared" si="71"/>
        <v/>
      </c>
      <c r="V689" s="140"/>
      <c r="AL689" s="111" t="str">
        <f t="shared" si="72"/>
        <v/>
      </c>
      <c r="AM689" s="112" t="str">
        <f t="shared" si="73"/>
        <v/>
      </c>
      <c r="AN689" s="112" t="str">
        <f t="shared" si="74"/>
        <v/>
      </c>
      <c r="AO689" s="112" t="str">
        <f t="shared" si="75"/>
        <v/>
      </c>
      <c r="AP689" s="112" t="str">
        <f t="shared" si="76"/>
        <v/>
      </c>
      <c r="AQ689" s="112" t="str">
        <f t="shared" si="77"/>
        <v/>
      </c>
    </row>
    <row r="690" spans="1:43" x14ac:dyDescent="0.25">
      <c r="A690" s="138"/>
      <c r="B690" s="139"/>
      <c r="C690" s="140"/>
      <c r="D690" s="140"/>
      <c r="E690" s="140"/>
      <c r="F690" s="141"/>
      <c r="G690" s="141"/>
      <c r="H690" s="140"/>
      <c r="I690" s="140"/>
      <c r="J690" s="140"/>
      <c r="K690" s="140"/>
      <c r="L690" s="140"/>
      <c r="M690" s="140"/>
      <c r="N690" s="140"/>
      <c r="O690" s="142"/>
      <c r="P69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90" s="140"/>
      <c r="R690" s="140"/>
      <c r="S690" s="140"/>
      <c r="T690" s="140"/>
      <c r="U690" s="137" t="str">
        <f t="shared" si="71"/>
        <v/>
      </c>
      <c r="V690" s="140"/>
      <c r="AL690" s="111" t="str">
        <f t="shared" si="72"/>
        <v/>
      </c>
      <c r="AM690" s="112" t="str">
        <f t="shared" si="73"/>
        <v/>
      </c>
      <c r="AN690" s="112" t="str">
        <f t="shared" si="74"/>
        <v/>
      </c>
      <c r="AO690" s="112" t="str">
        <f t="shared" si="75"/>
        <v/>
      </c>
      <c r="AP690" s="112" t="str">
        <f t="shared" si="76"/>
        <v/>
      </c>
      <c r="AQ690" s="112" t="str">
        <f t="shared" si="77"/>
        <v/>
      </c>
    </row>
    <row r="691" spans="1:43" x14ac:dyDescent="0.25">
      <c r="A691" s="138"/>
      <c r="B691" s="139"/>
      <c r="C691" s="140"/>
      <c r="D691" s="140"/>
      <c r="E691" s="140"/>
      <c r="F691" s="141"/>
      <c r="G691" s="141"/>
      <c r="H691" s="140"/>
      <c r="I691" s="140"/>
      <c r="J691" s="140"/>
      <c r="K691" s="140"/>
      <c r="L691" s="140"/>
      <c r="M691" s="140"/>
      <c r="N691" s="140"/>
      <c r="O691" s="142"/>
      <c r="P69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91" s="140"/>
      <c r="R691" s="140"/>
      <c r="S691" s="140"/>
      <c r="T691" s="140"/>
      <c r="U691" s="137" t="str">
        <f t="shared" si="71"/>
        <v/>
      </c>
      <c r="V691" s="140"/>
      <c r="AL691" s="111" t="str">
        <f t="shared" si="72"/>
        <v/>
      </c>
      <c r="AM691" s="112" t="str">
        <f t="shared" si="73"/>
        <v/>
      </c>
      <c r="AN691" s="112" t="str">
        <f t="shared" si="74"/>
        <v/>
      </c>
      <c r="AO691" s="112" t="str">
        <f t="shared" si="75"/>
        <v/>
      </c>
      <c r="AP691" s="112" t="str">
        <f t="shared" si="76"/>
        <v/>
      </c>
      <c r="AQ691" s="112" t="str">
        <f t="shared" si="77"/>
        <v/>
      </c>
    </row>
    <row r="692" spans="1:43" x14ac:dyDescent="0.25">
      <c r="A692" s="138"/>
      <c r="B692" s="139"/>
      <c r="C692" s="140"/>
      <c r="D692" s="140"/>
      <c r="E692" s="140"/>
      <c r="F692" s="141"/>
      <c r="G692" s="141"/>
      <c r="H692" s="140"/>
      <c r="I692" s="140"/>
      <c r="J692" s="140"/>
      <c r="K692" s="140"/>
      <c r="L692" s="140"/>
      <c r="M692" s="140"/>
      <c r="N692" s="140"/>
      <c r="O692" s="142"/>
      <c r="P69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92" s="140"/>
      <c r="R692" s="140"/>
      <c r="S692" s="140"/>
      <c r="T692" s="140"/>
      <c r="U692" s="137" t="str">
        <f t="shared" si="71"/>
        <v/>
      </c>
      <c r="V692" s="140"/>
      <c r="AL692" s="111" t="str">
        <f t="shared" si="72"/>
        <v/>
      </c>
      <c r="AM692" s="112" t="str">
        <f t="shared" si="73"/>
        <v/>
      </c>
      <c r="AN692" s="112" t="str">
        <f t="shared" si="74"/>
        <v/>
      </c>
      <c r="AO692" s="112" t="str">
        <f t="shared" si="75"/>
        <v/>
      </c>
      <c r="AP692" s="112" t="str">
        <f t="shared" si="76"/>
        <v/>
      </c>
      <c r="AQ692" s="112" t="str">
        <f t="shared" si="77"/>
        <v/>
      </c>
    </row>
    <row r="693" spans="1:43" x14ac:dyDescent="0.25">
      <c r="A693" s="138"/>
      <c r="B693" s="139"/>
      <c r="C693" s="140"/>
      <c r="D693" s="140"/>
      <c r="E693" s="140"/>
      <c r="F693" s="141"/>
      <c r="G693" s="141"/>
      <c r="H693" s="140"/>
      <c r="I693" s="140"/>
      <c r="J693" s="140"/>
      <c r="K693" s="140"/>
      <c r="L693" s="140"/>
      <c r="M693" s="140"/>
      <c r="N693" s="140"/>
      <c r="O693" s="142"/>
      <c r="P69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93" s="140"/>
      <c r="R693" s="140"/>
      <c r="S693" s="140"/>
      <c r="T693" s="140"/>
      <c r="U693" s="137" t="str">
        <f t="shared" si="71"/>
        <v/>
      </c>
      <c r="V693" s="140"/>
      <c r="AL693" s="111" t="str">
        <f t="shared" si="72"/>
        <v/>
      </c>
      <c r="AM693" s="112" t="str">
        <f t="shared" si="73"/>
        <v/>
      </c>
      <c r="AN693" s="112" t="str">
        <f t="shared" si="74"/>
        <v/>
      </c>
      <c r="AO693" s="112" t="str">
        <f t="shared" si="75"/>
        <v/>
      </c>
      <c r="AP693" s="112" t="str">
        <f t="shared" si="76"/>
        <v/>
      </c>
      <c r="AQ693" s="112" t="str">
        <f t="shared" si="77"/>
        <v/>
      </c>
    </row>
    <row r="694" spans="1:43" x14ac:dyDescent="0.25">
      <c r="A694" s="138"/>
      <c r="B694" s="139"/>
      <c r="C694" s="140"/>
      <c r="D694" s="140"/>
      <c r="E694" s="140"/>
      <c r="F694" s="141"/>
      <c r="G694" s="141"/>
      <c r="H694" s="140"/>
      <c r="I694" s="140"/>
      <c r="J694" s="140"/>
      <c r="K694" s="140"/>
      <c r="L694" s="140"/>
      <c r="M694" s="140"/>
      <c r="N694" s="140"/>
      <c r="O694" s="142"/>
      <c r="P69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94" s="140"/>
      <c r="R694" s="140"/>
      <c r="S694" s="140"/>
      <c r="T694" s="140"/>
      <c r="U694" s="137" t="str">
        <f t="shared" si="71"/>
        <v/>
      </c>
      <c r="V694" s="140"/>
      <c r="AL694" s="111" t="str">
        <f t="shared" si="72"/>
        <v/>
      </c>
      <c r="AM694" s="112" t="str">
        <f t="shared" si="73"/>
        <v/>
      </c>
      <c r="AN694" s="112" t="str">
        <f t="shared" si="74"/>
        <v/>
      </c>
      <c r="AO694" s="112" t="str">
        <f t="shared" si="75"/>
        <v/>
      </c>
      <c r="AP694" s="112" t="str">
        <f t="shared" si="76"/>
        <v/>
      </c>
      <c r="AQ694" s="112" t="str">
        <f t="shared" si="77"/>
        <v/>
      </c>
    </row>
    <row r="695" spans="1:43" x14ac:dyDescent="0.25">
      <c r="A695" s="138"/>
      <c r="B695" s="139"/>
      <c r="C695" s="140"/>
      <c r="D695" s="140"/>
      <c r="E695" s="140"/>
      <c r="F695" s="141"/>
      <c r="G695" s="141"/>
      <c r="H695" s="140"/>
      <c r="I695" s="140"/>
      <c r="J695" s="140"/>
      <c r="K695" s="140"/>
      <c r="L695" s="140"/>
      <c r="M695" s="140"/>
      <c r="N695" s="140"/>
      <c r="O695" s="142"/>
      <c r="P69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95" s="140"/>
      <c r="R695" s="140"/>
      <c r="S695" s="140"/>
      <c r="T695" s="140"/>
      <c r="U695" s="137" t="str">
        <f t="shared" si="71"/>
        <v/>
      </c>
      <c r="V695" s="140"/>
      <c r="AL695" s="111" t="str">
        <f t="shared" si="72"/>
        <v/>
      </c>
      <c r="AM695" s="112" t="str">
        <f t="shared" si="73"/>
        <v/>
      </c>
      <c r="AN695" s="112" t="str">
        <f t="shared" si="74"/>
        <v/>
      </c>
      <c r="AO695" s="112" t="str">
        <f t="shared" si="75"/>
        <v/>
      </c>
      <c r="AP695" s="112" t="str">
        <f t="shared" si="76"/>
        <v/>
      </c>
      <c r="AQ695" s="112" t="str">
        <f t="shared" si="77"/>
        <v/>
      </c>
    </row>
    <row r="696" spans="1:43" x14ac:dyDescent="0.25">
      <c r="A696" s="138"/>
      <c r="B696" s="139"/>
      <c r="C696" s="140"/>
      <c r="D696" s="140"/>
      <c r="E696" s="140"/>
      <c r="F696" s="141"/>
      <c r="G696" s="141"/>
      <c r="H696" s="140"/>
      <c r="I696" s="140"/>
      <c r="J696" s="140"/>
      <c r="K696" s="140"/>
      <c r="L696" s="140"/>
      <c r="M696" s="140"/>
      <c r="N696" s="140"/>
      <c r="O696" s="142"/>
      <c r="P69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96" s="140"/>
      <c r="R696" s="140"/>
      <c r="S696" s="140"/>
      <c r="T696" s="140"/>
      <c r="U696" s="137" t="str">
        <f t="shared" si="71"/>
        <v/>
      </c>
      <c r="V696" s="140"/>
      <c r="AL696" s="111" t="str">
        <f t="shared" si="72"/>
        <v/>
      </c>
      <c r="AM696" s="112" t="str">
        <f t="shared" si="73"/>
        <v/>
      </c>
      <c r="AN696" s="112" t="str">
        <f t="shared" si="74"/>
        <v/>
      </c>
      <c r="AO696" s="112" t="str">
        <f t="shared" si="75"/>
        <v/>
      </c>
      <c r="AP696" s="112" t="str">
        <f t="shared" si="76"/>
        <v/>
      </c>
      <c r="AQ696" s="112" t="str">
        <f t="shared" si="77"/>
        <v/>
      </c>
    </row>
    <row r="697" spans="1:43" x14ac:dyDescent="0.25">
      <c r="A697" s="138"/>
      <c r="B697" s="139"/>
      <c r="C697" s="140"/>
      <c r="D697" s="140"/>
      <c r="E697" s="140"/>
      <c r="F697" s="141"/>
      <c r="G697" s="141"/>
      <c r="H697" s="140"/>
      <c r="I697" s="140"/>
      <c r="J697" s="140"/>
      <c r="K697" s="140"/>
      <c r="L697" s="140"/>
      <c r="M697" s="140"/>
      <c r="N697" s="140"/>
      <c r="O697" s="142"/>
      <c r="P69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97" s="140"/>
      <c r="R697" s="140"/>
      <c r="S697" s="140"/>
      <c r="T697" s="140"/>
      <c r="U697" s="137" t="str">
        <f t="shared" si="71"/>
        <v/>
      </c>
      <c r="V697" s="140"/>
      <c r="AL697" s="111" t="str">
        <f t="shared" si="72"/>
        <v/>
      </c>
      <c r="AM697" s="112" t="str">
        <f t="shared" si="73"/>
        <v/>
      </c>
      <c r="AN697" s="112" t="str">
        <f t="shared" si="74"/>
        <v/>
      </c>
      <c r="AO697" s="112" t="str">
        <f t="shared" si="75"/>
        <v/>
      </c>
      <c r="AP697" s="112" t="str">
        <f t="shared" si="76"/>
        <v/>
      </c>
      <c r="AQ697" s="112" t="str">
        <f t="shared" si="77"/>
        <v/>
      </c>
    </row>
    <row r="698" spans="1:43" x14ac:dyDescent="0.25">
      <c r="A698" s="138"/>
      <c r="B698" s="139"/>
      <c r="C698" s="140"/>
      <c r="D698" s="140"/>
      <c r="E698" s="140"/>
      <c r="F698" s="141"/>
      <c r="G698" s="141"/>
      <c r="H698" s="140"/>
      <c r="I698" s="140"/>
      <c r="J698" s="140"/>
      <c r="K698" s="140"/>
      <c r="L698" s="140"/>
      <c r="M698" s="140"/>
      <c r="N698" s="140"/>
      <c r="O698" s="142"/>
      <c r="P69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98" s="140"/>
      <c r="R698" s="140"/>
      <c r="S698" s="140"/>
      <c r="T698" s="140"/>
      <c r="U698" s="137" t="str">
        <f t="shared" si="71"/>
        <v/>
      </c>
      <c r="V698" s="140"/>
      <c r="AL698" s="111" t="str">
        <f t="shared" si="72"/>
        <v/>
      </c>
      <c r="AM698" s="112" t="str">
        <f t="shared" si="73"/>
        <v/>
      </c>
      <c r="AN698" s="112" t="str">
        <f t="shared" si="74"/>
        <v/>
      </c>
      <c r="AO698" s="112" t="str">
        <f t="shared" si="75"/>
        <v/>
      </c>
      <c r="AP698" s="112" t="str">
        <f t="shared" si="76"/>
        <v/>
      </c>
      <c r="AQ698" s="112" t="str">
        <f t="shared" si="77"/>
        <v/>
      </c>
    </row>
    <row r="699" spans="1:43" x14ac:dyDescent="0.25">
      <c r="A699" s="138"/>
      <c r="B699" s="139"/>
      <c r="C699" s="140"/>
      <c r="D699" s="140"/>
      <c r="E699" s="140"/>
      <c r="F699" s="141"/>
      <c r="G699" s="141"/>
      <c r="H699" s="140"/>
      <c r="I699" s="140"/>
      <c r="J699" s="140"/>
      <c r="K699" s="140"/>
      <c r="L699" s="140"/>
      <c r="M699" s="140"/>
      <c r="N699" s="140"/>
      <c r="O699" s="142"/>
      <c r="P69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699" s="140"/>
      <c r="R699" s="140"/>
      <c r="S699" s="140"/>
      <c r="T699" s="140"/>
      <c r="U699" s="137" t="str">
        <f t="shared" si="71"/>
        <v/>
      </c>
      <c r="V699" s="140"/>
      <c r="AL699" s="111" t="str">
        <f t="shared" si="72"/>
        <v/>
      </c>
      <c r="AM699" s="112" t="str">
        <f t="shared" si="73"/>
        <v/>
      </c>
      <c r="AN699" s="112" t="str">
        <f t="shared" si="74"/>
        <v/>
      </c>
      <c r="AO699" s="112" t="str">
        <f t="shared" si="75"/>
        <v/>
      </c>
      <c r="AP699" s="112" t="str">
        <f t="shared" si="76"/>
        <v/>
      </c>
      <c r="AQ699" s="112" t="str">
        <f t="shared" si="77"/>
        <v/>
      </c>
    </row>
    <row r="700" spans="1:43" x14ac:dyDescent="0.25">
      <c r="A700" s="138"/>
      <c r="B700" s="139"/>
      <c r="C700" s="140"/>
      <c r="D700" s="140"/>
      <c r="E700" s="140"/>
      <c r="F700" s="141"/>
      <c r="G700" s="141"/>
      <c r="H700" s="140"/>
      <c r="I700" s="140"/>
      <c r="J700" s="140"/>
      <c r="K700" s="140"/>
      <c r="L700" s="140"/>
      <c r="M700" s="140"/>
      <c r="N700" s="140"/>
      <c r="O700" s="142"/>
      <c r="P70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00" s="140"/>
      <c r="R700" s="140"/>
      <c r="S700" s="140"/>
      <c r="T700" s="140"/>
      <c r="U700" s="137" t="str">
        <f t="shared" si="71"/>
        <v/>
      </c>
      <c r="V700" s="140"/>
      <c r="AL700" s="111" t="str">
        <f t="shared" si="72"/>
        <v/>
      </c>
      <c r="AM700" s="112" t="str">
        <f t="shared" si="73"/>
        <v/>
      </c>
      <c r="AN700" s="112" t="str">
        <f t="shared" si="74"/>
        <v/>
      </c>
      <c r="AO700" s="112" t="str">
        <f t="shared" si="75"/>
        <v/>
      </c>
      <c r="AP700" s="112" t="str">
        <f t="shared" si="76"/>
        <v/>
      </c>
      <c r="AQ700" s="112" t="str">
        <f t="shared" si="77"/>
        <v/>
      </c>
    </row>
    <row r="701" spans="1:43" x14ac:dyDescent="0.25">
      <c r="A701" s="138"/>
      <c r="B701" s="139"/>
      <c r="C701" s="140"/>
      <c r="D701" s="140"/>
      <c r="E701" s="140"/>
      <c r="F701" s="141"/>
      <c r="G701" s="141"/>
      <c r="H701" s="140"/>
      <c r="I701" s="140"/>
      <c r="J701" s="140"/>
      <c r="K701" s="140"/>
      <c r="L701" s="140"/>
      <c r="M701" s="140"/>
      <c r="N701" s="140"/>
      <c r="O701" s="142"/>
      <c r="P70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01" s="140"/>
      <c r="R701" s="140"/>
      <c r="S701" s="140"/>
      <c r="T701" s="140"/>
      <c r="U701" s="137" t="str">
        <f t="shared" si="71"/>
        <v/>
      </c>
      <c r="V701" s="140"/>
      <c r="AL701" s="111" t="str">
        <f t="shared" si="72"/>
        <v/>
      </c>
      <c r="AM701" s="112" t="str">
        <f t="shared" si="73"/>
        <v/>
      </c>
      <c r="AN701" s="112" t="str">
        <f t="shared" si="74"/>
        <v/>
      </c>
      <c r="AO701" s="112" t="str">
        <f t="shared" si="75"/>
        <v/>
      </c>
      <c r="AP701" s="112" t="str">
        <f t="shared" si="76"/>
        <v/>
      </c>
      <c r="AQ701" s="112" t="str">
        <f t="shared" si="77"/>
        <v/>
      </c>
    </row>
    <row r="702" spans="1:43" x14ac:dyDescent="0.25">
      <c r="A702" s="138"/>
      <c r="B702" s="139"/>
      <c r="C702" s="140"/>
      <c r="D702" s="140"/>
      <c r="E702" s="140"/>
      <c r="F702" s="141"/>
      <c r="G702" s="141"/>
      <c r="H702" s="140"/>
      <c r="I702" s="140"/>
      <c r="J702" s="140"/>
      <c r="K702" s="140"/>
      <c r="L702" s="140"/>
      <c r="M702" s="140"/>
      <c r="N702" s="140"/>
      <c r="O702" s="142"/>
      <c r="P70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02" s="140"/>
      <c r="R702" s="140"/>
      <c r="S702" s="140"/>
      <c r="T702" s="140"/>
      <c r="U702" s="137" t="str">
        <f t="shared" si="71"/>
        <v/>
      </c>
      <c r="V702" s="140"/>
      <c r="AL702" s="111" t="str">
        <f t="shared" si="72"/>
        <v/>
      </c>
      <c r="AM702" s="112" t="str">
        <f t="shared" si="73"/>
        <v/>
      </c>
      <c r="AN702" s="112" t="str">
        <f t="shared" si="74"/>
        <v/>
      </c>
      <c r="AO702" s="112" t="str">
        <f t="shared" si="75"/>
        <v/>
      </c>
      <c r="AP702" s="112" t="str">
        <f t="shared" si="76"/>
        <v/>
      </c>
      <c r="AQ702" s="112" t="str">
        <f t="shared" si="77"/>
        <v/>
      </c>
    </row>
    <row r="703" spans="1:43" x14ac:dyDescent="0.25">
      <c r="A703" s="138"/>
      <c r="B703" s="139"/>
      <c r="C703" s="140"/>
      <c r="D703" s="140"/>
      <c r="E703" s="140"/>
      <c r="F703" s="141"/>
      <c r="G703" s="141"/>
      <c r="H703" s="140"/>
      <c r="I703" s="140"/>
      <c r="J703" s="140"/>
      <c r="K703" s="140"/>
      <c r="L703" s="140"/>
      <c r="M703" s="140"/>
      <c r="N703" s="140"/>
      <c r="O703" s="142"/>
      <c r="P70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03" s="140"/>
      <c r="R703" s="140"/>
      <c r="S703" s="140"/>
      <c r="T703" s="140"/>
      <c r="U703" s="137" t="str">
        <f t="shared" si="71"/>
        <v/>
      </c>
      <c r="V703" s="140"/>
      <c r="AL703" s="111" t="str">
        <f t="shared" si="72"/>
        <v/>
      </c>
      <c r="AM703" s="112" t="str">
        <f t="shared" si="73"/>
        <v/>
      </c>
      <c r="AN703" s="112" t="str">
        <f t="shared" si="74"/>
        <v/>
      </c>
      <c r="AO703" s="112" t="str">
        <f t="shared" si="75"/>
        <v/>
      </c>
      <c r="AP703" s="112" t="str">
        <f t="shared" si="76"/>
        <v/>
      </c>
      <c r="AQ703" s="112" t="str">
        <f t="shared" si="77"/>
        <v/>
      </c>
    </row>
    <row r="704" spans="1:43" x14ac:dyDescent="0.25">
      <c r="A704" s="138"/>
      <c r="B704" s="139"/>
      <c r="C704" s="140"/>
      <c r="D704" s="140"/>
      <c r="E704" s="140"/>
      <c r="F704" s="141"/>
      <c r="G704" s="141"/>
      <c r="H704" s="140"/>
      <c r="I704" s="140"/>
      <c r="J704" s="140"/>
      <c r="K704" s="140"/>
      <c r="L704" s="140"/>
      <c r="M704" s="140"/>
      <c r="N704" s="140"/>
      <c r="O704" s="142"/>
      <c r="P70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04" s="140"/>
      <c r="R704" s="140"/>
      <c r="S704" s="140"/>
      <c r="T704" s="140"/>
      <c r="U704" s="137" t="str">
        <f t="shared" si="71"/>
        <v/>
      </c>
      <c r="V704" s="140"/>
      <c r="AL704" s="111" t="str">
        <f t="shared" si="72"/>
        <v/>
      </c>
      <c r="AM704" s="112" t="str">
        <f t="shared" si="73"/>
        <v/>
      </c>
      <c r="AN704" s="112" t="str">
        <f t="shared" si="74"/>
        <v/>
      </c>
      <c r="AO704" s="112" t="str">
        <f t="shared" si="75"/>
        <v/>
      </c>
      <c r="AP704" s="112" t="str">
        <f t="shared" si="76"/>
        <v/>
      </c>
      <c r="AQ704" s="112" t="str">
        <f t="shared" si="77"/>
        <v/>
      </c>
    </row>
    <row r="705" spans="1:43" x14ac:dyDescent="0.25">
      <c r="A705" s="138"/>
      <c r="B705" s="139"/>
      <c r="C705" s="140"/>
      <c r="D705" s="140"/>
      <c r="E705" s="140"/>
      <c r="F705" s="141"/>
      <c r="G705" s="141"/>
      <c r="H705" s="140"/>
      <c r="I705" s="140"/>
      <c r="J705" s="140"/>
      <c r="K705" s="140"/>
      <c r="L705" s="140"/>
      <c r="M705" s="140"/>
      <c r="N705" s="140"/>
      <c r="O705" s="142"/>
      <c r="P70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05" s="140"/>
      <c r="R705" s="140"/>
      <c r="S705" s="140"/>
      <c r="T705" s="140"/>
      <c r="U705" s="137" t="str">
        <f t="shared" si="71"/>
        <v/>
      </c>
      <c r="V705" s="140"/>
      <c r="AL705" s="111" t="str">
        <f t="shared" si="72"/>
        <v/>
      </c>
      <c r="AM705" s="112" t="str">
        <f t="shared" si="73"/>
        <v/>
      </c>
      <c r="AN705" s="112" t="str">
        <f t="shared" si="74"/>
        <v/>
      </c>
      <c r="AO705" s="112" t="str">
        <f t="shared" si="75"/>
        <v/>
      </c>
      <c r="AP705" s="112" t="str">
        <f t="shared" si="76"/>
        <v/>
      </c>
      <c r="AQ705" s="112" t="str">
        <f t="shared" si="77"/>
        <v/>
      </c>
    </row>
    <row r="706" spans="1:43" x14ac:dyDescent="0.25">
      <c r="A706" s="138"/>
      <c r="B706" s="139"/>
      <c r="C706" s="140"/>
      <c r="D706" s="140"/>
      <c r="E706" s="140"/>
      <c r="F706" s="141"/>
      <c r="G706" s="141"/>
      <c r="H706" s="140"/>
      <c r="I706" s="140"/>
      <c r="J706" s="140"/>
      <c r="K706" s="140"/>
      <c r="L706" s="140"/>
      <c r="M706" s="140"/>
      <c r="N706" s="140"/>
      <c r="O706" s="142"/>
      <c r="P70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06" s="140"/>
      <c r="R706" s="140"/>
      <c r="S706" s="140"/>
      <c r="T706" s="140"/>
      <c r="U706" s="137" t="str">
        <f t="shared" ref="U706:U769" si="78">IF($P706="Votre établissement",(LEFT($C706,1)&amp;MID(LEFT($B706,6),3,4)&amp;$A706&amp;CODE(LEFT($E706,1))&amp;CODE(LEFT($D706,1))),IF($P706="Assurance Maladie","CERFA"&amp;MID(LEFT($B706,6),3,4)&amp;$A706&amp;CODE(LEFT($E706,1))&amp;CODE(LEFT($D706,1)),IF(OR($P706="Patient",$P706="Etablissement Receveur"),"Vous n'avez pas à prescrire ce transport","")))</f>
        <v/>
      </c>
      <c r="V706" s="140"/>
      <c r="AL706" s="111" t="str">
        <f t="shared" si="72"/>
        <v/>
      </c>
      <c r="AM706" s="112" t="str">
        <f t="shared" si="73"/>
        <v/>
      </c>
      <c r="AN706" s="112" t="str">
        <f t="shared" si="74"/>
        <v/>
      </c>
      <c r="AO706" s="112" t="str">
        <f t="shared" si="75"/>
        <v/>
      </c>
      <c r="AP706" s="112" t="str">
        <f t="shared" si="76"/>
        <v/>
      </c>
      <c r="AQ706" s="112" t="str">
        <f t="shared" si="77"/>
        <v/>
      </c>
    </row>
    <row r="707" spans="1:43" x14ac:dyDescent="0.25">
      <c r="A707" s="138"/>
      <c r="B707" s="139"/>
      <c r="C707" s="140"/>
      <c r="D707" s="140"/>
      <c r="E707" s="140"/>
      <c r="F707" s="141"/>
      <c r="G707" s="141"/>
      <c r="H707" s="140"/>
      <c r="I707" s="140"/>
      <c r="J707" s="140"/>
      <c r="K707" s="140"/>
      <c r="L707" s="140"/>
      <c r="M707" s="140"/>
      <c r="N707" s="140"/>
      <c r="O707" s="142"/>
      <c r="P70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07" s="140"/>
      <c r="R707" s="140"/>
      <c r="S707" s="140"/>
      <c r="T707" s="140"/>
      <c r="U707" s="137" t="str">
        <f t="shared" si="78"/>
        <v/>
      </c>
      <c r="V707" s="140"/>
      <c r="AL707" s="111" t="str">
        <f t="shared" ref="AL707:AL770" si="79">IF(AND(B707&lt;&gt;"",L707="Ambulance"),VALUE(LEFT(HOUR(B707),2)),"")</f>
        <v/>
      </c>
      <c r="AM707" s="112" t="str">
        <f t="shared" ref="AM707:AM770" si="80">IF(AND(B707&lt;&gt;"",L707="VSL"),VALUE(LEFT(HOUR(B707),2)),"")</f>
        <v/>
      </c>
      <c r="AN707" s="112" t="str">
        <f t="shared" ref="AN707:AN770" si="81">IF(AND(B707&lt;&gt;"",L707="Taxi conventionné"),VALUE(LEFT(HOUR(B707),2)),"")</f>
        <v/>
      </c>
      <c r="AO707" s="112" t="str">
        <f t="shared" ref="AO707:AO770" si="82">IF(AND(B707&lt;&gt;"",L707="Véhicule personnel"),VALUE(LEFT(HOUR(B707),2)),"")</f>
        <v/>
      </c>
      <c r="AP707" s="112" t="str">
        <f t="shared" ref="AP707:AP770" si="83">IF(AND(B707&lt;&gt;"",L707="Transport en commun"),VALUE(LEFT(HOUR(B707),2)),"")</f>
        <v/>
      </c>
      <c r="AQ707" s="112" t="str">
        <f t="shared" ref="AQ707:AQ770" si="84">IF(B707&lt;&gt;"",VALUE(LEFT(HOUR(B707),2)),"")</f>
        <v/>
      </c>
    </row>
    <row r="708" spans="1:43" x14ac:dyDescent="0.25">
      <c r="A708" s="138"/>
      <c r="B708" s="139"/>
      <c r="C708" s="140"/>
      <c r="D708" s="140"/>
      <c r="E708" s="140"/>
      <c r="F708" s="141"/>
      <c r="G708" s="141"/>
      <c r="H708" s="140"/>
      <c r="I708" s="140"/>
      <c r="J708" s="140"/>
      <c r="K708" s="140"/>
      <c r="L708" s="140"/>
      <c r="M708" s="140"/>
      <c r="N708" s="140"/>
      <c r="O708" s="142"/>
      <c r="P70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08" s="140"/>
      <c r="R708" s="140"/>
      <c r="S708" s="140"/>
      <c r="T708" s="140"/>
      <c r="U708" s="137" t="str">
        <f t="shared" si="78"/>
        <v/>
      </c>
      <c r="V708" s="140"/>
      <c r="AL708" s="111" t="str">
        <f t="shared" si="79"/>
        <v/>
      </c>
      <c r="AM708" s="112" t="str">
        <f t="shared" si="80"/>
        <v/>
      </c>
      <c r="AN708" s="112" t="str">
        <f t="shared" si="81"/>
        <v/>
      </c>
      <c r="AO708" s="112" t="str">
        <f t="shared" si="82"/>
        <v/>
      </c>
      <c r="AP708" s="112" t="str">
        <f t="shared" si="83"/>
        <v/>
      </c>
      <c r="AQ708" s="112" t="str">
        <f t="shared" si="84"/>
        <v/>
      </c>
    </row>
    <row r="709" spans="1:43" x14ac:dyDescent="0.25">
      <c r="A709" s="138"/>
      <c r="B709" s="139"/>
      <c r="C709" s="140"/>
      <c r="D709" s="140"/>
      <c r="E709" s="140"/>
      <c r="F709" s="141"/>
      <c r="G709" s="141"/>
      <c r="H709" s="140"/>
      <c r="I709" s="140"/>
      <c r="J709" s="140"/>
      <c r="K709" s="140"/>
      <c r="L709" s="140"/>
      <c r="M709" s="140"/>
      <c r="N709" s="140"/>
      <c r="O709" s="142"/>
      <c r="P70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09" s="140"/>
      <c r="R709" s="140"/>
      <c r="S709" s="140"/>
      <c r="T709" s="140"/>
      <c r="U709" s="137" t="str">
        <f t="shared" si="78"/>
        <v/>
      </c>
      <c r="V709" s="140"/>
      <c r="AL709" s="111" t="str">
        <f t="shared" si="79"/>
        <v/>
      </c>
      <c r="AM709" s="112" t="str">
        <f t="shared" si="80"/>
        <v/>
      </c>
      <c r="AN709" s="112" t="str">
        <f t="shared" si="81"/>
        <v/>
      </c>
      <c r="AO709" s="112" t="str">
        <f t="shared" si="82"/>
        <v/>
      </c>
      <c r="AP709" s="112" t="str">
        <f t="shared" si="83"/>
        <v/>
      </c>
      <c r="AQ709" s="112" t="str">
        <f t="shared" si="84"/>
        <v/>
      </c>
    </row>
    <row r="710" spans="1:43" x14ac:dyDescent="0.25">
      <c r="A710" s="138"/>
      <c r="B710" s="139"/>
      <c r="C710" s="140"/>
      <c r="D710" s="140"/>
      <c r="E710" s="140"/>
      <c r="F710" s="141"/>
      <c r="G710" s="141"/>
      <c r="H710" s="140"/>
      <c r="I710" s="140"/>
      <c r="J710" s="140"/>
      <c r="K710" s="140"/>
      <c r="L710" s="140"/>
      <c r="M710" s="140"/>
      <c r="N710" s="140"/>
      <c r="O710" s="142"/>
      <c r="P71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10" s="140"/>
      <c r="R710" s="140"/>
      <c r="S710" s="140"/>
      <c r="T710" s="140"/>
      <c r="U710" s="137" t="str">
        <f t="shared" si="78"/>
        <v/>
      </c>
      <c r="V710" s="140"/>
      <c r="AL710" s="111" t="str">
        <f t="shared" si="79"/>
        <v/>
      </c>
      <c r="AM710" s="112" t="str">
        <f t="shared" si="80"/>
        <v/>
      </c>
      <c r="AN710" s="112" t="str">
        <f t="shared" si="81"/>
        <v/>
      </c>
      <c r="AO710" s="112" t="str">
        <f t="shared" si="82"/>
        <v/>
      </c>
      <c r="AP710" s="112" t="str">
        <f t="shared" si="83"/>
        <v/>
      </c>
      <c r="AQ710" s="112" t="str">
        <f t="shared" si="84"/>
        <v/>
      </c>
    </row>
    <row r="711" spans="1:43" x14ac:dyDescent="0.25">
      <c r="A711" s="138"/>
      <c r="B711" s="139"/>
      <c r="C711" s="140"/>
      <c r="D711" s="140"/>
      <c r="E711" s="140"/>
      <c r="F711" s="141"/>
      <c r="G711" s="141"/>
      <c r="H711" s="140"/>
      <c r="I711" s="140"/>
      <c r="J711" s="140"/>
      <c r="K711" s="140"/>
      <c r="L711" s="140"/>
      <c r="M711" s="140"/>
      <c r="N711" s="140"/>
      <c r="O711" s="142"/>
      <c r="P71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11" s="140"/>
      <c r="R711" s="140"/>
      <c r="S711" s="140"/>
      <c r="T711" s="140"/>
      <c r="U711" s="137" t="str">
        <f t="shared" si="78"/>
        <v/>
      </c>
      <c r="V711" s="140"/>
      <c r="AL711" s="111" t="str">
        <f t="shared" si="79"/>
        <v/>
      </c>
      <c r="AM711" s="112" t="str">
        <f t="shared" si="80"/>
        <v/>
      </c>
      <c r="AN711" s="112" t="str">
        <f t="shared" si="81"/>
        <v/>
      </c>
      <c r="AO711" s="112" t="str">
        <f t="shared" si="82"/>
        <v/>
      </c>
      <c r="AP711" s="112" t="str">
        <f t="shared" si="83"/>
        <v/>
      </c>
      <c r="AQ711" s="112" t="str">
        <f t="shared" si="84"/>
        <v/>
      </c>
    </row>
    <row r="712" spans="1:43" x14ac:dyDescent="0.25">
      <c r="A712" s="138"/>
      <c r="B712" s="139"/>
      <c r="C712" s="140"/>
      <c r="D712" s="140"/>
      <c r="E712" s="140"/>
      <c r="F712" s="141"/>
      <c r="G712" s="141"/>
      <c r="H712" s="140"/>
      <c r="I712" s="140"/>
      <c r="J712" s="140"/>
      <c r="K712" s="140"/>
      <c r="L712" s="140"/>
      <c r="M712" s="140"/>
      <c r="N712" s="140"/>
      <c r="O712" s="142"/>
      <c r="P71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12" s="140"/>
      <c r="R712" s="140"/>
      <c r="S712" s="140"/>
      <c r="T712" s="140"/>
      <c r="U712" s="137" t="str">
        <f t="shared" si="78"/>
        <v/>
      </c>
      <c r="V712" s="140"/>
      <c r="AL712" s="111" t="str">
        <f t="shared" si="79"/>
        <v/>
      </c>
      <c r="AM712" s="112" t="str">
        <f t="shared" si="80"/>
        <v/>
      </c>
      <c r="AN712" s="112" t="str">
        <f t="shared" si="81"/>
        <v/>
      </c>
      <c r="AO712" s="112" t="str">
        <f t="shared" si="82"/>
        <v/>
      </c>
      <c r="AP712" s="112" t="str">
        <f t="shared" si="83"/>
        <v/>
      </c>
      <c r="AQ712" s="112" t="str">
        <f t="shared" si="84"/>
        <v/>
      </c>
    </row>
    <row r="713" spans="1:43" x14ac:dyDescent="0.25">
      <c r="A713" s="138"/>
      <c r="B713" s="139"/>
      <c r="C713" s="140"/>
      <c r="D713" s="140"/>
      <c r="E713" s="140"/>
      <c r="F713" s="141"/>
      <c r="G713" s="141"/>
      <c r="H713" s="140"/>
      <c r="I713" s="140"/>
      <c r="J713" s="140"/>
      <c r="K713" s="140"/>
      <c r="L713" s="140"/>
      <c r="M713" s="140"/>
      <c r="N713" s="140"/>
      <c r="O713" s="142"/>
      <c r="P71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13" s="140"/>
      <c r="R713" s="140"/>
      <c r="S713" s="140"/>
      <c r="T713" s="140"/>
      <c r="U713" s="137" t="str">
        <f t="shared" si="78"/>
        <v/>
      </c>
      <c r="V713" s="140"/>
      <c r="AL713" s="111" t="str">
        <f t="shared" si="79"/>
        <v/>
      </c>
      <c r="AM713" s="112" t="str">
        <f t="shared" si="80"/>
        <v/>
      </c>
      <c r="AN713" s="112" t="str">
        <f t="shared" si="81"/>
        <v/>
      </c>
      <c r="AO713" s="112" t="str">
        <f t="shared" si="82"/>
        <v/>
      </c>
      <c r="AP713" s="112" t="str">
        <f t="shared" si="83"/>
        <v/>
      </c>
      <c r="AQ713" s="112" t="str">
        <f t="shared" si="84"/>
        <v/>
      </c>
    </row>
    <row r="714" spans="1:43" x14ac:dyDescent="0.25">
      <c r="A714" s="138"/>
      <c r="B714" s="139"/>
      <c r="C714" s="140"/>
      <c r="D714" s="140"/>
      <c r="E714" s="140"/>
      <c r="F714" s="141"/>
      <c r="G714" s="141"/>
      <c r="H714" s="140"/>
      <c r="I714" s="140"/>
      <c r="J714" s="140"/>
      <c r="K714" s="140"/>
      <c r="L714" s="140"/>
      <c r="M714" s="140"/>
      <c r="N714" s="140"/>
      <c r="O714" s="142"/>
      <c r="P71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14" s="140"/>
      <c r="R714" s="140"/>
      <c r="S714" s="140"/>
      <c r="T714" s="140"/>
      <c r="U714" s="137" t="str">
        <f t="shared" si="78"/>
        <v/>
      </c>
      <c r="V714" s="140"/>
      <c r="AL714" s="111" t="str">
        <f t="shared" si="79"/>
        <v/>
      </c>
      <c r="AM714" s="112" t="str">
        <f t="shared" si="80"/>
        <v/>
      </c>
      <c r="AN714" s="112" t="str">
        <f t="shared" si="81"/>
        <v/>
      </c>
      <c r="AO714" s="112" t="str">
        <f t="shared" si="82"/>
        <v/>
      </c>
      <c r="AP714" s="112" t="str">
        <f t="shared" si="83"/>
        <v/>
      </c>
      <c r="AQ714" s="112" t="str">
        <f t="shared" si="84"/>
        <v/>
      </c>
    </row>
    <row r="715" spans="1:43" x14ac:dyDescent="0.25">
      <c r="A715" s="138"/>
      <c r="B715" s="139"/>
      <c r="C715" s="140"/>
      <c r="D715" s="140"/>
      <c r="E715" s="140"/>
      <c r="F715" s="141"/>
      <c r="G715" s="141"/>
      <c r="H715" s="140"/>
      <c r="I715" s="140"/>
      <c r="J715" s="140"/>
      <c r="K715" s="140"/>
      <c r="L715" s="140"/>
      <c r="M715" s="140"/>
      <c r="N715" s="140"/>
      <c r="O715" s="142"/>
      <c r="P71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15" s="140"/>
      <c r="R715" s="140"/>
      <c r="S715" s="140"/>
      <c r="T715" s="140"/>
      <c r="U715" s="137" t="str">
        <f t="shared" si="78"/>
        <v/>
      </c>
      <c r="V715" s="140"/>
      <c r="AL715" s="111" t="str">
        <f t="shared" si="79"/>
        <v/>
      </c>
      <c r="AM715" s="112" t="str">
        <f t="shared" si="80"/>
        <v/>
      </c>
      <c r="AN715" s="112" t="str">
        <f t="shared" si="81"/>
        <v/>
      </c>
      <c r="AO715" s="112" t="str">
        <f t="shared" si="82"/>
        <v/>
      </c>
      <c r="AP715" s="112" t="str">
        <f t="shared" si="83"/>
        <v/>
      </c>
      <c r="AQ715" s="112" t="str">
        <f t="shared" si="84"/>
        <v/>
      </c>
    </row>
    <row r="716" spans="1:43" x14ac:dyDescent="0.25">
      <c r="A716" s="138"/>
      <c r="B716" s="139"/>
      <c r="C716" s="140"/>
      <c r="D716" s="140"/>
      <c r="E716" s="140"/>
      <c r="F716" s="141"/>
      <c r="G716" s="141"/>
      <c r="H716" s="140"/>
      <c r="I716" s="140"/>
      <c r="J716" s="140"/>
      <c r="K716" s="140"/>
      <c r="L716" s="140"/>
      <c r="M716" s="140"/>
      <c r="N716" s="140"/>
      <c r="O716" s="142"/>
      <c r="P71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16" s="140"/>
      <c r="R716" s="140"/>
      <c r="S716" s="140"/>
      <c r="T716" s="140"/>
      <c r="U716" s="137" t="str">
        <f t="shared" si="78"/>
        <v/>
      </c>
      <c r="V716" s="140"/>
      <c r="AL716" s="111" t="str">
        <f t="shared" si="79"/>
        <v/>
      </c>
      <c r="AM716" s="112" t="str">
        <f t="shared" si="80"/>
        <v/>
      </c>
      <c r="AN716" s="112" t="str">
        <f t="shared" si="81"/>
        <v/>
      </c>
      <c r="AO716" s="112" t="str">
        <f t="shared" si="82"/>
        <v/>
      </c>
      <c r="AP716" s="112" t="str">
        <f t="shared" si="83"/>
        <v/>
      </c>
      <c r="AQ716" s="112" t="str">
        <f t="shared" si="84"/>
        <v/>
      </c>
    </row>
    <row r="717" spans="1:43" x14ac:dyDescent="0.25">
      <c r="A717" s="138"/>
      <c r="B717" s="139"/>
      <c r="C717" s="140"/>
      <c r="D717" s="140"/>
      <c r="E717" s="140"/>
      <c r="F717" s="141"/>
      <c r="G717" s="141"/>
      <c r="H717" s="140"/>
      <c r="I717" s="140"/>
      <c r="J717" s="140"/>
      <c r="K717" s="140"/>
      <c r="L717" s="140"/>
      <c r="M717" s="140"/>
      <c r="N717" s="140"/>
      <c r="O717" s="142"/>
      <c r="P71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17" s="140"/>
      <c r="R717" s="140"/>
      <c r="S717" s="140"/>
      <c r="T717" s="140"/>
      <c r="U717" s="137" t="str">
        <f t="shared" si="78"/>
        <v/>
      </c>
      <c r="V717" s="140"/>
      <c r="AL717" s="111" t="str">
        <f t="shared" si="79"/>
        <v/>
      </c>
      <c r="AM717" s="112" t="str">
        <f t="shared" si="80"/>
        <v/>
      </c>
      <c r="AN717" s="112" t="str">
        <f t="shared" si="81"/>
        <v/>
      </c>
      <c r="AO717" s="112" t="str">
        <f t="shared" si="82"/>
        <v/>
      </c>
      <c r="AP717" s="112" t="str">
        <f t="shared" si="83"/>
        <v/>
      </c>
      <c r="AQ717" s="112" t="str">
        <f t="shared" si="84"/>
        <v/>
      </c>
    </row>
    <row r="718" spans="1:43" x14ac:dyDescent="0.25">
      <c r="A718" s="138"/>
      <c r="B718" s="139"/>
      <c r="C718" s="140"/>
      <c r="D718" s="140"/>
      <c r="E718" s="140"/>
      <c r="F718" s="141"/>
      <c r="G718" s="141"/>
      <c r="H718" s="140"/>
      <c r="I718" s="140"/>
      <c r="J718" s="140"/>
      <c r="K718" s="140"/>
      <c r="L718" s="140"/>
      <c r="M718" s="140"/>
      <c r="N718" s="140"/>
      <c r="O718" s="142"/>
      <c r="P71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18" s="140"/>
      <c r="R718" s="140"/>
      <c r="S718" s="140"/>
      <c r="T718" s="140"/>
      <c r="U718" s="137" t="str">
        <f t="shared" si="78"/>
        <v/>
      </c>
      <c r="V718" s="140"/>
      <c r="AL718" s="111" t="str">
        <f t="shared" si="79"/>
        <v/>
      </c>
      <c r="AM718" s="112" t="str">
        <f t="shared" si="80"/>
        <v/>
      </c>
      <c r="AN718" s="112" t="str">
        <f t="shared" si="81"/>
        <v/>
      </c>
      <c r="AO718" s="112" t="str">
        <f t="shared" si="82"/>
        <v/>
      </c>
      <c r="AP718" s="112" t="str">
        <f t="shared" si="83"/>
        <v/>
      </c>
      <c r="AQ718" s="112" t="str">
        <f t="shared" si="84"/>
        <v/>
      </c>
    </row>
    <row r="719" spans="1:43" x14ac:dyDescent="0.25">
      <c r="A719" s="138"/>
      <c r="B719" s="139"/>
      <c r="C719" s="140"/>
      <c r="D719" s="140"/>
      <c r="E719" s="140"/>
      <c r="F719" s="141"/>
      <c r="G719" s="141"/>
      <c r="H719" s="140"/>
      <c r="I719" s="140"/>
      <c r="J719" s="140"/>
      <c r="K719" s="140"/>
      <c r="L719" s="140"/>
      <c r="M719" s="140"/>
      <c r="N719" s="140"/>
      <c r="O719" s="142"/>
      <c r="P71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19" s="140"/>
      <c r="R719" s="140"/>
      <c r="S719" s="140"/>
      <c r="T719" s="140"/>
      <c r="U719" s="137" t="str">
        <f t="shared" si="78"/>
        <v/>
      </c>
      <c r="V719" s="140"/>
      <c r="AL719" s="111" t="str">
        <f t="shared" si="79"/>
        <v/>
      </c>
      <c r="AM719" s="112" t="str">
        <f t="shared" si="80"/>
        <v/>
      </c>
      <c r="AN719" s="112" t="str">
        <f t="shared" si="81"/>
        <v/>
      </c>
      <c r="AO719" s="112" t="str">
        <f t="shared" si="82"/>
        <v/>
      </c>
      <c r="AP719" s="112" t="str">
        <f t="shared" si="83"/>
        <v/>
      </c>
      <c r="AQ719" s="112" t="str">
        <f t="shared" si="84"/>
        <v/>
      </c>
    </row>
    <row r="720" spans="1:43" x14ac:dyDescent="0.25">
      <c r="A720" s="138"/>
      <c r="B720" s="139"/>
      <c r="C720" s="140"/>
      <c r="D720" s="140"/>
      <c r="E720" s="140"/>
      <c r="F720" s="141"/>
      <c r="G720" s="141"/>
      <c r="H720" s="140"/>
      <c r="I720" s="140"/>
      <c r="J720" s="140"/>
      <c r="K720" s="140"/>
      <c r="L720" s="140"/>
      <c r="M720" s="140"/>
      <c r="N720" s="140"/>
      <c r="O720" s="142"/>
      <c r="P72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20" s="140"/>
      <c r="R720" s="140"/>
      <c r="S720" s="140"/>
      <c r="T720" s="140"/>
      <c r="U720" s="137" t="str">
        <f t="shared" si="78"/>
        <v/>
      </c>
      <c r="V720" s="140"/>
      <c r="AL720" s="111" t="str">
        <f t="shared" si="79"/>
        <v/>
      </c>
      <c r="AM720" s="112" t="str">
        <f t="shared" si="80"/>
        <v/>
      </c>
      <c r="AN720" s="112" t="str">
        <f t="shared" si="81"/>
        <v/>
      </c>
      <c r="AO720" s="112" t="str">
        <f t="shared" si="82"/>
        <v/>
      </c>
      <c r="AP720" s="112" t="str">
        <f t="shared" si="83"/>
        <v/>
      </c>
      <c r="AQ720" s="112" t="str">
        <f t="shared" si="84"/>
        <v/>
      </c>
    </row>
    <row r="721" spans="1:43" x14ac:dyDescent="0.25">
      <c r="A721" s="138"/>
      <c r="B721" s="139"/>
      <c r="C721" s="140"/>
      <c r="D721" s="140"/>
      <c r="E721" s="140"/>
      <c r="F721" s="141"/>
      <c r="G721" s="141"/>
      <c r="H721" s="140"/>
      <c r="I721" s="140"/>
      <c r="J721" s="140"/>
      <c r="K721" s="140"/>
      <c r="L721" s="140"/>
      <c r="M721" s="140"/>
      <c r="N721" s="140"/>
      <c r="O721" s="142"/>
      <c r="P72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21" s="140"/>
      <c r="R721" s="140"/>
      <c r="S721" s="140"/>
      <c r="T721" s="140"/>
      <c r="U721" s="137" t="str">
        <f t="shared" si="78"/>
        <v/>
      </c>
      <c r="V721" s="140"/>
      <c r="AL721" s="111" t="str">
        <f t="shared" si="79"/>
        <v/>
      </c>
      <c r="AM721" s="112" t="str">
        <f t="shared" si="80"/>
        <v/>
      </c>
      <c r="AN721" s="112" t="str">
        <f t="shared" si="81"/>
        <v/>
      </c>
      <c r="AO721" s="112" t="str">
        <f t="shared" si="82"/>
        <v/>
      </c>
      <c r="AP721" s="112" t="str">
        <f t="shared" si="83"/>
        <v/>
      </c>
      <c r="AQ721" s="112" t="str">
        <f t="shared" si="84"/>
        <v/>
      </c>
    </row>
    <row r="722" spans="1:43" x14ac:dyDescent="0.25">
      <c r="A722" s="138"/>
      <c r="B722" s="139"/>
      <c r="C722" s="140"/>
      <c r="D722" s="140"/>
      <c r="E722" s="140"/>
      <c r="F722" s="141"/>
      <c r="G722" s="141"/>
      <c r="H722" s="140"/>
      <c r="I722" s="140"/>
      <c r="J722" s="140"/>
      <c r="K722" s="140"/>
      <c r="L722" s="140"/>
      <c r="M722" s="140"/>
      <c r="N722" s="140"/>
      <c r="O722" s="142"/>
      <c r="P72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22" s="140"/>
      <c r="R722" s="140"/>
      <c r="S722" s="140"/>
      <c r="T722" s="140"/>
      <c r="U722" s="137" t="str">
        <f t="shared" si="78"/>
        <v/>
      </c>
      <c r="V722" s="140"/>
      <c r="AL722" s="111" t="str">
        <f t="shared" si="79"/>
        <v/>
      </c>
      <c r="AM722" s="112" t="str">
        <f t="shared" si="80"/>
        <v/>
      </c>
      <c r="AN722" s="112" t="str">
        <f t="shared" si="81"/>
        <v/>
      </c>
      <c r="AO722" s="112" t="str">
        <f t="shared" si="82"/>
        <v/>
      </c>
      <c r="AP722" s="112" t="str">
        <f t="shared" si="83"/>
        <v/>
      </c>
      <c r="AQ722" s="112" t="str">
        <f t="shared" si="84"/>
        <v/>
      </c>
    </row>
    <row r="723" spans="1:43" x14ac:dyDescent="0.25">
      <c r="A723" s="138"/>
      <c r="B723" s="139"/>
      <c r="C723" s="140"/>
      <c r="D723" s="140"/>
      <c r="E723" s="140"/>
      <c r="F723" s="141"/>
      <c r="G723" s="141"/>
      <c r="H723" s="140"/>
      <c r="I723" s="140"/>
      <c r="J723" s="140"/>
      <c r="K723" s="140"/>
      <c r="L723" s="140"/>
      <c r="M723" s="140"/>
      <c r="N723" s="140"/>
      <c r="O723" s="142"/>
      <c r="P72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23" s="140"/>
      <c r="R723" s="140"/>
      <c r="S723" s="140"/>
      <c r="T723" s="140"/>
      <c r="U723" s="137" t="str">
        <f t="shared" si="78"/>
        <v/>
      </c>
      <c r="V723" s="140"/>
      <c r="AL723" s="111" t="str">
        <f t="shared" si="79"/>
        <v/>
      </c>
      <c r="AM723" s="112" t="str">
        <f t="shared" si="80"/>
        <v/>
      </c>
      <c r="AN723" s="112" t="str">
        <f t="shared" si="81"/>
        <v/>
      </c>
      <c r="AO723" s="112" t="str">
        <f t="shared" si="82"/>
        <v/>
      </c>
      <c r="AP723" s="112" t="str">
        <f t="shared" si="83"/>
        <v/>
      </c>
      <c r="AQ723" s="112" t="str">
        <f t="shared" si="84"/>
        <v/>
      </c>
    </row>
    <row r="724" spans="1:43" x14ac:dyDescent="0.25">
      <c r="A724" s="138"/>
      <c r="B724" s="139"/>
      <c r="C724" s="140"/>
      <c r="D724" s="140"/>
      <c r="E724" s="140"/>
      <c r="F724" s="141"/>
      <c r="G724" s="141"/>
      <c r="H724" s="140"/>
      <c r="I724" s="140"/>
      <c r="J724" s="140"/>
      <c r="K724" s="140"/>
      <c r="L724" s="140"/>
      <c r="M724" s="140"/>
      <c r="N724" s="140"/>
      <c r="O724" s="142"/>
      <c r="P72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24" s="140"/>
      <c r="R724" s="140"/>
      <c r="S724" s="140"/>
      <c r="T724" s="140"/>
      <c r="U724" s="137" t="str">
        <f t="shared" si="78"/>
        <v/>
      </c>
      <c r="V724" s="140"/>
      <c r="AL724" s="111" t="str">
        <f t="shared" si="79"/>
        <v/>
      </c>
      <c r="AM724" s="112" t="str">
        <f t="shared" si="80"/>
        <v/>
      </c>
      <c r="AN724" s="112" t="str">
        <f t="shared" si="81"/>
        <v/>
      </c>
      <c r="AO724" s="112" t="str">
        <f t="shared" si="82"/>
        <v/>
      </c>
      <c r="AP724" s="112" t="str">
        <f t="shared" si="83"/>
        <v/>
      </c>
      <c r="AQ724" s="112" t="str">
        <f t="shared" si="84"/>
        <v/>
      </c>
    </row>
    <row r="725" spans="1:43" x14ac:dyDescent="0.25">
      <c r="A725" s="138"/>
      <c r="B725" s="139"/>
      <c r="C725" s="140"/>
      <c r="D725" s="140"/>
      <c r="E725" s="140"/>
      <c r="F725" s="141"/>
      <c r="G725" s="141"/>
      <c r="H725" s="140"/>
      <c r="I725" s="140"/>
      <c r="J725" s="140"/>
      <c r="K725" s="140"/>
      <c r="L725" s="140"/>
      <c r="M725" s="140"/>
      <c r="N725" s="140"/>
      <c r="O725" s="142"/>
      <c r="P72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25" s="140"/>
      <c r="R725" s="140"/>
      <c r="S725" s="140"/>
      <c r="T725" s="140"/>
      <c r="U725" s="137" t="str">
        <f t="shared" si="78"/>
        <v/>
      </c>
      <c r="V725" s="140"/>
      <c r="AL725" s="111" t="str">
        <f t="shared" si="79"/>
        <v/>
      </c>
      <c r="AM725" s="112" t="str">
        <f t="shared" si="80"/>
        <v/>
      </c>
      <c r="AN725" s="112" t="str">
        <f t="shared" si="81"/>
        <v/>
      </c>
      <c r="AO725" s="112" t="str">
        <f t="shared" si="82"/>
        <v/>
      </c>
      <c r="AP725" s="112" t="str">
        <f t="shared" si="83"/>
        <v/>
      </c>
      <c r="AQ725" s="112" t="str">
        <f t="shared" si="84"/>
        <v/>
      </c>
    </row>
    <row r="726" spans="1:43" x14ac:dyDescent="0.25">
      <c r="A726" s="138"/>
      <c r="B726" s="139"/>
      <c r="C726" s="140"/>
      <c r="D726" s="140"/>
      <c r="E726" s="140"/>
      <c r="F726" s="141"/>
      <c r="G726" s="141"/>
      <c r="H726" s="140"/>
      <c r="I726" s="140"/>
      <c r="J726" s="140"/>
      <c r="K726" s="140"/>
      <c r="L726" s="140"/>
      <c r="M726" s="140"/>
      <c r="N726" s="140"/>
      <c r="O726" s="142"/>
      <c r="P72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26" s="140"/>
      <c r="R726" s="140"/>
      <c r="S726" s="140"/>
      <c r="T726" s="140"/>
      <c r="U726" s="137" t="str">
        <f t="shared" si="78"/>
        <v/>
      </c>
      <c r="V726" s="140"/>
      <c r="AL726" s="111" t="str">
        <f t="shared" si="79"/>
        <v/>
      </c>
      <c r="AM726" s="112" t="str">
        <f t="shared" si="80"/>
        <v/>
      </c>
      <c r="AN726" s="112" t="str">
        <f t="shared" si="81"/>
        <v/>
      </c>
      <c r="AO726" s="112" t="str">
        <f t="shared" si="82"/>
        <v/>
      </c>
      <c r="AP726" s="112" t="str">
        <f t="shared" si="83"/>
        <v/>
      </c>
      <c r="AQ726" s="112" t="str">
        <f t="shared" si="84"/>
        <v/>
      </c>
    </row>
    <row r="727" spans="1:43" x14ac:dyDescent="0.25">
      <c r="A727" s="138"/>
      <c r="B727" s="139"/>
      <c r="C727" s="140"/>
      <c r="D727" s="140"/>
      <c r="E727" s="140"/>
      <c r="F727" s="141"/>
      <c r="G727" s="141"/>
      <c r="H727" s="140"/>
      <c r="I727" s="140"/>
      <c r="J727" s="140"/>
      <c r="K727" s="140"/>
      <c r="L727" s="140"/>
      <c r="M727" s="140"/>
      <c r="N727" s="140"/>
      <c r="O727" s="142"/>
      <c r="P72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27" s="140"/>
      <c r="R727" s="140"/>
      <c r="S727" s="140"/>
      <c r="T727" s="140"/>
      <c r="U727" s="137" t="str">
        <f t="shared" si="78"/>
        <v/>
      </c>
      <c r="V727" s="140"/>
      <c r="AL727" s="111" t="str">
        <f t="shared" si="79"/>
        <v/>
      </c>
      <c r="AM727" s="112" t="str">
        <f t="shared" si="80"/>
        <v/>
      </c>
      <c r="AN727" s="112" t="str">
        <f t="shared" si="81"/>
        <v/>
      </c>
      <c r="AO727" s="112" t="str">
        <f t="shared" si="82"/>
        <v/>
      </c>
      <c r="AP727" s="112" t="str">
        <f t="shared" si="83"/>
        <v/>
      </c>
      <c r="AQ727" s="112" t="str">
        <f t="shared" si="84"/>
        <v/>
      </c>
    </row>
    <row r="728" spans="1:43" x14ac:dyDescent="0.25">
      <c r="A728" s="138"/>
      <c r="B728" s="139"/>
      <c r="C728" s="140"/>
      <c r="D728" s="140"/>
      <c r="E728" s="140"/>
      <c r="F728" s="141"/>
      <c r="G728" s="141"/>
      <c r="H728" s="140"/>
      <c r="I728" s="140"/>
      <c r="J728" s="140"/>
      <c r="K728" s="140"/>
      <c r="L728" s="140"/>
      <c r="M728" s="140"/>
      <c r="N728" s="140"/>
      <c r="O728" s="142"/>
      <c r="P72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28" s="140"/>
      <c r="R728" s="140"/>
      <c r="S728" s="140"/>
      <c r="T728" s="140"/>
      <c r="U728" s="137" t="str">
        <f t="shared" si="78"/>
        <v/>
      </c>
      <c r="V728" s="140"/>
      <c r="AL728" s="111" t="str">
        <f t="shared" si="79"/>
        <v/>
      </c>
      <c r="AM728" s="112" t="str">
        <f t="shared" si="80"/>
        <v/>
      </c>
      <c r="AN728" s="112" t="str">
        <f t="shared" si="81"/>
        <v/>
      </c>
      <c r="AO728" s="112" t="str">
        <f t="shared" si="82"/>
        <v/>
      </c>
      <c r="AP728" s="112" t="str">
        <f t="shared" si="83"/>
        <v/>
      </c>
      <c r="AQ728" s="112" t="str">
        <f t="shared" si="84"/>
        <v/>
      </c>
    </row>
    <row r="729" spans="1:43" x14ac:dyDescent="0.25">
      <c r="A729" s="138"/>
      <c r="B729" s="139"/>
      <c r="C729" s="140"/>
      <c r="D729" s="140"/>
      <c r="E729" s="140"/>
      <c r="F729" s="141"/>
      <c r="G729" s="141"/>
      <c r="H729" s="140"/>
      <c r="I729" s="140"/>
      <c r="J729" s="140"/>
      <c r="K729" s="140"/>
      <c r="L729" s="140"/>
      <c r="M729" s="140"/>
      <c r="N729" s="140"/>
      <c r="O729" s="142"/>
      <c r="P72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29" s="140"/>
      <c r="R729" s="140"/>
      <c r="S729" s="140"/>
      <c r="T729" s="140"/>
      <c r="U729" s="137" t="str">
        <f t="shared" si="78"/>
        <v/>
      </c>
      <c r="V729" s="140"/>
      <c r="AL729" s="111" t="str">
        <f t="shared" si="79"/>
        <v/>
      </c>
      <c r="AM729" s="112" t="str">
        <f t="shared" si="80"/>
        <v/>
      </c>
      <c r="AN729" s="112" t="str">
        <f t="shared" si="81"/>
        <v/>
      </c>
      <c r="AO729" s="112" t="str">
        <f t="shared" si="82"/>
        <v/>
      </c>
      <c r="AP729" s="112" t="str">
        <f t="shared" si="83"/>
        <v/>
      </c>
      <c r="AQ729" s="112" t="str">
        <f t="shared" si="84"/>
        <v/>
      </c>
    </row>
    <row r="730" spans="1:43" x14ac:dyDescent="0.25">
      <c r="A730" s="138"/>
      <c r="B730" s="139"/>
      <c r="C730" s="140"/>
      <c r="D730" s="140"/>
      <c r="E730" s="140"/>
      <c r="F730" s="141"/>
      <c r="G730" s="141"/>
      <c r="H730" s="140"/>
      <c r="I730" s="140"/>
      <c r="J730" s="140"/>
      <c r="K730" s="140"/>
      <c r="L730" s="140"/>
      <c r="M730" s="140"/>
      <c r="N730" s="140"/>
      <c r="O730" s="142"/>
      <c r="P73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30" s="140"/>
      <c r="R730" s="140"/>
      <c r="S730" s="140"/>
      <c r="T730" s="140"/>
      <c r="U730" s="137" t="str">
        <f t="shared" si="78"/>
        <v/>
      </c>
      <c r="V730" s="140"/>
      <c r="AL730" s="111" t="str">
        <f t="shared" si="79"/>
        <v/>
      </c>
      <c r="AM730" s="112" t="str">
        <f t="shared" si="80"/>
        <v/>
      </c>
      <c r="AN730" s="112" t="str">
        <f t="shared" si="81"/>
        <v/>
      </c>
      <c r="AO730" s="112" t="str">
        <f t="shared" si="82"/>
        <v/>
      </c>
      <c r="AP730" s="112" t="str">
        <f t="shared" si="83"/>
        <v/>
      </c>
      <c r="AQ730" s="112" t="str">
        <f t="shared" si="84"/>
        <v/>
      </c>
    </row>
    <row r="731" spans="1:43" x14ac:dyDescent="0.25">
      <c r="A731" s="138"/>
      <c r="B731" s="139"/>
      <c r="C731" s="140"/>
      <c r="D731" s="140"/>
      <c r="E731" s="140"/>
      <c r="F731" s="141"/>
      <c r="G731" s="141"/>
      <c r="H731" s="140"/>
      <c r="I731" s="140"/>
      <c r="J731" s="140"/>
      <c r="K731" s="140"/>
      <c r="L731" s="140"/>
      <c r="M731" s="140"/>
      <c r="N731" s="140"/>
      <c r="O731" s="142"/>
      <c r="P73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31" s="140"/>
      <c r="R731" s="140"/>
      <c r="S731" s="140"/>
      <c r="T731" s="140"/>
      <c r="U731" s="137" t="str">
        <f t="shared" si="78"/>
        <v/>
      </c>
      <c r="V731" s="140"/>
      <c r="AL731" s="111" t="str">
        <f t="shared" si="79"/>
        <v/>
      </c>
      <c r="AM731" s="112" t="str">
        <f t="shared" si="80"/>
        <v/>
      </c>
      <c r="AN731" s="112" t="str">
        <f t="shared" si="81"/>
        <v/>
      </c>
      <c r="AO731" s="112" t="str">
        <f t="shared" si="82"/>
        <v/>
      </c>
      <c r="AP731" s="112" t="str">
        <f t="shared" si="83"/>
        <v/>
      </c>
      <c r="AQ731" s="112" t="str">
        <f t="shared" si="84"/>
        <v/>
      </c>
    </row>
    <row r="732" spans="1:43" x14ac:dyDescent="0.25">
      <c r="A732" s="138"/>
      <c r="B732" s="139"/>
      <c r="C732" s="140"/>
      <c r="D732" s="140"/>
      <c r="E732" s="140"/>
      <c r="F732" s="141"/>
      <c r="G732" s="141"/>
      <c r="H732" s="140"/>
      <c r="I732" s="140"/>
      <c r="J732" s="140"/>
      <c r="K732" s="140"/>
      <c r="L732" s="140"/>
      <c r="M732" s="140"/>
      <c r="N732" s="140"/>
      <c r="O732" s="142"/>
      <c r="P73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32" s="140"/>
      <c r="R732" s="140"/>
      <c r="S732" s="140"/>
      <c r="T732" s="140"/>
      <c r="U732" s="137" t="str">
        <f t="shared" si="78"/>
        <v/>
      </c>
      <c r="V732" s="140"/>
      <c r="AL732" s="111" t="str">
        <f t="shared" si="79"/>
        <v/>
      </c>
      <c r="AM732" s="112" t="str">
        <f t="shared" si="80"/>
        <v/>
      </c>
      <c r="AN732" s="112" t="str">
        <f t="shared" si="81"/>
        <v/>
      </c>
      <c r="AO732" s="112" t="str">
        <f t="shared" si="82"/>
        <v/>
      </c>
      <c r="AP732" s="112" t="str">
        <f t="shared" si="83"/>
        <v/>
      </c>
      <c r="AQ732" s="112" t="str">
        <f t="shared" si="84"/>
        <v/>
      </c>
    </row>
    <row r="733" spans="1:43" x14ac:dyDescent="0.25">
      <c r="A733" s="138"/>
      <c r="B733" s="139"/>
      <c r="C733" s="140"/>
      <c r="D733" s="140"/>
      <c r="E733" s="140"/>
      <c r="F733" s="141"/>
      <c r="G733" s="141"/>
      <c r="H733" s="140"/>
      <c r="I733" s="140"/>
      <c r="J733" s="140"/>
      <c r="K733" s="140"/>
      <c r="L733" s="140"/>
      <c r="M733" s="140"/>
      <c r="N733" s="140"/>
      <c r="O733" s="142"/>
      <c r="P73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33" s="140"/>
      <c r="R733" s="140"/>
      <c r="S733" s="140"/>
      <c r="T733" s="140"/>
      <c r="U733" s="137" t="str">
        <f t="shared" si="78"/>
        <v/>
      </c>
      <c r="V733" s="140"/>
      <c r="AL733" s="111" t="str">
        <f t="shared" si="79"/>
        <v/>
      </c>
      <c r="AM733" s="112" t="str">
        <f t="shared" si="80"/>
        <v/>
      </c>
      <c r="AN733" s="112" t="str">
        <f t="shared" si="81"/>
        <v/>
      </c>
      <c r="AO733" s="112" t="str">
        <f t="shared" si="82"/>
        <v/>
      </c>
      <c r="AP733" s="112" t="str">
        <f t="shared" si="83"/>
        <v/>
      </c>
      <c r="AQ733" s="112" t="str">
        <f t="shared" si="84"/>
        <v/>
      </c>
    </row>
    <row r="734" spans="1:43" x14ac:dyDescent="0.25">
      <c r="A734" s="138"/>
      <c r="B734" s="139"/>
      <c r="C734" s="140"/>
      <c r="D734" s="140"/>
      <c r="E734" s="140"/>
      <c r="F734" s="141"/>
      <c r="G734" s="141"/>
      <c r="H734" s="140"/>
      <c r="I734" s="140"/>
      <c r="J734" s="140"/>
      <c r="K734" s="140"/>
      <c r="L734" s="140"/>
      <c r="M734" s="140"/>
      <c r="N734" s="140"/>
      <c r="O734" s="142"/>
      <c r="P73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34" s="140"/>
      <c r="R734" s="140"/>
      <c r="S734" s="140"/>
      <c r="T734" s="140"/>
      <c r="U734" s="137" t="str">
        <f t="shared" si="78"/>
        <v/>
      </c>
      <c r="V734" s="140"/>
      <c r="AL734" s="111" t="str">
        <f t="shared" si="79"/>
        <v/>
      </c>
      <c r="AM734" s="112" t="str">
        <f t="shared" si="80"/>
        <v/>
      </c>
      <c r="AN734" s="112" t="str">
        <f t="shared" si="81"/>
        <v/>
      </c>
      <c r="AO734" s="112" t="str">
        <f t="shared" si="82"/>
        <v/>
      </c>
      <c r="AP734" s="112" t="str">
        <f t="shared" si="83"/>
        <v/>
      </c>
      <c r="AQ734" s="112" t="str">
        <f t="shared" si="84"/>
        <v/>
      </c>
    </row>
    <row r="735" spans="1:43" x14ac:dyDescent="0.25">
      <c r="A735" s="138"/>
      <c r="B735" s="139"/>
      <c r="C735" s="140"/>
      <c r="D735" s="140"/>
      <c r="E735" s="140"/>
      <c r="F735" s="141"/>
      <c r="G735" s="141"/>
      <c r="H735" s="140"/>
      <c r="I735" s="140"/>
      <c r="J735" s="140"/>
      <c r="K735" s="140"/>
      <c r="L735" s="140"/>
      <c r="M735" s="140"/>
      <c r="N735" s="140"/>
      <c r="O735" s="142"/>
      <c r="P73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35" s="140"/>
      <c r="R735" s="140"/>
      <c r="S735" s="140"/>
      <c r="T735" s="140"/>
      <c r="U735" s="137" t="str">
        <f t="shared" si="78"/>
        <v/>
      </c>
      <c r="V735" s="140"/>
      <c r="AL735" s="111" t="str">
        <f t="shared" si="79"/>
        <v/>
      </c>
      <c r="AM735" s="112" t="str">
        <f t="shared" si="80"/>
        <v/>
      </c>
      <c r="AN735" s="112" t="str">
        <f t="shared" si="81"/>
        <v/>
      </c>
      <c r="AO735" s="112" t="str">
        <f t="shared" si="82"/>
        <v/>
      </c>
      <c r="AP735" s="112" t="str">
        <f t="shared" si="83"/>
        <v/>
      </c>
      <c r="AQ735" s="112" t="str">
        <f t="shared" si="84"/>
        <v/>
      </c>
    </row>
    <row r="736" spans="1:43" x14ac:dyDescent="0.25">
      <c r="A736" s="138"/>
      <c r="B736" s="139"/>
      <c r="C736" s="140"/>
      <c r="D736" s="140"/>
      <c r="E736" s="140"/>
      <c r="F736" s="141"/>
      <c r="G736" s="141"/>
      <c r="H736" s="140"/>
      <c r="I736" s="140"/>
      <c r="J736" s="140"/>
      <c r="K736" s="140"/>
      <c r="L736" s="140"/>
      <c r="M736" s="140"/>
      <c r="N736" s="140"/>
      <c r="O736" s="142"/>
      <c r="P73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36" s="140"/>
      <c r="R736" s="140"/>
      <c r="S736" s="140"/>
      <c r="T736" s="140"/>
      <c r="U736" s="137" t="str">
        <f t="shared" si="78"/>
        <v/>
      </c>
      <c r="V736" s="140"/>
      <c r="AL736" s="111" t="str">
        <f t="shared" si="79"/>
        <v/>
      </c>
      <c r="AM736" s="112" t="str">
        <f t="shared" si="80"/>
        <v/>
      </c>
      <c r="AN736" s="112" t="str">
        <f t="shared" si="81"/>
        <v/>
      </c>
      <c r="AO736" s="112" t="str">
        <f t="shared" si="82"/>
        <v/>
      </c>
      <c r="AP736" s="112" t="str">
        <f t="shared" si="83"/>
        <v/>
      </c>
      <c r="AQ736" s="112" t="str">
        <f t="shared" si="84"/>
        <v/>
      </c>
    </row>
    <row r="737" spans="1:43" x14ac:dyDescent="0.25">
      <c r="A737" s="138"/>
      <c r="B737" s="139"/>
      <c r="C737" s="140"/>
      <c r="D737" s="140"/>
      <c r="E737" s="140"/>
      <c r="F737" s="141"/>
      <c r="G737" s="141"/>
      <c r="H737" s="140"/>
      <c r="I737" s="140"/>
      <c r="J737" s="140"/>
      <c r="K737" s="140"/>
      <c r="L737" s="140"/>
      <c r="M737" s="140"/>
      <c r="N737" s="140"/>
      <c r="O737" s="142"/>
      <c r="P73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37" s="140"/>
      <c r="R737" s="140"/>
      <c r="S737" s="140"/>
      <c r="T737" s="140"/>
      <c r="U737" s="137" t="str">
        <f t="shared" si="78"/>
        <v/>
      </c>
      <c r="V737" s="140"/>
      <c r="AL737" s="111" t="str">
        <f t="shared" si="79"/>
        <v/>
      </c>
      <c r="AM737" s="112" t="str">
        <f t="shared" si="80"/>
        <v/>
      </c>
      <c r="AN737" s="112" t="str">
        <f t="shared" si="81"/>
        <v/>
      </c>
      <c r="AO737" s="112" t="str">
        <f t="shared" si="82"/>
        <v/>
      </c>
      <c r="AP737" s="112" t="str">
        <f t="shared" si="83"/>
        <v/>
      </c>
      <c r="AQ737" s="112" t="str">
        <f t="shared" si="84"/>
        <v/>
      </c>
    </row>
    <row r="738" spans="1:43" x14ac:dyDescent="0.25">
      <c r="A738" s="138"/>
      <c r="B738" s="139"/>
      <c r="C738" s="140"/>
      <c r="D738" s="140"/>
      <c r="E738" s="140"/>
      <c r="F738" s="141"/>
      <c r="G738" s="141"/>
      <c r="H738" s="140"/>
      <c r="I738" s="140"/>
      <c r="J738" s="140"/>
      <c r="K738" s="140"/>
      <c r="L738" s="140"/>
      <c r="M738" s="140"/>
      <c r="N738" s="140"/>
      <c r="O738" s="142"/>
      <c r="P73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38" s="140"/>
      <c r="R738" s="140"/>
      <c r="S738" s="140"/>
      <c r="T738" s="140"/>
      <c r="U738" s="137" t="str">
        <f t="shared" si="78"/>
        <v/>
      </c>
      <c r="V738" s="140"/>
      <c r="AL738" s="111" t="str">
        <f t="shared" si="79"/>
        <v/>
      </c>
      <c r="AM738" s="112" t="str">
        <f t="shared" si="80"/>
        <v/>
      </c>
      <c r="AN738" s="112" t="str">
        <f t="shared" si="81"/>
        <v/>
      </c>
      <c r="AO738" s="112" t="str">
        <f t="shared" si="82"/>
        <v/>
      </c>
      <c r="AP738" s="112" t="str">
        <f t="shared" si="83"/>
        <v/>
      </c>
      <c r="AQ738" s="112" t="str">
        <f t="shared" si="84"/>
        <v/>
      </c>
    </row>
    <row r="739" spans="1:43" x14ac:dyDescent="0.25">
      <c r="A739" s="138"/>
      <c r="B739" s="139"/>
      <c r="C739" s="140"/>
      <c r="D739" s="140"/>
      <c r="E739" s="140"/>
      <c r="F739" s="141"/>
      <c r="G739" s="141"/>
      <c r="H739" s="140"/>
      <c r="I739" s="140"/>
      <c r="J739" s="140"/>
      <c r="K739" s="140"/>
      <c r="L739" s="140"/>
      <c r="M739" s="140"/>
      <c r="N739" s="140"/>
      <c r="O739" s="142"/>
      <c r="P73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39" s="140"/>
      <c r="R739" s="140"/>
      <c r="S739" s="140"/>
      <c r="T739" s="140"/>
      <c r="U739" s="137" t="str">
        <f t="shared" si="78"/>
        <v/>
      </c>
      <c r="V739" s="140"/>
      <c r="AL739" s="111" t="str">
        <f t="shared" si="79"/>
        <v/>
      </c>
      <c r="AM739" s="112" t="str">
        <f t="shared" si="80"/>
        <v/>
      </c>
      <c r="AN739" s="112" t="str">
        <f t="shared" si="81"/>
        <v/>
      </c>
      <c r="AO739" s="112" t="str">
        <f t="shared" si="82"/>
        <v/>
      </c>
      <c r="AP739" s="112" t="str">
        <f t="shared" si="83"/>
        <v/>
      </c>
      <c r="AQ739" s="112" t="str">
        <f t="shared" si="84"/>
        <v/>
      </c>
    </row>
    <row r="740" spans="1:43" x14ac:dyDescent="0.25">
      <c r="A740" s="138"/>
      <c r="B740" s="139"/>
      <c r="C740" s="140"/>
      <c r="D740" s="140"/>
      <c r="E740" s="140"/>
      <c r="F740" s="141"/>
      <c r="G740" s="141"/>
      <c r="H740" s="140"/>
      <c r="I740" s="140"/>
      <c r="J740" s="140"/>
      <c r="K740" s="140"/>
      <c r="L740" s="140"/>
      <c r="M740" s="140"/>
      <c r="N740" s="140"/>
      <c r="O740" s="142"/>
      <c r="P74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40" s="140"/>
      <c r="R740" s="140"/>
      <c r="S740" s="140"/>
      <c r="T740" s="140"/>
      <c r="U740" s="137" t="str">
        <f t="shared" si="78"/>
        <v/>
      </c>
      <c r="V740" s="140"/>
      <c r="AL740" s="111" t="str">
        <f t="shared" si="79"/>
        <v/>
      </c>
      <c r="AM740" s="112" t="str">
        <f t="shared" si="80"/>
        <v/>
      </c>
      <c r="AN740" s="112" t="str">
        <f t="shared" si="81"/>
        <v/>
      </c>
      <c r="AO740" s="112" t="str">
        <f t="shared" si="82"/>
        <v/>
      </c>
      <c r="AP740" s="112" t="str">
        <f t="shared" si="83"/>
        <v/>
      </c>
      <c r="AQ740" s="112" t="str">
        <f t="shared" si="84"/>
        <v/>
      </c>
    </row>
    <row r="741" spans="1:43" x14ac:dyDescent="0.25">
      <c r="A741" s="138"/>
      <c r="B741" s="139"/>
      <c r="C741" s="140"/>
      <c r="D741" s="140"/>
      <c r="E741" s="140"/>
      <c r="F741" s="141"/>
      <c r="G741" s="141"/>
      <c r="H741" s="140"/>
      <c r="I741" s="140"/>
      <c r="J741" s="140"/>
      <c r="K741" s="140"/>
      <c r="L741" s="140"/>
      <c r="M741" s="140"/>
      <c r="N741" s="140"/>
      <c r="O741" s="142"/>
      <c r="P74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41" s="140"/>
      <c r="R741" s="140"/>
      <c r="S741" s="140"/>
      <c r="T741" s="140"/>
      <c r="U741" s="137" t="str">
        <f t="shared" si="78"/>
        <v/>
      </c>
      <c r="V741" s="140"/>
      <c r="AL741" s="111" t="str">
        <f t="shared" si="79"/>
        <v/>
      </c>
      <c r="AM741" s="112" t="str">
        <f t="shared" si="80"/>
        <v/>
      </c>
      <c r="AN741" s="112" t="str">
        <f t="shared" si="81"/>
        <v/>
      </c>
      <c r="AO741" s="112" t="str">
        <f t="shared" si="82"/>
        <v/>
      </c>
      <c r="AP741" s="112" t="str">
        <f t="shared" si="83"/>
        <v/>
      </c>
      <c r="AQ741" s="112" t="str">
        <f t="shared" si="84"/>
        <v/>
      </c>
    </row>
    <row r="742" spans="1:43" x14ac:dyDescent="0.25">
      <c r="A742" s="138"/>
      <c r="B742" s="139"/>
      <c r="C742" s="140"/>
      <c r="D742" s="140"/>
      <c r="E742" s="140"/>
      <c r="F742" s="141"/>
      <c r="G742" s="141"/>
      <c r="H742" s="140"/>
      <c r="I742" s="140"/>
      <c r="J742" s="140"/>
      <c r="K742" s="140"/>
      <c r="L742" s="140"/>
      <c r="M742" s="140"/>
      <c r="N742" s="140"/>
      <c r="O742" s="142"/>
      <c r="P74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42" s="140"/>
      <c r="R742" s="140"/>
      <c r="S742" s="140"/>
      <c r="T742" s="140"/>
      <c r="U742" s="137" t="str">
        <f t="shared" si="78"/>
        <v/>
      </c>
      <c r="V742" s="140"/>
      <c r="AL742" s="111" t="str">
        <f t="shared" si="79"/>
        <v/>
      </c>
      <c r="AM742" s="112" t="str">
        <f t="shared" si="80"/>
        <v/>
      </c>
      <c r="AN742" s="112" t="str">
        <f t="shared" si="81"/>
        <v/>
      </c>
      <c r="AO742" s="112" t="str">
        <f t="shared" si="82"/>
        <v/>
      </c>
      <c r="AP742" s="112" t="str">
        <f t="shared" si="83"/>
        <v/>
      </c>
      <c r="AQ742" s="112" t="str">
        <f t="shared" si="84"/>
        <v/>
      </c>
    </row>
    <row r="743" spans="1:43" x14ac:dyDescent="0.25">
      <c r="A743" s="138"/>
      <c r="B743" s="139"/>
      <c r="C743" s="140"/>
      <c r="D743" s="140"/>
      <c r="E743" s="140"/>
      <c r="F743" s="141"/>
      <c r="G743" s="141"/>
      <c r="H743" s="140"/>
      <c r="I743" s="140"/>
      <c r="J743" s="140"/>
      <c r="K743" s="140"/>
      <c r="L743" s="140"/>
      <c r="M743" s="140"/>
      <c r="N743" s="140"/>
      <c r="O743" s="142"/>
      <c r="P74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43" s="140"/>
      <c r="R743" s="140"/>
      <c r="S743" s="140"/>
      <c r="T743" s="140"/>
      <c r="U743" s="137" t="str">
        <f t="shared" si="78"/>
        <v/>
      </c>
      <c r="V743" s="140"/>
      <c r="AL743" s="111" t="str">
        <f t="shared" si="79"/>
        <v/>
      </c>
      <c r="AM743" s="112" t="str">
        <f t="shared" si="80"/>
        <v/>
      </c>
      <c r="AN743" s="112" t="str">
        <f t="shared" si="81"/>
        <v/>
      </c>
      <c r="AO743" s="112" t="str">
        <f t="shared" si="82"/>
        <v/>
      </c>
      <c r="AP743" s="112" t="str">
        <f t="shared" si="83"/>
        <v/>
      </c>
      <c r="AQ743" s="112" t="str">
        <f t="shared" si="84"/>
        <v/>
      </c>
    </row>
    <row r="744" spans="1:43" x14ac:dyDescent="0.25">
      <c r="A744" s="138"/>
      <c r="B744" s="139"/>
      <c r="C744" s="140"/>
      <c r="D744" s="140"/>
      <c r="E744" s="140"/>
      <c r="F744" s="141"/>
      <c r="G744" s="141"/>
      <c r="H744" s="140"/>
      <c r="I744" s="140"/>
      <c r="J744" s="140"/>
      <c r="K744" s="140"/>
      <c r="L744" s="140"/>
      <c r="M744" s="140"/>
      <c r="N744" s="140"/>
      <c r="O744" s="142"/>
      <c r="P74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44" s="140"/>
      <c r="R744" s="140"/>
      <c r="S744" s="140"/>
      <c r="T744" s="140"/>
      <c r="U744" s="137" t="str">
        <f t="shared" si="78"/>
        <v/>
      </c>
      <c r="V744" s="140"/>
      <c r="AL744" s="111" t="str">
        <f t="shared" si="79"/>
        <v/>
      </c>
      <c r="AM744" s="112" t="str">
        <f t="shared" si="80"/>
        <v/>
      </c>
      <c r="AN744" s="112" t="str">
        <f t="shared" si="81"/>
        <v/>
      </c>
      <c r="AO744" s="112" t="str">
        <f t="shared" si="82"/>
        <v/>
      </c>
      <c r="AP744" s="112" t="str">
        <f t="shared" si="83"/>
        <v/>
      </c>
      <c r="AQ744" s="112" t="str">
        <f t="shared" si="84"/>
        <v/>
      </c>
    </row>
    <row r="745" spans="1:43" x14ac:dyDescent="0.25">
      <c r="A745" s="138"/>
      <c r="B745" s="139"/>
      <c r="C745" s="140"/>
      <c r="D745" s="140"/>
      <c r="E745" s="140"/>
      <c r="F745" s="141"/>
      <c r="G745" s="141"/>
      <c r="H745" s="140"/>
      <c r="I745" s="140"/>
      <c r="J745" s="140"/>
      <c r="K745" s="140"/>
      <c r="L745" s="140"/>
      <c r="M745" s="140"/>
      <c r="N745" s="140"/>
      <c r="O745" s="142"/>
      <c r="P74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45" s="140"/>
      <c r="R745" s="140"/>
      <c r="S745" s="140"/>
      <c r="T745" s="140"/>
      <c r="U745" s="137" t="str">
        <f t="shared" si="78"/>
        <v/>
      </c>
      <c r="V745" s="140"/>
      <c r="AL745" s="111" t="str">
        <f t="shared" si="79"/>
        <v/>
      </c>
      <c r="AM745" s="112" t="str">
        <f t="shared" si="80"/>
        <v/>
      </c>
      <c r="AN745" s="112" t="str">
        <f t="shared" si="81"/>
        <v/>
      </c>
      <c r="AO745" s="112" t="str">
        <f t="shared" si="82"/>
        <v/>
      </c>
      <c r="AP745" s="112" t="str">
        <f t="shared" si="83"/>
        <v/>
      </c>
      <c r="AQ745" s="112" t="str">
        <f t="shared" si="84"/>
        <v/>
      </c>
    </row>
    <row r="746" spans="1:43" x14ac:dyDescent="0.25">
      <c r="A746" s="138"/>
      <c r="B746" s="139"/>
      <c r="C746" s="140"/>
      <c r="D746" s="140"/>
      <c r="E746" s="140"/>
      <c r="F746" s="141"/>
      <c r="G746" s="141"/>
      <c r="H746" s="140"/>
      <c r="I746" s="140"/>
      <c r="J746" s="140"/>
      <c r="K746" s="140"/>
      <c r="L746" s="140"/>
      <c r="M746" s="140"/>
      <c r="N746" s="140"/>
      <c r="O746" s="142"/>
      <c r="P74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46" s="140"/>
      <c r="R746" s="140"/>
      <c r="S746" s="140"/>
      <c r="T746" s="140"/>
      <c r="U746" s="137" t="str">
        <f t="shared" si="78"/>
        <v/>
      </c>
      <c r="V746" s="140"/>
      <c r="AL746" s="111" t="str">
        <f t="shared" si="79"/>
        <v/>
      </c>
      <c r="AM746" s="112" t="str">
        <f t="shared" si="80"/>
        <v/>
      </c>
      <c r="AN746" s="112" t="str">
        <f t="shared" si="81"/>
        <v/>
      </c>
      <c r="AO746" s="112" t="str">
        <f t="shared" si="82"/>
        <v/>
      </c>
      <c r="AP746" s="112" t="str">
        <f t="shared" si="83"/>
        <v/>
      </c>
      <c r="AQ746" s="112" t="str">
        <f t="shared" si="84"/>
        <v/>
      </c>
    </row>
    <row r="747" spans="1:43" x14ac:dyDescent="0.25">
      <c r="A747" s="138"/>
      <c r="B747" s="139"/>
      <c r="C747" s="140"/>
      <c r="D747" s="140"/>
      <c r="E747" s="140"/>
      <c r="F747" s="141"/>
      <c r="G747" s="141"/>
      <c r="H747" s="140"/>
      <c r="I747" s="140"/>
      <c r="J747" s="140"/>
      <c r="K747" s="140"/>
      <c r="L747" s="140"/>
      <c r="M747" s="140"/>
      <c r="N747" s="140"/>
      <c r="O747" s="142"/>
      <c r="P74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47" s="140"/>
      <c r="R747" s="140"/>
      <c r="S747" s="140"/>
      <c r="T747" s="140"/>
      <c r="U747" s="137" t="str">
        <f t="shared" si="78"/>
        <v/>
      </c>
      <c r="V747" s="140"/>
      <c r="AL747" s="111" t="str">
        <f t="shared" si="79"/>
        <v/>
      </c>
      <c r="AM747" s="112" t="str">
        <f t="shared" si="80"/>
        <v/>
      </c>
      <c r="AN747" s="112" t="str">
        <f t="shared" si="81"/>
        <v/>
      </c>
      <c r="AO747" s="112" t="str">
        <f t="shared" si="82"/>
        <v/>
      </c>
      <c r="AP747" s="112" t="str">
        <f t="shared" si="83"/>
        <v/>
      </c>
      <c r="AQ747" s="112" t="str">
        <f t="shared" si="84"/>
        <v/>
      </c>
    </row>
    <row r="748" spans="1:43" x14ac:dyDescent="0.25">
      <c r="A748" s="138"/>
      <c r="B748" s="139"/>
      <c r="C748" s="140"/>
      <c r="D748" s="140"/>
      <c r="E748" s="140"/>
      <c r="F748" s="141"/>
      <c r="G748" s="141"/>
      <c r="H748" s="140"/>
      <c r="I748" s="140"/>
      <c r="J748" s="140"/>
      <c r="K748" s="140"/>
      <c r="L748" s="140"/>
      <c r="M748" s="140"/>
      <c r="N748" s="140"/>
      <c r="O748" s="142"/>
      <c r="P74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48" s="140"/>
      <c r="R748" s="140"/>
      <c r="S748" s="140"/>
      <c r="T748" s="140"/>
      <c r="U748" s="137" t="str">
        <f t="shared" si="78"/>
        <v/>
      </c>
      <c r="V748" s="140"/>
      <c r="AL748" s="111" t="str">
        <f t="shared" si="79"/>
        <v/>
      </c>
      <c r="AM748" s="112" t="str">
        <f t="shared" si="80"/>
        <v/>
      </c>
      <c r="AN748" s="112" t="str">
        <f t="shared" si="81"/>
        <v/>
      </c>
      <c r="AO748" s="112" t="str">
        <f t="shared" si="82"/>
        <v/>
      </c>
      <c r="AP748" s="112" t="str">
        <f t="shared" si="83"/>
        <v/>
      </c>
      <c r="AQ748" s="112" t="str">
        <f t="shared" si="84"/>
        <v/>
      </c>
    </row>
    <row r="749" spans="1:43" x14ac:dyDescent="0.25">
      <c r="A749" s="138"/>
      <c r="B749" s="139"/>
      <c r="C749" s="140"/>
      <c r="D749" s="140"/>
      <c r="E749" s="140"/>
      <c r="F749" s="141"/>
      <c r="G749" s="141"/>
      <c r="H749" s="140"/>
      <c r="I749" s="140"/>
      <c r="J749" s="140"/>
      <c r="K749" s="140"/>
      <c r="L749" s="140"/>
      <c r="M749" s="140"/>
      <c r="N749" s="140"/>
      <c r="O749" s="142"/>
      <c r="P74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49" s="140"/>
      <c r="R749" s="140"/>
      <c r="S749" s="140"/>
      <c r="T749" s="140"/>
      <c r="U749" s="137" t="str">
        <f t="shared" si="78"/>
        <v/>
      </c>
      <c r="V749" s="140"/>
      <c r="AL749" s="111" t="str">
        <f t="shared" si="79"/>
        <v/>
      </c>
      <c r="AM749" s="112" t="str">
        <f t="shared" si="80"/>
        <v/>
      </c>
      <c r="AN749" s="112" t="str">
        <f t="shared" si="81"/>
        <v/>
      </c>
      <c r="AO749" s="112" t="str">
        <f t="shared" si="82"/>
        <v/>
      </c>
      <c r="AP749" s="112" t="str">
        <f t="shared" si="83"/>
        <v/>
      </c>
      <c r="AQ749" s="112" t="str">
        <f t="shared" si="84"/>
        <v/>
      </c>
    </row>
    <row r="750" spans="1:43" x14ac:dyDescent="0.25">
      <c r="A750" s="138"/>
      <c r="B750" s="139"/>
      <c r="C750" s="140"/>
      <c r="D750" s="140"/>
      <c r="E750" s="140"/>
      <c r="F750" s="141"/>
      <c r="G750" s="141"/>
      <c r="H750" s="140"/>
      <c r="I750" s="140"/>
      <c r="J750" s="140"/>
      <c r="K750" s="140"/>
      <c r="L750" s="140"/>
      <c r="M750" s="140"/>
      <c r="N750" s="140"/>
      <c r="O750" s="142"/>
      <c r="P75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50" s="140"/>
      <c r="R750" s="140"/>
      <c r="S750" s="140"/>
      <c r="T750" s="140"/>
      <c r="U750" s="137" t="str">
        <f t="shared" si="78"/>
        <v/>
      </c>
      <c r="V750" s="140"/>
      <c r="AL750" s="111" t="str">
        <f t="shared" si="79"/>
        <v/>
      </c>
      <c r="AM750" s="112" t="str">
        <f t="shared" si="80"/>
        <v/>
      </c>
      <c r="AN750" s="112" t="str">
        <f t="shared" si="81"/>
        <v/>
      </c>
      <c r="AO750" s="112" t="str">
        <f t="shared" si="82"/>
        <v/>
      </c>
      <c r="AP750" s="112" t="str">
        <f t="shared" si="83"/>
        <v/>
      </c>
      <c r="AQ750" s="112" t="str">
        <f t="shared" si="84"/>
        <v/>
      </c>
    </row>
    <row r="751" spans="1:43" x14ac:dyDescent="0.25">
      <c r="A751" s="138"/>
      <c r="B751" s="139"/>
      <c r="C751" s="140"/>
      <c r="D751" s="140"/>
      <c r="E751" s="140"/>
      <c r="F751" s="141"/>
      <c r="G751" s="141"/>
      <c r="H751" s="140"/>
      <c r="I751" s="140"/>
      <c r="J751" s="140"/>
      <c r="K751" s="140"/>
      <c r="L751" s="140"/>
      <c r="M751" s="140"/>
      <c r="N751" s="140"/>
      <c r="O751" s="142"/>
      <c r="P75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51" s="140"/>
      <c r="R751" s="140"/>
      <c r="S751" s="140"/>
      <c r="T751" s="140"/>
      <c r="U751" s="137" t="str">
        <f t="shared" si="78"/>
        <v/>
      </c>
      <c r="V751" s="140"/>
      <c r="AL751" s="111" t="str">
        <f t="shared" si="79"/>
        <v/>
      </c>
      <c r="AM751" s="112" t="str">
        <f t="shared" si="80"/>
        <v/>
      </c>
      <c r="AN751" s="112" t="str">
        <f t="shared" si="81"/>
        <v/>
      </c>
      <c r="AO751" s="112" t="str">
        <f t="shared" si="82"/>
        <v/>
      </c>
      <c r="AP751" s="112" t="str">
        <f t="shared" si="83"/>
        <v/>
      </c>
      <c r="AQ751" s="112" t="str">
        <f t="shared" si="84"/>
        <v/>
      </c>
    </row>
    <row r="752" spans="1:43" x14ac:dyDescent="0.25">
      <c r="A752" s="138"/>
      <c r="B752" s="139"/>
      <c r="C752" s="140"/>
      <c r="D752" s="140"/>
      <c r="E752" s="140"/>
      <c r="F752" s="141"/>
      <c r="G752" s="141"/>
      <c r="H752" s="140"/>
      <c r="I752" s="140"/>
      <c r="J752" s="140"/>
      <c r="K752" s="140"/>
      <c r="L752" s="140"/>
      <c r="M752" s="140"/>
      <c r="N752" s="140"/>
      <c r="O752" s="142"/>
      <c r="P75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52" s="140"/>
      <c r="R752" s="140"/>
      <c r="S752" s="140"/>
      <c r="T752" s="140"/>
      <c r="U752" s="137" t="str">
        <f t="shared" si="78"/>
        <v/>
      </c>
      <c r="V752" s="140"/>
      <c r="AL752" s="111" t="str">
        <f t="shared" si="79"/>
        <v/>
      </c>
      <c r="AM752" s="112" t="str">
        <f t="shared" si="80"/>
        <v/>
      </c>
      <c r="AN752" s="112" t="str">
        <f t="shared" si="81"/>
        <v/>
      </c>
      <c r="AO752" s="112" t="str">
        <f t="shared" si="82"/>
        <v/>
      </c>
      <c r="AP752" s="112" t="str">
        <f t="shared" si="83"/>
        <v/>
      </c>
      <c r="AQ752" s="112" t="str">
        <f t="shared" si="84"/>
        <v/>
      </c>
    </row>
    <row r="753" spans="1:43" x14ac:dyDescent="0.25">
      <c r="A753" s="138"/>
      <c r="B753" s="139"/>
      <c r="C753" s="140"/>
      <c r="D753" s="140"/>
      <c r="E753" s="140"/>
      <c r="F753" s="141"/>
      <c r="G753" s="141"/>
      <c r="H753" s="140"/>
      <c r="I753" s="140"/>
      <c r="J753" s="140"/>
      <c r="K753" s="140"/>
      <c r="L753" s="140"/>
      <c r="M753" s="140"/>
      <c r="N753" s="140"/>
      <c r="O753" s="142"/>
      <c r="P75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53" s="140"/>
      <c r="R753" s="140"/>
      <c r="S753" s="140"/>
      <c r="T753" s="140"/>
      <c r="U753" s="137" t="str">
        <f t="shared" si="78"/>
        <v/>
      </c>
      <c r="V753" s="140"/>
      <c r="AL753" s="111" t="str">
        <f t="shared" si="79"/>
        <v/>
      </c>
      <c r="AM753" s="112" t="str">
        <f t="shared" si="80"/>
        <v/>
      </c>
      <c r="AN753" s="112" t="str">
        <f t="shared" si="81"/>
        <v/>
      </c>
      <c r="AO753" s="112" t="str">
        <f t="shared" si="82"/>
        <v/>
      </c>
      <c r="AP753" s="112" t="str">
        <f t="shared" si="83"/>
        <v/>
      </c>
      <c r="AQ753" s="112" t="str">
        <f t="shared" si="84"/>
        <v/>
      </c>
    </row>
    <row r="754" spans="1:43" x14ac:dyDescent="0.25">
      <c r="A754" s="138"/>
      <c r="B754" s="139"/>
      <c r="C754" s="140"/>
      <c r="D754" s="140"/>
      <c r="E754" s="140"/>
      <c r="F754" s="141"/>
      <c r="G754" s="141"/>
      <c r="H754" s="140"/>
      <c r="I754" s="140"/>
      <c r="J754" s="140"/>
      <c r="K754" s="140"/>
      <c r="L754" s="140"/>
      <c r="M754" s="140"/>
      <c r="N754" s="140"/>
      <c r="O754" s="142"/>
      <c r="P75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54" s="140"/>
      <c r="R754" s="140"/>
      <c r="S754" s="140"/>
      <c r="T754" s="140"/>
      <c r="U754" s="137" t="str">
        <f t="shared" si="78"/>
        <v/>
      </c>
      <c r="V754" s="140"/>
      <c r="AL754" s="111" t="str">
        <f t="shared" si="79"/>
        <v/>
      </c>
      <c r="AM754" s="112" t="str">
        <f t="shared" si="80"/>
        <v/>
      </c>
      <c r="AN754" s="112" t="str">
        <f t="shared" si="81"/>
        <v/>
      </c>
      <c r="AO754" s="112" t="str">
        <f t="shared" si="82"/>
        <v/>
      </c>
      <c r="AP754" s="112" t="str">
        <f t="shared" si="83"/>
        <v/>
      </c>
      <c r="AQ754" s="112" t="str">
        <f t="shared" si="84"/>
        <v/>
      </c>
    </row>
    <row r="755" spans="1:43" x14ac:dyDescent="0.25">
      <c r="A755" s="138"/>
      <c r="B755" s="139"/>
      <c r="C755" s="140"/>
      <c r="D755" s="140"/>
      <c r="E755" s="140"/>
      <c r="F755" s="141"/>
      <c r="G755" s="141"/>
      <c r="H755" s="140"/>
      <c r="I755" s="140"/>
      <c r="J755" s="140"/>
      <c r="K755" s="140"/>
      <c r="L755" s="140"/>
      <c r="M755" s="140"/>
      <c r="N755" s="140"/>
      <c r="O755" s="142"/>
      <c r="P75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55" s="140"/>
      <c r="R755" s="140"/>
      <c r="S755" s="140"/>
      <c r="T755" s="140"/>
      <c r="U755" s="137" t="str">
        <f t="shared" si="78"/>
        <v/>
      </c>
      <c r="V755" s="140"/>
      <c r="AL755" s="111" t="str">
        <f t="shared" si="79"/>
        <v/>
      </c>
      <c r="AM755" s="112" t="str">
        <f t="shared" si="80"/>
        <v/>
      </c>
      <c r="AN755" s="112" t="str">
        <f t="shared" si="81"/>
        <v/>
      </c>
      <c r="AO755" s="112" t="str">
        <f t="shared" si="82"/>
        <v/>
      </c>
      <c r="AP755" s="112" t="str">
        <f t="shared" si="83"/>
        <v/>
      </c>
      <c r="AQ755" s="112" t="str">
        <f t="shared" si="84"/>
        <v/>
      </c>
    </row>
    <row r="756" spans="1:43" x14ac:dyDescent="0.25">
      <c r="A756" s="138"/>
      <c r="B756" s="139"/>
      <c r="C756" s="140"/>
      <c r="D756" s="140"/>
      <c r="E756" s="140"/>
      <c r="F756" s="141"/>
      <c r="G756" s="141"/>
      <c r="H756" s="140"/>
      <c r="I756" s="140"/>
      <c r="J756" s="140"/>
      <c r="K756" s="140"/>
      <c r="L756" s="140"/>
      <c r="M756" s="140"/>
      <c r="N756" s="140"/>
      <c r="O756" s="142"/>
      <c r="P75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56" s="140"/>
      <c r="R756" s="140"/>
      <c r="S756" s="140"/>
      <c r="T756" s="140"/>
      <c r="U756" s="137" t="str">
        <f t="shared" si="78"/>
        <v/>
      </c>
      <c r="V756" s="140"/>
      <c r="AL756" s="111" t="str">
        <f t="shared" si="79"/>
        <v/>
      </c>
      <c r="AM756" s="112" t="str">
        <f t="shared" si="80"/>
        <v/>
      </c>
      <c r="AN756" s="112" t="str">
        <f t="shared" si="81"/>
        <v/>
      </c>
      <c r="AO756" s="112" t="str">
        <f t="shared" si="82"/>
        <v/>
      </c>
      <c r="AP756" s="112" t="str">
        <f t="shared" si="83"/>
        <v/>
      </c>
      <c r="AQ756" s="112" t="str">
        <f t="shared" si="84"/>
        <v/>
      </c>
    </row>
    <row r="757" spans="1:43" x14ac:dyDescent="0.25">
      <c r="A757" s="138"/>
      <c r="B757" s="139"/>
      <c r="C757" s="140"/>
      <c r="D757" s="140"/>
      <c r="E757" s="140"/>
      <c r="F757" s="141"/>
      <c r="G757" s="141"/>
      <c r="H757" s="140"/>
      <c r="I757" s="140"/>
      <c r="J757" s="140"/>
      <c r="K757" s="140"/>
      <c r="L757" s="140"/>
      <c r="M757" s="140"/>
      <c r="N757" s="140"/>
      <c r="O757" s="142"/>
      <c r="P75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57" s="140"/>
      <c r="R757" s="140"/>
      <c r="S757" s="140"/>
      <c r="T757" s="140"/>
      <c r="U757" s="137" t="str">
        <f t="shared" si="78"/>
        <v/>
      </c>
      <c r="V757" s="140"/>
      <c r="AL757" s="111" t="str">
        <f t="shared" si="79"/>
        <v/>
      </c>
      <c r="AM757" s="112" t="str">
        <f t="shared" si="80"/>
        <v/>
      </c>
      <c r="AN757" s="112" t="str">
        <f t="shared" si="81"/>
        <v/>
      </c>
      <c r="AO757" s="112" t="str">
        <f t="shared" si="82"/>
        <v/>
      </c>
      <c r="AP757" s="112" t="str">
        <f t="shared" si="83"/>
        <v/>
      </c>
      <c r="AQ757" s="112" t="str">
        <f t="shared" si="84"/>
        <v/>
      </c>
    </row>
    <row r="758" spans="1:43" x14ac:dyDescent="0.25">
      <c r="A758" s="138"/>
      <c r="B758" s="139"/>
      <c r="C758" s="140"/>
      <c r="D758" s="140"/>
      <c r="E758" s="140"/>
      <c r="F758" s="141"/>
      <c r="G758" s="141"/>
      <c r="H758" s="140"/>
      <c r="I758" s="140"/>
      <c r="J758" s="140"/>
      <c r="K758" s="140"/>
      <c r="L758" s="140"/>
      <c r="M758" s="140"/>
      <c r="N758" s="140"/>
      <c r="O758" s="142"/>
      <c r="P75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58" s="140"/>
      <c r="R758" s="140"/>
      <c r="S758" s="140"/>
      <c r="T758" s="140"/>
      <c r="U758" s="137" t="str">
        <f t="shared" si="78"/>
        <v/>
      </c>
      <c r="V758" s="140"/>
      <c r="AL758" s="111" t="str">
        <f t="shared" si="79"/>
        <v/>
      </c>
      <c r="AM758" s="112" t="str">
        <f t="shared" si="80"/>
        <v/>
      </c>
      <c r="AN758" s="112" t="str">
        <f t="shared" si="81"/>
        <v/>
      </c>
      <c r="AO758" s="112" t="str">
        <f t="shared" si="82"/>
        <v/>
      </c>
      <c r="AP758" s="112" t="str">
        <f t="shared" si="83"/>
        <v/>
      </c>
      <c r="AQ758" s="112" t="str">
        <f t="shared" si="84"/>
        <v/>
      </c>
    </row>
    <row r="759" spans="1:43" x14ac:dyDescent="0.25">
      <c r="A759" s="138"/>
      <c r="B759" s="139"/>
      <c r="C759" s="140"/>
      <c r="D759" s="140"/>
      <c r="E759" s="140"/>
      <c r="F759" s="141"/>
      <c r="G759" s="141"/>
      <c r="H759" s="140"/>
      <c r="I759" s="140"/>
      <c r="J759" s="140"/>
      <c r="K759" s="140"/>
      <c r="L759" s="140"/>
      <c r="M759" s="140"/>
      <c r="N759" s="140"/>
      <c r="O759" s="142"/>
      <c r="P75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59" s="140"/>
      <c r="R759" s="140"/>
      <c r="S759" s="140"/>
      <c r="T759" s="140"/>
      <c r="U759" s="137" t="str">
        <f t="shared" si="78"/>
        <v/>
      </c>
      <c r="V759" s="140"/>
      <c r="AL759" s="111" t="str">
        <f t="shared" si="79"/>
        <v/>
      </c>
      <c r="AM759" s="112" t="str">
        <f t="shared" si="80"/>
        <v/>
      </c>
      <c r="AN759" s="112" t="str">
        <f t="shared" si="81"/>
        <v/>
      </c>
      <c r="AO759" s="112" t="str">
        <f t="shared" si="82"/>
        <v/>
      </c>
      <c r="AP759" s="112" t="str">
        <f t="shared" si="83"/>
        <v/>
      </c>
      <c r="AQ759" s="112" t="str">
        <f t="shared" si="84"/>
        <v/>
      </c>
    </row>
    <row r="760" spans="1:43" x14ac:dyDescent="0.25">
      <c r="A760" s="138"/>
      <c r="B760" s="139"/>
      <c r="C760" s="140"/>
      <c r="D760" s="140"/>
      <c r="E760" s="140"/>
      <c r="F760" s="141"/>
      <c r="G760" s="141"/>
      <c r="H760" s="140"/>
      <c r="I760" s="140"/>
      <c r="J760" s="140"/>
      <c r="K760" s="140"/>
      <c r="L760" s="140"/>
      <c r="M760" s="140"/>
      <c r="N760" s="140"/>
      <c r="O760" s="142"/>
      <c r="P76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60" s="140"/>
      <c r="R760" s="140"/>
      <c r="S760" s="140"/>
      <c r="T760" s="140"/>
      <c r="U760" s="137" t="str">
        <f t="shared" si="78"/>
        <v/>
      </c>
      <c r="V760" s="140"/>
      <c r="AL760" s="111" t="str">
        <f t="shared" si="79"/>
        <v/>
      </c>
      <c r="AM760" s="112" t="str">
        <f t="shared" si="80"/>
        <v/>
      </c>
      <c r="AN760" s="112" t="str">
        <f t="shared" si="81"/>
        <v/>
      </c>
      <c r="AO760" s="112" t="str">
        <f t="shared" si="82"/>
        <v/>
      </c>
      <c r="AP760" s="112" t="str">
        <f t="shared" si="83"/>
        <v/>
      </c>
      <c r="AQ760" s="112" t="str">
        <f t="shared" si="84"/>
        <v/>
      </c>
    </row>
    <row r="761" spans="1:43" x14ac:dyDescent="0.25">
      <c r="A761" s="138"/>
      <c r="B761" s="139"/>
      <c r="C761" s="140"/>
      <c r="D761" s="140"/>
      <c r="E761" s="140"/>
      <c r="F761" s="141"/>
      <c r="G761" s="141"/>
      <c r="H761" s="140"/>
      <c r="I761" s="140"/>
      <c r="J761" s="140"/>
      <c r="K761" s="140"/>
      <c r="L761" s="140"/>
      <c r="M761" s="140"/>
      <c r="N761" s="140"/>
      <c r="O761" s="142"/>
      <c r="P76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61" s="140"/>
      <c r="R761" s="140"/>
      <c r="S761" s="140"/>
      <c r="T761" s="140"/>
      <c r="U761" s="137" t="str">
        <f t="shared" si="78"/>
        <v/>
      </c>
      <c r="V761" s="140"/>
      <c r="AL761" s="111" t="str">
        <f t="shared" si="79"/>
        <v/>
      </c>
      <c r="AM761" s="112" t="str">
        <f t="shared" si="80"/>
        <v/>
      </c>
      <c r="AN761" s="112" t="str">
        <f t="shared" si="81"/>
        <v/>
      </c>
      <c r="AO761" s="112" t="str">
        <f t="shared" si="82"/>
        <v/>
      </c>
      <c r="AP761" s="112" t="str">
        <f t="shared" si="83"/>
        <v/>
      </c>
      <c r="AQ761" s="112" t="str">
        <f t="shared" si="84"/>
        <v/>
      </c>
    </row>
    <row r="762" spans="1:43" x14ac:dyDescent="0.25">
      <c r="A762" s="138"/>
      <c r="B762" s="139"/>
      <c r="C762" s="140"/>
      <c r="D762" s="140"/>
      <c r="E762" s="140"/>
      <c r="F762" s="141"/>
      <c r="G762" s="141"/>
      <c r="H762" s="140"/>
      <c r="I762" s="140"/>
      <c r="J762" s="140"/>
      <c r="K762" s="140"/>
      <c r="L762" s="140"/>
      <c r="M762" s="140"/>
      <c r="N762" s="140"/>
      <c r="O762" s="142"/>
      <c r="P76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62" s="140"/>
      <c r="R762" s="140"/>
      <c r="S762" s="140"/>
      <c r="T762" s="140"/>
      <c r="U762" s="137" t="str">
        <f t="shared" si="78"/>
        <v/>
      </c>
      <c r="V762" s="140"/>
      <c r="AL762" s="111" t="str">
        <f t="shared" si="79"/>
        <v/>
      </c>
      <c r="AM762" s="112" t="str">
        <f t="shared" si="80"/>
        <v/>
      </c>
      <c r="AN762" s="112" t="str">
        <f t="shared" si="81"/>
        <v/>
      </c>
      <c r="AO762" s="112" t="str">
        <f t="shared" si="82"/>
        <v/>
      </c>
      <c r="AP762" s="112" t="str">
        <f t="shared" si="83"/>
        <v/>
      </c>
      <c r="AQ762" s="112" t="str">
        <f t="shared" si="84"/>
        <v/>
      </c>
    </row>
    <row r="763" spans="1:43" x14ac:dyDescent="0.25">
      <c r="A763" s="138"/>
      <c r="B763" s="139"/>
      <c r="C763" s="140"/>
      <c r="D763" s="140"/>
      <c r="E763" s="140"/>
      <c r="F763" s="141"/>
      <c r="G763" s="141"/>
      <c r="H763" s="140"/>
      <c r="I763" s="140"/>
      <c r="J763" s="140"/>
      <c r="K763" s="140"/>
      <c r="L763" s="140"/>
      <c r="M763" s="140"/>
      <c r="N763" s="140"/>
      <c r="O763" s="142"/>
      <c r="P76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63" s="140"/>
      <c r="R763" s="140"/>
      <c r="S763" s="140"/>
      <c r="T763" s="140"/>
      <c r="U763" s="137" t="str">
        <f t="shared" si="78"/>
        <v/>
      </c>
      <c r="V763" s="140"/>
      <c r="AL763" s="111" t="str">
        <f t="shared" si="79"/>
        <v/>
      </c>
      <c r="AM763" s="112" t="str">
        <f t="shared" si="80"/>
        <v/>
      </c>
      <c r="AN763" s="112" t="str">
        <f t="shared" si="81"/>
        <v/>
      </c>
      <c r="AO763" s="112" t="str">
        <f t="shared" si="82"/>
        <v/>
      </c>
      <c r="AP763" s="112" t="str">
        <f t="shared" si="83"/>
        <v/>
      </c>
      <c r="AQ763" s="112" t="str">
        <f t="shared" si="84"/>
        <v/>
      </c>
    </row>
    <row r="764" spans="1:43" x14ac:dyDescent="0.25">
      <c r="A764" s="138"/>
      <c r="B764" s="139"/>
      <c r="C764" s="140"/>
      <c r="D764" s="140"/>
      <c r="E764" s="140"/>
      <c r="F764" s="141"/>
      <c r="G764" s="141"/>
      <c r="H764" s="140"/>
      <c r="I764" s="140"/>
      <c r="J764" s="140"/>
      <c r="K764" s="140"/>
      <c r="L764" s="140"/>
      <c r="M764" s="140"/>
      <c r="N764" s="140"/>
      <c r="O764" s="142"/>
      <c r="P76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64" s="140"/>
      <c r="R764" s="140"/>
      <c r="S764" s="140"/>
      <c r="T764" s="140"/>
      <c r="U764" s="137" t="str">
        <f t="shared" si="78"/>
        <v/>
      </c>
      <c r="V764" s="140"/>
      <c r="AL764" s="111" t="str">
        <f t="shared" si="79"/>
        <v/>
      </c>
      <c r="AM764" s="112" t="str">
        <f t="shared" si="80"/>
        <v/>
      </c>
      <c r="AN764" s="112" t="str">
        <f t="shared" si="81"/>
        <v/>
      </c>
      <c r="AO764" s="112" t="str">
        <f t="shared" si="82"/>
        <v/>
      </c>
      <c r="AP764" s="112" t="str">
        <f t="shared" si="83"/>
        <v/>
      </c>
      <c r="AQ764" s="112" t="str">
        <f t="shared" si="84"/>
        <v/>
      </c>
    </row>
    <row r="765" spans="1:43" x14ac:dyDescent="0.25">
      <c r="A765" s="138"/>
      <c r="B765" s="139"/>
      <c r="C765" s="140"/>
      <c r="D765" s="140"/>
      <c r="E765" s="140"/>
      <c r="F765" s="141"/>
      <c r="G765" s="141"/>
      <c r="H765" s="140"/>
      <c r="I765" s="140"/>
      <c r="J765" s="140"/>
      <c r="K765" s="140"/>
      <c r="L765" s="140"/>
      <c r="M765" s="140"/>
      <c r="N765" s="140"/>
      <c r="O765" s="142"/>
      <c r="P76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65" s="140"/>
      <c r="R765" s="140"/>
      <c r="S765" s="140"/>
      <c r="T765" s="140"/>
      <c r="U765" s="137" t="str">
        <f t="shared" si="78"/>
        <v/>
      </c>
      <c r="V765" s="140"/>
      <c r="AL765" s="111" t="str">
        <f t="shared" si="79"/>
        <v/>
      </c>
      <c r="AM765" s="112" t="str">
        <f t="shared" si="80"/>
        <v/>
      </c>
      <c r="AN765" s="112" t="str">
        <f t="shared" si="81"/>
        <v/>
      </c>
      <c r="AO765" s="112" t="str">
        <f t="shared" si="82"/>
        <v/>
      </c>
      <c r="AP765" s="112" t="str">
        <f t="shared" si="83"/>
        <v/>
      </c>
      <c r="AQ765" s="112" t="str">
        <f t="shared" si="84"/>
        <v/>
      </c>
    </row>
    <row r="766" spans="1:43" x14ac:dyDescent="0.25">
      <c r="A766" s="138"/>
      <c r="B766" s="139"/>
      <c r="C766" s="140"/>
      <c r="D766" s="140"/>
      <c r="E766" s="140"/>
      <c r="F766" s="141"/>
      <c r="G766" s="141"/>
      <c r="H766" s="140"/>
      <c r="I766" s="140"/>
      <c r="J766" s="140"/>
      <c r="K766" s="140"/>
      <c r="L766" s="140"/>
      <c r="M766" s="140"/>
      <c r="N766" s="140"/>
      <c r="O766" s="142"/>
      <c r="P76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66" s="140"/>
      <c r="R766" s="140"/>
      <c r="S766" s="140"/>
      <c r="T766" s="140"/>
      <c r="U766" s="137" t="str">
        <f t="shared" si="78"/>
        <v/>
      </c>
      <c r="V766" s="140"/>
      <c r="AL766" s="111" t="str">
        <f t="shared" si="79"/>
        <v/>
      </c>
      <c r="AM766" s="112" t="str">
        <f t="shared" si="80"/>
        <v/>
      </c>
      <c r="AN766" s="112" t="str">
        <f t="shared" si="81"/>
        <v/>
      </c>
      <c r="AO766" s="112" t="str">
        <f t="shared" si="82"/>
        <v/>
      </c>
      <c r="AP766" s="112" t="str">
        <f t="shared" si="83"/>
        <v/>
      </c>
      <c r="AQ766" s="112" t="str">
        <f t="shared" si="84"/>
        <v/>
      </c>
    </row>
    <row r="767" spans="1:43" x14ac:dyDescent="0.25">
      <c r="A767" s="138"/>
      <c r="B767" s="139"/>
      <c r="C767" s="140"/>
      <c r="D767" s="140"/>
      <c r="E767" s="140"/>
      <c r="F767" s="141"/>
      <c r="G767" s="141"/>
      <c r="H767" s="140"/>
      <c r="I767" s="140"/>
      <c r="J767" s="140"/>
      <c r="K767" s="140"/>
      <c r="L767" s="140"/>
      <c r="M767" s="140"/>
      <c r="N767" s="140"/>
      <c r="O767" s="142"/>
      <c r="P76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67" s="140"/>
      <c r="R767" s="140"/>
      <c r="S767" s="140"/>
      <c r="T767" s="140"/>
      <c r="U767" s="137" t="str">
        <f t="shared" si="78"/>
        <v/>
      </c>
      <c r="V767" s="140"/>
      <c r="AL767" s="111" t="str">
        <f t="shared" si="79"/>
        <v/>
      </c>
      <c r="AM767" s="112" t="str">
        <f t="shared" si="80"/>
        <v/>
      </c>
      <c r="AN767" s="112" t="str">
        <f t="shared" si="81"/>
        <v/>
      </c>
      <c r="AO767" s="112" t="str">
        <f t="shared" si="82"/>
        <v/>
      </c>
      <c r="AP767" s="112" t="str">
        <f t="shared" si="83"/>
        <v/>
      </c>
      <c r="AQ767" s="112" t="str">
        <f t="shared" si="84"/>
        <v/>
      </c>
    </row>
    <row r="768" spans="1:43" x14ac:dyDescent="0.25">
      <c r="A768" s="138"/>
      <c r="B768" s="139"/>
      <c r="C768" s="140"/>
      <c r="D768" s="140"/>
      <c r="E768" s="140"/>
      <c r="F768" s="141"/>
      <c r="G768" s="141"/>
      <c r="H768" s="140"/>
      <c r="I768" s="140"/>
      <c r="J768" s="140"/>
      <c r="K768" s="140"/>
      <c r="L768" s="140"/>
      <c r="M768" s="140"/>
      <c r="N768" s="140"/>
      <c r="O768" s="142"/>
      <c r="P76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68" s="140"/>
      <c r="R768" s="140"/>
      <c r="S768" s="140"/>
      <c r="T768" s="140"/>
      <c r="U768" s="137" t="str">
        <f t="shared" si="78"/>
        <v/>
      </c>
      <c r="V768" s="140"/>
      <c r="AL768" s="111" t="str">
        <f t="shared" si="79"/>
        <v/>
      </c>
      <c r="AM768" s="112" t="str">
        <f t="shared" si="80"/>
        <v/>
      </c>
      <c r="AN768" s="112" t="str">
        <f t="shared" si="81"/>
        <v/>
      </c>
      <c r="AO768" s="112" t="str">
        <f t="shared" si="82"/>
        <v/>
      </c>
      <c r="AP768" s="112" t="str">
        <f t="shared" si="83"/>
        <v/>
      </c>
      <c r="AQ768" s="112" t="str">
        <f t="shared" si="84"/>
        <v/>
      </c>
    </row>
    <row r="769" spans="1:43" x14ac:dyDescent="0.25">
      <c r="A769" s="138"/>
      <c r="B769" s="139"/>
      <c r="C769" s="140"/>
      <c r="D769" s="140"/>
      <c r="E769" s="140"/>
      <c r="F769" s="141"/>
      <c r="G769" s="141"/>
      <c r="H769" s="140"/>
      <c r="I769" s="140"/>
      <c r="J769" s="140"/>
      <c r="K769" s="140"/>
      <c r="L769" s="140"/>
      <c r="M769" s="140"/>
      <c r="N769" s="140"/>
      <c r="O769" s="142"/>
      <c r="P76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69" s="140"/>
      <c r="R769" s="140"/>
      <c r="S769" s="140"/>
      <c r="T769" s="140"/>
      <c r="U769" s="137" t="str">
        <f t="shared" si="78"/>
        <v/>
      </c>
      <c r="V769" s="140"/>
      <c r="AL769" s="111" t="str">
        <f t="shared" si="79"/>
        <v/>
      </c>
      <c r="AM769" s="112" t="str">
        <f t="shared" si="80"/>
        <v/>
      </c>
      <c r="AN769" s="112" t="str">
        <f t="shared" si="81"/>
        <v/>
      </c>
      <c r="AO769" s="112" t="str">
        <f t="shared" si="82"/>
        <v/>
      </c>
      <c r="AP769" s="112" t="str">
        <f t="shared" si="83"/>
        <v/>
      </c>
      <c r="AQ769" s="112" t="str">
        <f t="shared" si="84"/>
        <v/>
      </c>
    </row>
    <row r="770" spans="1:43" x14ac:dyDescent="0.25">
      <c r="A770" s="138"/>
      <c r="B770" s="139"/>
      <c r="C770" s="140"/>
      <c r="D770" s="140"/>
      <c r="E770" s="140"/>
      <c r="F770" s="141"/>
      <c r="G770" s="141"/>
      <c r="H770" s="140"/>
      <c r="I770" s="140"/>
      <c r="J770" s="140"/>
      <c r="K770" s="140"/>
      <c r="L770" s="140"/>
      <c r="M770" s="140"/>
      <c r="N770" s="140"/>
      <c r="O770" s="142"/>
      <c r="P77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70" s="140"/>
      <c r="R770" s="140"/>
      <c r="S770" s="140"/>
      <c r="T770" s="140"/>
      <c r="U770" s="137" t="str">
        <f t="shared" ref="U770:U833" si="85">IF($P770="Votre établissement",(LEFT($C770,1)&amp;MID(LEFT($B770,6),3,4)&amp;$A770&amp;CODE(LEFT($E770,1))&amp;CODE(LEFT($D770,1))),IF($P770="Assurance Maladie","CERFA"&amp;MID(LEFT($B770,6),3,4)&amp;$A770&amp;CODE(LEFT($E770,1))&amp;CODE(LEFT($D770,1)),IF(OR($P770="Patient",$P770="Etablissement Receveur"),"Vous n'avez pas à prescrire ce transport","")))</f>
        <v/>
      </c>
      <c r="V770" s="140"/>
      <c r="AL770" s="111" t="str">
        <f t="shared" si="79"/>
        <v/>
      </c>
      <c r="AM770" s="112" t="str">
        <f t="shared" si="80"/>
        <v/>
      </c>
      <c r="AN770" s="112" t="str">
        <f t="shared" si="81"/>
        <v/>
      </c>
      <c r="AO770" s="112" t="str">
        <f t="shared" si="82"/>
        <v/>
      </c>
      <c r="AP770" s="112" t="str">
        <f t="shared" si="83"/>
        <v/>
      </c>
      <c r="AQ770" s="112" t="str">
        <f t="shared" si="84"/>
        <v/>
      </c>
    </row>
    <row r="771" spans="1:43" x14ac:dyDescent="0.25">
      <c r="A771" s="138"/>
      <c r="B771" s="139"/>
      <c r="C771" s="140"/>
      <c r="D771" s="140"/>
      <c r="E771" s="140"/>
      <c r="F771" s="141"/>
      <c r="G771" s="141"/>
      <c r="H771" s="140"/>
      <c r="I771" s="140"/>
      <c r="J771" s="140"/>
      <c r="K771" s="140"/>
      <c r="L771" s="140"/>
      <c r="M771" s="140"/>
      <c r="N771" s="140"/>
      <c r="O771" s="142"/>
      <c r="P77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71" s="140"/>
      <c r="R771" s="140"/>
      <c r="S771" s="140"/>
      <c r="T771" s="140"/>
      <c r="U771" s="137" t="str">
        <f t="shared" si="85"/>
        <v/>
      </c>
      <c r="V771" s="140"/>
      <c r="AL771" s="111" t="str">
        <f t="shared" ref="AL771:AL834" si="86">IF(AND(B771&lt;&gt;"",L771="Ambulance"),VALUE(LEFT(HOUR(B771),2)),"")</f>
        <v/>
      </c>
      <c r="AM771" s="112" t="str">
        <f t="shared" ref="AM771:AM834" si="87">IF(AND(B771&lt;&gt;"",L771="VSL"),VALUE(LEFT(HOUR(B771),2)),"")</f>
        <v/>
      </c>
      <c r="AN771" s="112" t="str">
        <f t="shared" ref="AN771:AN834" si="88">IF(AND(B771&lt;&gt;"",L771="Taxi conventionné"),VALUE(LEFT(HOUR(B771),2)),"")</f>
        <v/>
      </c>
      <c r="AO771" s="112" t="str">
        <f t="shared" ref="AO771:AO834" si="89">IF(AND(B771&lt;&gt;"",L771="Véhicule personnel"),VALUE(LEFT(HOUR(B771),2)),"")</f>
        <v/>
      </c>
      <c r="AP771" s="112" t="str">
        <f t="shared" ref="AP771:AP834" si="90">IF(AND(B771&lt;&gt;"",L771="Transport en commun"),VALUE(LEFT(HOUR(B771),2)),"")</f>
        <v/>
      </c>
      <c r="AQ771" s="112" t="str">
        <f t="shared" ref="AQ771:AQ834" si="91">IF(B771&lt;&gt;"",VALUE(LEFT(HOUR(B771),2)),"")</f>
        <v/>
      </c>
    </row>
    <row r="772" spans="1:43" x14ac:dyDescent="0.25">
      <c r="A772" s="138"/>
      <c r="B772" s="139"/>
      <c r="C772" s="140"/>
      <c r="D772" s="140"/>
      <c r="E772" s="140"/>
      <c r="F772" s="141"/>
      <c r="G772" s="141"/>
      <c r="H772" s="140"/>
      <c r="I772" s="140"/>
      <c r="J772" s="140"/>
      <c r="K772" s="140"/>
      <c r="L772" s="140"/>
      <c r="M772" s="140"/>
      <c r="N772" s="140"/>
      <c r="O772" s="142"/>
      <c r="P77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72" s="140"/>
      <c r="R772" s="140"/>
      <c r="S772" s="140"/>
      <c r="T772" s="140"/>
      <c r="U772" s="137" t="str">
        <f t="shared" si="85"/>
        <v/>
      </c>
      <c r="V772" s="140"/>
      <c r="AL772" s="111" t="str">
        <f t="shared" si="86"/>
        <v/>
      </c>
      <c r="AM772" s="112" t="str">
        <f t="shared" si="87"/>
        <v/>
      </c>
      <c r="AN772" s="112" t="str">
        <f t="shared" si="88"/>
        <v/>
      </c>
      <c r="AO772" s="112" t="str">
        <f t="shared" si="89"/>
        <v/>
      </c>
      <c r="AP772" s="112" t="str">
        <f t="shared" si="90"/>
        <v/>
      </c>
      <c r="AQ772" s="112" t="str">
        <f t="shared" si="91"/>
        <v/>
      </c>
    </row>
    <row r="773" spans="1:43" x14ac:dyDescent="0.25">
      <c r="A773" s="138"/>
      <c r="B773" s="139"/>
      <c r="C773" s="140"/>
      <c r="D773" s="140"/>
      <c r="E773" s="140"/>
      <c r="F773" s="141"/>
      <c r="G773" s="141"/>
      <c r="H773" s="140"/>
      <c r="I773" s="140"/>
      <c r="J773" s="140"/>
      <c r="K773" s="140"/>
      <c r="L773" s="140"/>
      <c r="M773" s="140"/>
      <c r="N773" s="140"/>
      <c r="O773" s="142"/>
      <c r="P77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73" s="140"/>
      <c r="R773" s="140"/>
      <c r="S773" s="140"/>
      <c r="T773" s="140"/>
      <c r="U773" s="137" t="str">
        <f t="shared" si="85"/>
        <v/>
      </c>
      <c r="V773" s="140"/>
      <c r="AL773" s="111" t="str">
        <f t="shared" si="86"/>
        <v/>
      </c>
      <c r="AM773" s="112" t="str">
        <f t="shared" si="87"/>
        <v/>
      </c>
      <c r="AN773" s="112" t="str">
        <f t="shared" si="88"/>
        <v/>
      </c>
      <c r="AO773" s="112" t="str">
        <f t="shared" si="89"/>
        <v/>
      </c>
      <c r="AP773" s="112" t="str">
        <f t="shared" si="90"/>
        <v/>
      </c>
      <c r="AQ773" s="112" t="str">
        <f t="shared" si="91"/>
        <v/>
      </c>
    </row>
    <row r="774" spans="1:43" x14ac:dyDescent="0.25">
      <c r="A774" s="138"/>
      <c r="B774" s="139"/>
      <c r="C774" s="140"/>
      <c r="D774" s="140"/>
      <c r="E774" s="140"/>
      <c r="F774" s="141"/>
      <c r="G774" s="141"/>
      <c r="H774" s="140"/>
      <c r="I774" s="140"/>
      <c r="J774" s="140"/>
      <c r="K774" s="140"/>
      <c r="L774" s="140"/>
      <c r="M774" s="140"/>
      <c r="N774" s="140"/>
      <c r="O774" s="142"/>
      <c r="P77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74" s="140"/>
      <c r="R774" s="140"/>
      <c r="S774" s="140"/>
      <c r="T774" s="140"/>
      <c r="U774" s="137" t="str">
        <f t="shared" si="85"/>
        <v/>
      </c>
      <c r="V774" s="140"/>
      <c r="AL774" s="111" t="str">
        <f t="shared" si="86"/>
        <v/>
      </c>
      <c r="AM774" s="112" t="str">
        <f t="shared" si="87"/>
        <v/>
      </c>
      <c r="AN774" s="112" t="str">
        <f t="shared" si="88"/>
        <v/>
      </c>
      <c r="AO774" s="112" t="str">
        <f t="shared" si="89"/>
        <v/>
      </c>
      <c r="AP774" s="112" t="str">
        <f t="shared" si="90"/>
        <v/>
      </c>
      <c r="AQ774" s="112" t="str">
        <f t="shared" si="91"/>
        <v/>
      </c>
    </row>
    <row r="775" spans="1:43" x14ac:dyDescent="0.25">
      <c r="A775" s="138"/>
      <c r="B775" s="139"/>
      <c r="C775" s="140"/>
      <c r="D775" s="140"/>
      <c r="E775" s="140"/>
      <c r="F775" s="141"/>
      <c r="G775" s="141"/>
      <c r="H775" s="140"/>
      <c r="I775" s="140"/>
      <c r="J775" s="140"/>
      <c r="K775" s="140"/>
      <c r="L775" s="140"/>
      <c r="M775" s="140"/>
      <c r="N775" s="140"/>
      <c r="O775" s="142"/>
      <c r="P77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75" s="140"/>
      <c r="R775" s="140"/>
      <c r="S775" s="140"/>
      <c r="T775" s="140"/>
      <c r="U775" s="137" t="str">
        <f t="shared" si="85"/>
        <v/>
      </c>
      <c r="V775" s="140"/>
      <c r="AL775" s="111" t="str">
        <f t="shared" si="86"/>
        <v/>
      </c>
      <c r="AM775" s="112" t="str">
        <f t="shared" si="87"/>
        <v/>
      </c>
      <c r="AN775" s="112" t="str">
        <f t="shared" si="88"/>
        <v/>
      </c>
      <c r="AO775" s="112" t="str">
        <f t="shared" si="89"/>
        <v/>
      </c>
      <c r="AP775" s="112" t="str">
        <f t="shared" si="90"/>
        <v/>
      </c>
      <c r="AQ775" s="112" t="str">
        <f t="shared" si="91"/>
        <v/>
      </c>
    </row>
    <row r="776" spans="1:43" x14ac:dyDescent="0.25">
      <c r="A776" s="138"/>
      <c r="B776" s="139"/>
      <c r="C776" s="140"/>
      <c r="D776" s="140"/>
      <c r="E776" s="140"/>
      <c r="F776" s="141"/>
      <c r="G776" s="141"/>
      <c r="H776" s="140"/>
      <c r="I776" s="140"/>
      <c r="J776" s="140"/>
      <c r="K776" s="140"/>
      <c r="L776" s="140"/>
      <c r="M776" s="140"/>
      <c r="N776" s="140"/>
      <c r="O776" s="142"/>
      <c r="P77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76" s="140"/>
      <c r="R776" s="140"/>
      <c r="S776" s="140"/>
      <c r="T776" s="140"/>
      <c r="U776" s="137" t="str">
        <f t="shared" si="85"/>
        <v/>
      </c>
      <c r="V776" s="140"/>
      <c r="AL776" s="111" t="str">
        <f t="shared" si="86"/>
        <v/>
      </c>
      <c r="AM776" s="112" t="str">
        <f t="shared" si="87"/>
        <v/>
      </c>
      <c r="AN776" s="112" t="str">
        <f t="shared" si="88"/>
        <v/>
      </c>
      <c r="AO776" s="112" t="str">
        <f t="shared" si="89"/>
        <v/>
      </c>
      <c r="AP776" s="112" t="str">
        <f t="shared" si="90"/>
        <v/>
      </c>
      <c r="AQ776" s="112" t="str">
        <f t="shared" si="91"/>
        <v/>
      </c>
    </row>
    <row r="777" spans="1:43" x14ac:dyDescent="0.25">
      <c r="A777" s="138"/>
      <c r="B777" s="139"/>
      <c r="C777" s="140"/>
      <c r="D777" s="140"/>
      <c r="E777" s="140"/>
      <c r="F777" s="141"/>
      <c r="G777" s="141"/>
      <c r="H777" s="140"/>
      <c r="I777" s="140"/>
      <c r="J777" s="140"/>
      <c r="K777" s="140"/>
      <c r="L777" s="140"/>
      <c r="M777" s="140"/>
      <c r="N777" s="140"/>
      <c r="O777" s="142"/>
      <c r="P77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77" s="140"/>
      <c r="R777" s="140"/>
      <c r="S777" s="140"/>
      <c r="T777" s="140"/>
      <c r="U777" s="137" t="str">
        <f t="shared" si="85"/>
        <v/>
      </c>
      <c r="V777" s="140"/>
      <c r="AL777" s="111" t="str">
        <f t="shared" si="86"/>
        <v/>
      </c>
      <c r="AM777" s="112" t="str">
        <f t="shared" si="87"/>
        <v/>
      </c>
      <c r="AN777" s="112" t="str">
        <f t="shared" si="88"/>
        <v/>
      </c>
      <c r="AO777" s="112" t="str">
        <f t="shared" si="89"/>
        <v/>
      </c>
      <c r="AP777" s="112" t="str">
        <f t="shared" si="90"/>
        <v/>
      </c>
      <c r="AQ777" s="112" t="str">
        <f t="shared" si="91"/>
        <v/>
      </c>
    </row>
    <row r="778" spans="1:43" x14ac:dyDescent="0.25">
      <c r="A778" s="138"/>
      <c r="B778" s="139"/>
      <c r="C778" s="140"/>
      <c r="D778" s="140"/>
      <c r="E778" s="140"/>
      <c r="F778" s="141"/>
      <c r="G778" s="141"/>
      <c r="H778" s="140"/>
      <c r="I778" s="140"/>
      <c r="J778" s="140"/>
      <c r="K778" s="140"/>
      <c r="L778" s="140"/>
      <c r="M778" s="140"/>
      <c r="N778" s="140"/>
      <c r="O778" s="142"/>
      <c r="P77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78" s="140"/>
      <c r="R778" s="140"/>
      <c r="S778" s="140"/>
      <c r="T778" s="140"/>
      <c r="U778" s="137" t="str">
        <f t="shared" si="85"/>
        <v/>
      </c>
      <c r="V778" s="140"/>
      <c r="AL778" s="111" t="str">
        <f t="shared" si="86"/>
        <v/>
      </c>
      <c r="AM778" s="112" t="str">
        <f t="shared" si="87"/>
        <v/>
      </c>
      <c r="AN778" s="112" t="str">
        <f t="shared" si="88"/>
        <v/>
      </c>
      <c r="AO778" s="112" t="str">
        <f t="shared" si="89"/>
        <v/>
      </c>
      <c r="AP778" s="112" t="str">
        <f t="shared" si="90"/>
        <v/>
      </c>
      <c r="AQ778" s="112" t="str">
        <f t="shared" si="91"/>
        <v/>
      </c>
    </row>
    <row r="779" spans="1:43" x14ac:dyDescent="0.25">
      <c r="A779" s="138"/>
      <c r="B779" s="139"/>
      <c r="C779" s="140"/>
      <c r="D779" s="140"/>
      <c r="E779" s="140"/>
      <c r="F779" s="141"/>
      <c r="G779" s="141"/>
      <c r="H779" s="140"/>
      <c r="I779" s="140"/>
      <c r="J779" s="140"/>
      <c r="K779" s="140"/>
      <c r="L779" s="140"/>
      <c r="M779" s="140"/>
      <c r="N779" s="140"/>
      <c r="O779" s="142"/>
      <c r="P77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79" s="140"/>
      <c r="R779" s="140"/>
      <c r="S779" s="140"/>
      <c r="T779" s="140"/>
      <c r="U779" s="137" t="str">
        <f t="shared" si="85"/>
        <v/>
      </c>
      <c r="V779" s="140"/>
      <c r="AL779" s="111" t="str">
        <f t="shared" si="86"/>
        <v/>
      </c>
      <c r="AM779" s="112" t="str">
        <f t="shared" si="87"/>
        <v/>
      </c>
      <c r="AN779" s="112" t="str">
        <f t="shared" si="88"/>
        <v/>
      </c>
      <c r="AO779" s="112" t="str">
        <f t="shared" si="89"/>
        <v/>
      </c>
      <c r="AP779" s="112" t="str">
        <f t="shared" si="90"/>
        <v/>
      </c>
      <c r="AQ779" s="112" t="str">
        <f t="shared" si="91"/>
        <v/>
      </c>
    </row>
    <row r="780" spans="1:43" x14ac:dyDescent="0.25">
      <c r="A780" s="138"/>
      <c r="B780" s="139"/>
      <c r="C780" s="140"/>
      <c r="D780" s="140"/>
      <c r="E780" s="140"/>
      <c r="F780" s="141"/>
      <c r="G780" s="141"/>
      <c r="H780" s="140"/>
      <c r="I780" s="140"/>
      <c r="J780" s="140"/>
      <c r="K780" s="140"/>
      <c r="L780" s="140"/>
      <c r="M780" s="140"/>
      <c r="N780" s="140"/>
      <c r="O780" s="142"/>
      <c r="P78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80" s="140"/>
      <c r="R780" s="140"/>
      <c r="S780" s="140"/>
      <c r="T780" s="140"/>
      <c r="U780" s="137" t="str">
        <f t="shared" si="85"/>
        <v/>
      </c>
      <c r="V780" s="140"/>
      <c r="AL780" s="111" t="str">
        <f t="shared" si="86"/>
        <v/>
      </c>
      <c r="AM780" s="112" t="str">
        <f t="shared" si="87"/>
        <v/>
      </c>
      <c r="AN780" s="112" t="str">
        <f t="shared" si="88"/>
        <v/>
      </c>
      <c r="AO780" s="112" t="str">
        <f t="shared" si="89"/>
        <v/>
      </c>
      <c r="AP780" s="112" t="str">
        <f t="shared" si="90"/>
        <v/>
      </c>
      <c r="AQ780" s="112" t="str">
        <f t="shared" si="91"/>
        <v/>
      </c>
    </row>
    <row r="781" spans="1:43" x14ac:dyDescent="0.25">
      <c r="A781" s="138"/>
      <c r="B781" s="139"/>
      <c r="C781" s="140"/>
      <c r="D781" s="140"/>
      <c r="E781" s="140"/>
      <c r="F781" s="141"/>
      <c r="G781" s="141"/>
      <c r="H781" s="140"/>
      <c r="I781" s="140"/>
      <c r="J781" s="140"/>
      <c r="K781" s="140"/>
      <c r="L781" s="140"/>
      <c r="M781" s="140"/>
      <c r="N781" s="140"/>
      <c r="O781" s="142"/>
      <c r="P78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81" s="140"/>
      <c r="R781" s="140"/>
      <c r="S781" s="140"/>
      <c r="T781" s="140"/>
      <c r="U781" s="137" t="str">
        <f t="shared" si="85"/>
        <v/>
      </c>
      <c r="V781" s="140"/>
      <c r="AL781" s="111" t="str">
        <f t="shared" si="86"/>
        <v/>
      </c>
      <c r="AM781" s="112" t="str">
        <f t="shared" si="87"/>
        <v/>
      </c>
      <c r="AN781" s="112" t="str">
        <f t="shared" si="88"/>
        <v/>
      </c>
      <c r="AO781" s="112" t="str">
        <f t="shared" si="89"/>
        <v/>
      </c>
      <c r="AP781" s="112" t="str">
        <f t="shared" si="90"/>
        <v/>
      </c>
      <c r="AQ781" s="112" t="str">
        <f t="shared" si="91"/>
        <v/>
      </c>
    </row>
    <row r="782" spans="1:43" x14ac:dyDescent="0.25">
      <c r="A782" s="138"/>
      <c r="B782" s="139"/>
      <c r="C782" s="140"/>
      <c r="D782" s="140"/>
      <c r="E782" s="140"/>
      <c r="F782" s="141"/>
      <c r="G782" s="141"/>
      <c r="H782" s="140"/>
      <c r="I782" s="140"/>
      <c r="J782" s="140"/>
      <c r="K782" s="140"/>
      <c r="L782" s="140"/>
      <c r="M782" s="140"/>
      <c r="N782" s="140"/>
      <c r="O782" s="142"/>
      <c r="P78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82" s="140"/>
      <c r="R782" s="140"/>
      <c r="S782" s="140"/>
      <c r="T782" s="140"/>
      <c r="U782" s="137" t="str">
        <f t="shared" si="85"/>
        <v/>
      </c>
      <c r="V782" s="140"/>
      <c r="AL782" s="111" t="str">
        <f t="shared" si="86"/>
        <v/>
      </c>
      <c r="AM782" s="112" t="str">
        <f t="shared" si="87"/>
        <v/>
      </c>
      <c r="AN782" s="112" t="str">
        <f t="shared" si="88"/>
        <v/>
      </c>
      <c r="AO782" s="112" t="str">
        <f t="shared" si="89"/>
        <v/>
      </c>
      <c r="AP782" s="112" t="str">
        <f t="shared" si="90"/>
        <v/>
      </c>
      <c r="AQ782" s="112" t="str">
        <f t="shared" si="91"/>
        <v/>
      </c>
    </row>
    <row r="783" spans="1:43" x14ac:dyDescent="0.25">
      <c r="A783" s="138"/>
      <c r="B783" s="139"/>
      <c r="C783" s="140"/>
      <c r="D783" s="140"/>
      <c r="E783" s="140"/>
      <c r="F783" s="141"/>
      <c r="G783" s="141"/>
      <c r="H783" s="140"/>
      <c r="I783" s="140"/>
      <c r="J783" s="140"/>
      <c r="K783" s="140"/>
      <c r="L783" s="140"/>
      <c r="M783" s="140"/>
      <c r="N783" s="140"/>
      <c r="O783" s="142"/>
      <c r="P78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83" s="140"/>
      <c r="R783" s="140"/>
      <c r="S783" s="140"/>
      <c r="T783" s="140"/>
      <c r="U783" s="137" t="str">
        <f t="shared" si="85"/>
        <v/>
      </c>
      <c r="V783" s="140"/>
      <c r="AL783" s="111" t="str">
        <f t="shared" si="86"/>
        <v/>
      </c>
      <c r="AM783" s="112" t="str">
        <f t="shared" si="87"/>
        <v/>
      </c>
      <c r="AN783" s="112" t="str">
        <f t="shared" si="88"/>
        <v/>
      </c>
      <c r="AO783" s="112" t="str">
        <f t="shared" si="89"/>
        <v/>
      </c>
      <c r="AP783" s="112" t="str">
        <f t="shared" si="90"/>
        <v/>
      </c>
      <c r="AQ783" s="112" t="str">
        <f t="shared" si="91"/>
        <v/>
      </c>
    </row>
    <row r="784" spans="1:43" x14ac:dyDescent="0.25">
      <c r="A784" s="138"/>
      <c r="B784" s="139"/>
      <c r="C784" s="140"/>
      <c r="D784" s="140"/>
      <c r="E784" s="140"/>
      <c r="F784" s="141"/>
      <c r="G784" s="141"/>
      <c r="H784" s="140"/>
      <c r="I784" s="140"/>
      <c r="J784" s="140"/>
      <c r="K784" s="140"/>
      <c r="L784" s="140"/>
      <c r="M784" s="140"/>
      <c r="N784" s="140"/>
      <c r="O784" s="142"/>
      <c r="P78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84" s="140"/>
      <c r="R784" s="140"/>
      <c r="S784" s="140"/>
      <c r="T784" s="140"/>
      <c r="U784" s="137" t="str">
        <f t="shared" si="85"/>
        <v/>
      </c>
      <c r="V784" s="140"/>
      <c r="AL784" s="111" t="str">
        <f t="shared" si="86"/>
        <v/>
      </c>
      <c r="AM784" s="112" t="str">
        <f t="shared" si="87"/>
        <v/>
      </c>
      <c r="AN784" s="112" t="str">
        <f t="shared" si="88"/>
        <v/>
      </c>
      <c r="AO784" s="112" t="str">
        <f t="shared" si="89"/>
        <v/>
      </c>
      <c r="AP784" s="112" t="str">
        <f t="shared" si="90"/>
        <v/>
      </c>
      <c r="AQ784" s="112" t="str">
        <f t="shared" si="91"/>
        <v/>
      </c>
    </row>
    <row r="785" spans="1:43" x14ac:dyDescent="0.25">
      <c r="A785" s="138"/>
      <c r="B785" s="139"/>
      <c r="C785" s="140"/>
      <c r="D785" s="140"/>
      <c r="E785" s="140"/>
      <c r="F785" s="141"/>
      <c r="G785" s="141"/>
      <c r="H785" s="140"/>
      <c r="I785" s="140"/>
      <c r="J785" s="140"/>
      <c r="K785" s="140"/>
      <c r="L785" s="140"/>
      <c r="M785" s="140"/>
      <c r="N785" s="140"/>
      <c r="O785" s="142"/>
      <c r="P78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85" s="140"/>
      <c r="R785" s="140"/>
      <c r="S785" s="140"/>
      <c r="T785" s="140"/>
      <c r="U785" s="137" t="str">
        <f t="shared" si="85"/>
        <v/>
      </c>
      <c r="V785" s="140"/>
      <c r="AL785" s="111" t="str">
        <f t="shared" si="86"/>
        <v/>
      </c>
      <c r="AM785" s="112" t="str">
        <f t="shared" si="87"/>
        <v/>
      </c>
      <c r="AN785" s="112" t="str">
        <f t="shared" si="88"/>
        <v/>
      </c>
      <c r="AO785" s="112" t="str">
        <f t="shared" si="89"/>
        <v/>
      </c>
      <c r="AP785" s="112" t="str">
        <f t="shared" si="90"/>
        <v/>
      </c>
      <c r="AQ785" s="112" t="str">
        <f t="shared" si="91"/>
        <v/>
      </c>
    </row>
    <row r="786" spans="1:43" x14ac:dyDescent="0.25">
      <c r="A786" s="138"/>
      <c r="B786" s="139"/>
      <c r="C786" s="140"/>
      <c r="D786" s="140"/>
      <c r="E786" s="140"/>
      <c r="F786" s="141"/>
      <c r="G786" s="141"/>
      <c r="H786" s="140"/>
      <c r="I786" s="140"/>
      <c r="J786" s="140"/>
      <c r="K786" s="140"/>
      <c r="L786" s="140"/>
      <c r="M786" s="140"/>
      <c r="N786" s="140"/>
      <c r="O786" s="142"/>
      <c r="P78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86" s="140"/>
      <c r="R786" s="140"/>
      <c r="S786" s="140"/>
      <c r="T786" s="140"/>
      <c r="U786" s="137" t="str">
        <f t="shared" si="85"/>
        <v/>
      </c>
      <c r="V786" s="140"/>
      <c r="AL786" s="111" t="str">
        <f t="shared" si="86"/>
        <v/>
      </c>
      <c r="AM786" s="112" t="str">
        <f t="shared" si="87"/>
        <v/>
      </c>
      <c r="AN786" s="112" t="str">
        <f t="shared" si="88"/>
        <v/>
      </c>
      <c r="AO786" s="112" t="str">
        <f t="shared" si="89"/>
        <v/>
      </c>
      <c r="AP786" s="112" t="str">
        <f t="shared" si="90"/>
        <v/>
      </c>
      <c r="AQ786" s="112" t="str">
        <f t="shared" si="91"/>
        <v/>
      </c>
    </row>
    <row r="787" spans="1:43" x14ac:dyDescent="0.25">
      <c r="A787" s="138"/>
      <c r="B787" s="139"/>
      <c r="C787" s="140"/>
      <c r="D787" s="140"/>
      <c r="E787" s="140"/>
      <c r="F787" s="141"/>
      <c r="G787" s="141"/>
      <c r="H787" s="140"/>
      <c r="I787" s="140"/>
      <c r="J787" s="140"/>
      <c r="K787" s="140"/>
      <c r="L787" s="140"/>
      <c r="M787" s="140"/>
      <c r="N787" s="140"/>
      <c r="O787" s="142"/>
      <c r="P78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87" s="140"/>
      <c r="R787" s="140"/>
      <c r="S787" s="140"/>
      <c r="T787" s="140"/>
      <c r="U787" s="137" t="str">
        <f t="shared" si="85"/>
        <v/>
      </c>
      <c r="V787" s="140"/>
      <c r="AL787" s="111" t="str">
        <f t="shared" si="86"/>
        <v/>
      </c>
      <c r="AM787" s="112" t="str">
        <f t="shared" si="87"/>
        <v/>
      </c>
      <c r="AN787" s="112" t="str">
        <f t="shared" si="88"/>
        <v/>
      </c>
      <c r="AO787" s="112" t="str">
        <f t="shared" si="89"/>
        <v/>
      </c>
      <c r="AP787" s="112" t="str">
        <f t="shared" si="90"/>
        <v/>
      </c>
      <c r="AQ787" s="112" t="str">
        <f t="shared" si="91"/>
        <v/>
      </c>
    </row>
    <row r="788" spans="1:43" x14ac:dyDescent="0.25">
      <c r="A788" s="138"/>
      <c r="B788" s="139"/>
      <c r="C788" s="140"/>
      <c r="D788" s="140"/>
      <c r="E788" s="140"/>
      <c r="F788" s="141"/>
      <c r="G788" s="141"/>
      <c r="H788" s="140"/>
      <c r="I788" s="140"/>
      <c r="J788" s="140"/>
      <c r="K788" s="140"/>
      <c r="L788" s="140"/>
      <c r="M788" s="140"/>
      <c r="N788" s="140"/>
      <c r="O788" s="142"/>
      <c r="P78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88" s="140"/>
      <c r="R788" s="140"/>
      <c r="S788" s="140"/>
      <c r="T788" s="140"/>
      <c r="U788" s="137" t="str">
        <f t="shared" si="85"/>
        <v/>
      </c>
      <c r="V788" s="140"/>
      <c r="AL788" s="111" t="str">
        <f t="shared" si="86"/>
        <v/>
      </c>
      <c r="AM788" s="112" t="str">
        <f t="shared" si="87"/>
        <v/>
      </c>
      <c r="AN788" s="112" t="str">
        <f t="shared" si="88"/>
        <v/>
      </c>
      <c r="AO788" s="112" t="str">
        <f t="shared" si="89"/>
        <v/>
      </c>
      <c r="AP788" s="112" t="str">
        <f t="shared" si="90"/>
        <v/>
      </c>
      <c r="AQ788" s="112" t="str">
        <f t="shared" si="91"/>
        <v/>
      </c>
    </row>
    <row r="789" spans="1:43" x14ac:dyDescent="0.25">
      <c r="A789" s="138"/>
      <c r="B789" s="139"/>
      <c r="C789" s="140"/>
      <c r="D789" s="140"/>
      <c r="E789" s="140"/>
      <c r="F789" s="141"/>
      <c r="G789" s="141"/>
      <c r="H789" s="140"/>
      <c r="I789" s="140"/>
      <c r="J789" s="140"/>
      <c r="K789" s="140"/>
      <c r="L789" s="140"/>
      <c r="M789" s="140"/>
      <c r="N789" s="140"/>
      <c r="O789" s="142"/>
      <c r="P78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89" s="140"/>
      <c r="R789" s="140"/>
      <c r="S789" s="140"/>
      <c r="T789" s="140"/>
      <c r="U789" s="137" t="str">
        <f t="shared" si="85"/>
        <v/>
      </c>
      <c r="V789" s="140"/>
      <c r="AL789" s="111" t="str">
        <f t="shared" si="86"/>
        <v/>
      </c>
      <c r="AM789" s="112" t="str">
        <f t="shared" si="87"/>
        <v/>
      </c>
      <c r="AN789" s="112" t="str">
        <f t="shared" si="88"/>
        <v/>
      </c>
      <c r="AO789" s="112" t="str">
        <f t="shared" si="89"/>
        <v/>
      </c>
      <c r="AP789" s="112" t="str">
        <f t="shared" si="90"/>
        <v/>
      </c>
      <c r="AQ789" s="112" t="str">
        <f t="shared" si="91"/>
        <v/>
      </c>
    </row>
    <row r="790" spans="1:43" x14ac:dyDescent="0.25">
      <c r="A790" s="138"/>
      <c r="B790" s="139"/>
      <c r="C790" s="140"/>
      <c r="D790" s="140"/>
      <c r="E790" s="140"/>
      <c r="F790" s="141"/>
      <c r="G790" s="141"/>
      <c r="H790" s="140"/>
      <c r="I790" s="140"/>
      <c r="J790" s="140"/>
      <c r="K790" s="140"/>
      <c r="L790" s="140"/>
      <c r="M790" s="140"/>
      <c r="N790" s="140"/>
      <c r="O790" s="142"/>
      <c r="P79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90" s="140"/>
      <c r="R790" s="140"/>
      <c r="S790" s="140"/>
      <c r="T790" s="140"/>
      <c r="U790" s="137" t="str">
        <f t="shared" si="85"/>
        <v/>
      </c>
      <c r="V790" s="140"/>
      <c r="AL790" s="111" t="str">
        <f t="shared" si="86"/>
        <v/>
      </c>
      <c r="AM790" s="112" t="str">
        <f t="shared" si="87"/>
        <v/>
      </c>
      <c r="AN790" s="112" t="str">
        <f t="shared" si="88"/>
        <v/>
      </c>
      <c r="AO790" s="112" t="str">
        <f t="shared" si="89"/>
        <v/>
      </c>
      <c r="AP790" s="112" t="str">
        <f t="shared" si="90"/>
        <v/>
      </c>
      <c r="AQ790" s="112" t="str">
        <f t="shared" si="91"/>
        <v/>
      </c>
    </row>
    <row r="791" spans="1:43" x14ac:dyDescent="0.25">
      <c r="A791" s="138"/>
      <c r="B791" s="139"/>
      <c r="C791" s="140"/>
      <c r="D791" s="140"/>
      <c r="E791" s="140"/>
      <c r="F791" s="141"/>
      <c r="G791" s="141"/>
      <c r="H791" s="140"/>
      <c r="I791" s="140"/>
      <c r="J791" s="140"/>
      <c r="K791" s="140"/>
      <c r="L791" s="140"/>
      <c r="M791" s="140"/>
      <c r="N791" s="140"/>
      <c r="O791" s="142"/>
      <c r="P79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91" s="140"/>
      <c r="R791" s="140"/>
      <c r="S791" s="140"/>
      <c r="T791" s="140"/>
      <c r="U791" s="137" t="str">
        <f t="shared" si="85"/>
        <v/>
      </c>
      <c r="V791" s="140"/>
      <c r="AL791" s="111" t="str">
        <f t="shared" si="86"/>
        <v/>
      </c>
      <c r="AM791" s="112" t="str">
        <f t="shared" si="87"/>
        <v/>
      </c>
      <c r="AN791" s="112" t="str">
        <f t="shared" si="88"/>
        <v/>
      </c>
      <c r="AO791" s="112" t="str">
        <f t="shared" si="89"/>
        <v/>
      </c>
      <c r="AP791" s="112" t="str">
        <f t="shared" si="90"/>
        <v/>
      </c>
      <c r="AQ791" s="112" t="str">
        <f t="shared" si="91"/>
        <v/>
      </c>
    </row>
    <row r="792" spans="1:43" x14ac:dyDescent="0.25">
      <c r="A792" s="138"/>
      <c r="B792" s="139"/>
      <c r="C792" s="140"/>
      <c r="D792" s="140"/>
      <c r="E792" s="140"/>
      <c r="F792" s="141"/>
      <c r="G792" s="141"/>
      <c r="H792" s="140"/>
      <c r="I792" s="140"/>
      <c r="J792" s="140"/>
      <c r="K792" s="140"/>
      <c r="L792" s="140"/>
      <c r="M792" s="140"/>
      <c r="N792" s="140"/>
      <c r="O792" s="142"/>
      <c r="P79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92" s="140"/>
      <c r="R792" s="140"/>
      <c r="S792" s="140"/>
      <c r="T792" s="140"/>
      <c r="U792" s="137" t="str">
        <f t="shared" si="85"/>
        <v/>
      </c>
      <c r="V792" s="140"/>
      <c r="AL792" s="111" t="str">
        <f t="shared" si="86"/>
        <v/>
      </c>
      <c r="AM792" s="112" t="str">
        <f t="shared" si="87"/>
        <v/>
      </c>
      <c r="AN792" s="112" t="str">
        <f t="shared" si="88"/>
        <v/>
      </c>
      <c r="AO792" s="112" t="str">
        <f t="shared" si="89"/>
        <v/>
      </c>
      <c r="AP792" s="112" t="str">
        <f t="shared" si="90"/>
        <v/>
      </c>
      <c r="AQ792" s="112" t="str">
        <f t="shared" si="91"/>
        <v/>
      </c>
    </row>
    <row r="793" spans="1:43" x14ac:dyDescent="0.25">
      <c r="A793" s="138"/>
      <c r="B793" s="139"/>
      <c r="C793" s="140"/>
      <c r="D793" s="140"/>
      <c r="E793" s="140"/>
      <c r="F793" s="141"/>
      <c r="G793" s="141"/>
      <c r="H793" s="140"/>
      <c r="I793" s="140"/>
      <c r="J793" s="140"/>
      <c r="K793" s="140"/>
      <c r="L793" s="140"/>
      <c r="M793" s="140"/>
      <c r="N793" s="140"/>
      <c r="O793" s="142"/>
      <c r="P79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93" s="140"/>
      <c r="R793" s="140"/>
      <c r="S793" s="140"/>
      <c r="T793" s="140"/>
      <c r="U793" s="137" t="str">
        <f t="shared" si="85"/>
        <v/>
      </c>
      <c r="V793" s="140"/>
      <c r="AL793" s="111" t="str">
        <f t="shared" si="86"/>
        <v/>
      </c>
      <c r="AM793" s="112" t="str">
        <f t="shared" si="87"/>
        <v/>
      </c>
      <c r="AN793" s="112" t="str">
        <f t="shared" si="88"/>
        <v/>
      </c>
      <c r="AO793" s="112" t="str">
        <f t="shared" si="89"/>
        <v/>
      </c>
      <c r="AP793" s="112" t="str">
        <f t="shared" si="90"/>
        <v/>
      </c>
      <c r="AQ793" s="112" t="str">
        <f t="shared" si="91"/>
        <v/>
      </c>
    </row>
    <row r="794" spans="1:43" x14ac:dyDescent="0.25">
      <c r="A794" s="138"/>
      <c r="B794" s="139"/>
      <c r="C794" s="140"/>
      <c r="D794" s="140"/>
      <c r="E794" s="140"/>
      <c r="F794" s="141"/>
      <c r="G794" s="141"/>
      <c r="H794" s="140"/>
      <c r="I794" s="140"/>
      <c r="J794" s="140"/>
      <c r="K794" s="140"/>
      <c r="L794" s="140"/>
      <c r="M794" s="140"/>
      <c r="N794" s="140"/>
      <c r="O794" s="142"/>
      <c r="P79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94" s="140"/>
      <c r="R794" s="140"/>
      <c r="S794" s="140"/>
      <c r="T794" s="140"/>
      <c r="U794" s="137" t="str">
        <f t="shared" si="85"/>
        <v/>
      </c>
      <c r="V794" s="140"/>
      <c r="AL794" s="111" t="str">
        <f t="shared" si="86"/>
        <v/>
      </c>
      <c r="AM794" s="112" t="str">
        <f t="shared" si="87"/>
        <v/>
      </c>
      <c r="AN794" s="112" t="str">
        <f t="shared" si="88"/>
        <v/>
      </c>
      <c r="AO794" s="112" t="str">
        <f t="shared" si="89"/>
        <v/>
      </c>
      <c r="AP794" s="112" t="str">
        <f t="shared" si="90"/>
        <v/>
      </c>
      <c r="AQ794" s="112" t="str">
        <f t="shared" si="91"/>
        <v/>
      </c>
    </row>
    <row r="795" spans="1:43" x14ac:dyDescent="0.25">
      <c r="A795" s="138"/>
      <c r="B795" s="139"/>
      <c r="C795" s="140"/>
      <c r="D795" s="140"/>
      <c r="E795" s="140"/>
      <c r="F795" s="141"/>
      <c r="G795" s="141"/>
      <c r="H795" s="140"/>
      <c r="I795" s="140"/>
      <c r="J795" s="140"/>
      <c r="K795" s="140"/>
      <c r="L795" s="140"/>
      <c r="M795" s="140"/>
      <c r="N795" s="140"/>
      <c r="O795" s="142"/>
      <c r="P79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95" s="140"/>
      <c r="R795" s="140"/>
      <c r="S795" s="140"/>
      <c r="T795" s="140"/>
      <c r="U795" s="137" t="str">
        <f t="shared" si="85"/>
        <v/>
      </c>
      <c r="V795" s="140"/>
      <c r="AL795" s="111" t="str">
        <f t="shared" si="86"/>
        <v/>
      </c>
      <c r="AM795" s="112" t="str">
        <f t="shared" si="87"/>
        <v/>
      </c>
      <c r="AN795" s="112" t="str">
        <f t="shared" si="88"/>
        <v/>
      </c>
      <c r="AO795" s="112" t="str">
        <f t="shared" si="89"/>
        <v/>
      </c>
      <c r="AP795" s="112" t="str">
        <f t="shared" si="90"/>
        <v/>
      </c>
      <c r="AQ795" s="112" t="str">
        <f t="shared" si="91"/>
        <v/>
      </c>
    </row>
    <row r="796" spans="1:43" x14ac:dyDescent="0.25">
      <c r="A796" s="138"/>
      <c r="B796" s="139"/>
      <c r="C796" s="140"/>
      <c r="D796" s="140"/>
      <c r="E796" s="140"/>
      <c r="F796" s="141"/>
      <c r="G796" s="141"/>
      <c r="H796" s="140"/>
      <c r="I796" s="140"/>
      <c r="J796" s="140"/>
      <c r="K796" s="140"/>
      <c r="L796" s="140"/>
      <c r="M796" s="140"/>
      <c r="N796" s="140"/>
      <c r="O796" s="142"/>
      <c r="P79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96" s="140"/>
      <c r="R796" s="140"/>
      <c r="S796" s="140"/>
      <c r="T796" s="140"/>
      <c r="U796" s="137" t="str">
        <f t="shared" si="85"/>
        <v/>
      </c>
      <c r="V796" s="140"/>
      <c r="AL796" s="111" t="str">
        <f t="shared" si="86"/>
        <v/>
      </c>
      <c r="AM796" s="112" t="str">
        <f t="shared" si="87"/>
        <v/>
      </c>
      <c r="AN796" s="112" t="str">
        <f t="shared" si="88"/>
        <v/>
      </c>
      <c r="AO796" s="112" t="str">
        <f t="shared" si="89"/>
        <v/>
      </c>
      <c r="AP796" s="112" t="str">
        <f t="shared" si="90"/>
        <v/>
      </c>
      <c r="AQ796" s="112" t="str">
        <f t="shared" si="91"/>
        <v/>
      </c>
    </row>
    <row r="797" spans="1:43" x14ac:dyDescent="0.25">
      <c r="A797" s="138"/>
      <c r="B797" s="139"/>
      <c r="C797" s="140"/>
      <c r="D797" s="140"/>
      <c r="E797" s="140"/>
      <c r="F797" s="141"/>
      <c r="G797" s="141"/>
      <c r="H797" s="140"/>
      <c r="I797" s="140"/>
      <c r="J797" s="140"/>
      <c r="K797" s="140"/>
      <c r="L797" s="140"/>
      <c r="M797" s="140"/>
      <c r="N797" s="140"/>
      <c r="O797" s="142"/>
      <c r="P79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97" s="140"/>
      <c r="R797" s="140"/>
      <c r="S797" s="140"/>
      <c r="T797" s="140"/>
      <c r="U797" s="137" t="str">
        <f t="shared" si="85"/>
        <v/>
      </c>
      <c r="V797" s="140"/>
      <c r="AL797" s="111" t="str">
        <f t="shared" si="86"/>
        <v/>
      </c>
      <c r="AM797" s="112" t="str">
        <f t="shared" si="87"/>
        <v/>
      </c>
      <c r="AN797" s="112" t="str">
        <f t="shared" si="88"/>
        <v/>
      </c>
      <c r="AO797" s="112" t="str">
        <f t="shared" si="89"/>
        <v/>
      </c>
      <c r="AP797" s="112" t="str">
        <f t="shared" si="90"/>
        <v/>
      </c>
      <c r="AQ797" s="112" t="str">
        <f t="shared" si="91"/>
        <v/>
      </c>
    </row>
    <row r="798" spans="1:43" x14ac:dyDescent="0.25">
      <c r="A798" s="138"/>
      <c r="B798" s="139"/>
      <c r="C798" s="140"/>
      <c r="D798" s="140"/>
      <c r="E798" s="140"/>
      <c r="F798" s="141"/>
      <c r="G798" s="141"/>
      <c r="H798" s="140"/>
      <c r="I798" s="140"/>
      <c r="J798" s="140"/>
      <c r="K798" s="140"/>
      <c r="L798" s="140"/>
      <c r="M798" s="140"/>
      <c r="N798" s="140"/>
      <c r="O798" s="142"/>
      <c r="P79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98" s="140"/>
      <c r="R798" s="140"/>
      <c r="S798" s="140"/>
      <c r="T798" s="140"/>
      <c r="U798" s="137" t="str">
        <f t="shared" si="85"/>
        <v/>
      </c>
      <c r="V798" s="140"/>
      <c r="AL798" s="111" t="str">
        <f t="shared" si="86"/>
        <v/>
      </c>
      <c r="AM798" s="112" t="str">
        <f t="shared" si="87"/>
        <v/>
      </c>
      <c r="AN798" s="112" t="str">
        <f t="shared" si="88"/>
        <v/>
      </c>
      <c r="AO798" s="112" t="str">
        <f t="shared" si="89"/>
        <v/>
      </c>
      <c r="AP798" s="112" t="str">
        <f t="shared" si="90"/>
        <v/>
      </c>
      <c r="AQ798" s="112" t="str">
        <f t="shared" si="91"/>
        <v/>
      </c>
    </row>
    <row r="799" spans="1:43" x14ac:dyDescent="0.25">
      <c r="A799" s="138"/>
      <c r="B799" s="139"/>
      <c r="C799" s="140"/>
      <c r="D799" s="140"/>
      <c r="E799" s="140"/>
      <c r="F799" s="141"/>
      <c r="G799" s="141"/>
      <c r="H799" s="140"/>
      <c r="I799" s="140"/>
      <c r="J799" s="140"/>
      <c r="K799" s="140"/>
      <c r="L799" s="140"/>
      <c r="M799" s="140"/>
      <c r="N799" s="140"/>
      <c r="O799" s="142"/>
      <c r="P79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799" s="140"/>
      <c r="R799" s="140"/>
      <c r="S799" s="140"/>
      <c r="T799" s="140"/>
      <c r="U799" s="137" t="str">
        <f t="shared" si="85"/>
        <v/>
      </c>
      <c r="V799" s="140"/>
      <c r="AL799" s="111" t="str">
        <f t="shared" si="86"/>
        <v/>
      </c>
      <c r="AM799" s="112" t="str">
        <f t="shared" si="87"/>
        <v/>
      </c>
      <c r="AN799" s="112" t="str">
        <f t="shared" si="88"/>
        <v/>
      </c>
      <c r="AO799" s="112" t="str">
        <f t="shared" si="89"/>
        <v/>
      </c>
      <c r="AP799" s="112" t="str">
        <f t="shared" si="90"/>
        <v/>
      </c>
      <c r="AQ799" s="112" t="str">
        <f t="shared" si="91"/>
        <v/>
      </c>
    </row>
    <row r="800" spans="1:43" x14ac:dyDescent="0.25">
      <c r="A800" s="138"/>
      <c r="B800" s="139"/>
      <c r="C800" s="140"/>
      <c r="D800" s="140"/>
      <c r="E800" s="140"/>
      <c r="F800" s="141"/>
      <c r="G800" s="141"/>
      <c r="H800" s="140"/>
      <c r="I800" s="140"/>
      <c r="J800" s="140"/>
      <c r="K800" s="140"/>
      <c r="L800" s="140"/>
      <c r="M800" s="140"/>
      <c r="N800" s="140"/>
      <c r="O800" s="142"/>
      <c r="P80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00" s="140"/>
      <c r="R800" s="140"/>
      <c r="S800" s="140"/>
      <c r="T800" s="140"/>
      <c r="U800" s="137" t="str">
        <f t="shared" si="85"/>
        <v/>
      </c>
      <c r="V800" s="140"/>
      <c r="AL800" s="111" t="str">
        <f t="shared" si="86"/>
        <v/>
      </c>
      <c r="AM800" s="112" t="str">
        <f t="shared" si="87"/>
        <v/>
      </c>
      <c r="AN800" s="112" t="str">
        <f t="shared" si="88"/>
        <v/>
      </c>
      <c r="AO800" s="112" t="str">
        <f t="shared" si="89"/>
        <v/>
      </c>
      <c r="AP800" s="112" t="str">
        <f t="shared" si="90"/>
        <v/>
      </c>
      <c r="AQ800" s="112" t="str">
        <f t="shared" si="91"/>
        <v/>
      </c>
    </row>
    <row r="801" spans="1:43" x14ac:dyDescent="0.25">
      <c r="A801" s="138"/>
      <c r="B801" s="139"/>
      <c r="C801" s="140"/>
      <c r="D801" s="140"/>
      <c r="E801" s="140"/>
      <c r="F801" s="141"/>
      <c r="G801" s="141"/>
      <c r="H801" s="140"/>
      <c r="I801" s="140"/>
      <c r="J801" s="140"/>
      <c r="K801" s="140"/>
      <c r="L801" s="140"/>
      <c r="M801" s="140"/>
      <c r="N801" s="140"/>
      <c r="O801" s="142"/>
      <c r="P80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01" s="140"/>
      <c r="R801" s="140"/>
      <c r="S801" s="140"/>
      <c r="T801" s="140"/>
      <c r="U801" s="137" t="str">
        <f t="shared" si="85"/>
        <v/>
      </c>
      <c r="V801" s="140"/>
      <c r="AL801" s="111" t="str">
        <f t="shared" si="86"/>
        <v/>
      </c>
      <c r="AM801" s="112" t="str">
        <f t="shared" si="87"/>
        <v/>
      </c>
      <c r="AN801" s="112" t="str">
        <f t="shared" si="88"/>
        <v/>
      </c>
      <c r="AO801" s="112" t="str">
        <f t="shared" si="89"/>
        <v/>
      </c>
      <c r="AP801" s="112" t="str">
        <f t="shared" si="90"/>
        <v/>
      </c>
      <c r="AQ801" s="112" t="str">
        <f t="shared" si="91"/>
        <v/>
      </c>
    </row>
    <row r="802" spans="1:43" x14ac:dyDescent="0.25">
      <c r="A802" s="138"/>
      <c r="B802" s="139"/>
      <c r="C802" s="140"/>
      <c r="D802" s="140"/>
      <c r="E802" s="140"/>
      <c r="F802" s="141"/>
      <c r="G802" s="141"/>
      <c r="H802" s="140"/>
      <c r="I802" s="140"/>
      <c r="J802" s="140"/>
      <c r="K802" s="140"/>
      <c r="L802" s="140"/>
      <c r="M802" s="140"/>
      <c r="N802" s="140"/>
      <c r="O802" s="142"/>
      <c r="P80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02" s="140"/>
      <c r="R802" s="140"/>
      <c r="S802" s="140"/>
      <c r="T802" s="140"/>
      <c r="U802" s="137" t="str">
        <f t="shared" si="85"/>
        <v/>
      </c>
      <c r="V802" s="140"/>
      <c r="AL802" s="111" t="str">
        <f t="shared" si="86"/>
        <v/>
      </c>
      <c r="AM802" s="112" t="str">
        <f t="shared" si="87"/>
        <v/>
      </c>
      <c r="AN802" s="112" t="str">
        <f t="shared" si="88"/>
        <v/>
      </c>
      <c r="AO802" s="112" t="str">
        <f t="shared" si="89"/>
        <v/>
      </c>
      <c r="AP802" s="112" t="str">
        <f t="shared" si="90"/>
        <v/>
      </c>
      <c r="AQ802" s="112" t="str">
        <f t="shared" si="91"/>
        <v/>
      </c>
    </row>
    <row r="803" spans="1:43" x14ac:dyDescent="0.25">
      <c r="A803" s="138"/>
      <c r="B803" s="139"/>
      <c r="C803" s="140"/>
      <c r="D803" s="140"/>
      <c r="E803" s="140"/>
      <c r="F803" s="141"/>
      <c r="G803" s="141"/>
      <c r="H803" s="140"/>
      <c r="I803" s="140"/>
      <c r="J803" s="140"/>
      <c r="K803" s="140"/>
      <c r="L803" s="140"/>
      <c r="M803" s="140"/>
      <c r="N803" s="140"/>
      <c r="O803" s="142"/>
      <c r="P80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03" s="140"/>
      <c r="R803" s="140"/>
      <c r="S803" s="140"/>
      <c r="T803" s="140"/>
      <c r="U803" s="137" t="str">
        <f t="shared" si="85"/>
        <v/>
      </c>
      <c r="V803" s="140"/>
      <c r="AL803" s="111" t="str">
        <f t="shared" si="86"/>
        <v/>
      </c>
      <c r="AM803" s="112" t="str">
        <f t="shared" si="87"/>
        <v/>
      </c>
      <c r="AN803" s="112" t="str">
        <f t="shared" si="88"/>
        <v/>
      </c>
      <c r="AO803" s="112" t="str">
        <f t="shared" si="89"/>
        <v/>
      </c>
      <c r="AP803" s="112" t="str">
        <f t="shared" si="90"/>
        <v/>
      </c>
      <c r="AQ803" s="112" t="str">
        <f t="shared" si="91"/>
        <v/>
      </c>
    </row>
    <row r="804" spans="1:43" x14ac:dyDescent="0.25">
      <c r="A804" s="138"/>
      <c r="B804" s="139"/>
      <c r="C804" s="140"/>
      <c r="D804" s="140"/>
      <c r="E804" s="140"/>
      <c r="F804" s="141"/>
      <c r="G804" s="141"/>
      <c r="H804" s="140"/>
      <c r="I804" s="140"/>
      <c r="J804" s="140"/>
      <c r="K804" s="140"/>
      <c r="L804" s="140"/>
      <c r="M804" s="140"/>
      <c r="N804" s="140"/>
      <c r="O804" s="142"/>
      <c r="P80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04" s="140"/>
      <c r="R804" s="140"/>
      <c r="S804" s="140"/>
      <c r="T804" s="140"/>
      <c r="U804" s="137" t="str">
        <f t="shared" si="85"/>
        <v/>
      </c>
      <c r="V804" s="140"/>
      <c r="AL804" s="111" t="str">
        <f t="shared" si="86"/>
        <v/>
      </c>
      <c r="AM804" s="112" t="str">
        <f t="shared" si="87"/>
        <v/>
      </c>
      <c r="AN804" s="112" t="str">
        <f t="shared" si="88"/>
        <v/>
      </c>
      <c r="AO804" s="112" t="str">
        <f t="shared" si="89"/>
        <v/>
      </c>
      <c r="AP804" s="112" t="str">
        <f t="shared" si="90"/>
        <v/>
      </c>
      <c r="AQ804" s="112" t="str">
        <f t="shared" si="91"/>
        <v/>
      </c>
    </row>
    <row r="805" spans="1:43" x14ac:dyDescent="0.25">
      <c r="A805" s="138"/>
      <c r="B805" s="139"/>
      <c r="C805" s="140"/>
      <c r="D805" s="140"/>
      <c r="E805" s="140"/>
      <c r="F805" s="141"/>
      <c r="G805" s="141"/>
      <c r="H805" s="140"/>
      <c r="I805" s="140"/>
      <c r="J805" s="140"/>
      <c r="K805" s="140"/>
      <c r="L805" s="140"/>
      <c r="M805" s="140"/>
      <c r="N805" s="140"/>
      <c r="O805" s="142"/>
      <c r="P80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05" s="140"/>
      <c r="R805" s="140"/>
      <c r="S805" s="140"/>
      <c r="T805" s="140"/>
      <c r="U805" s="137" t="str">
        <f t="shared" si="85"/>
        <v/>
      </c>
      <c r="V805" s="140"/>
      <c r="AL805" s="111" t="str">
        <f t="shared" si="86"/>
        <v/>
      </c>
      <c r="AM805" s="112" t="str">
        <f t="shared" si="87"/>
        <v/>
      </c>
      <c r="AN805" s="112" t="str">
        <f t="shared" si="88"/>
        <v/>
      </c>
      <c r="AO805" s="112" t="str">
        <f t="shared" si="89"/>
        <v/>
      </c>
      <c r="AP805" s="112" t="str">
        <f t="shared" si="90"/>
        <v/>
      </c>
      <c r="AQ805" s="112" t="str">
        <f t="shared" si="91"/>
        <v/>
      </c>
    </row>
    <row r="806" spans="1:43" x14ac:dyDescent="0.25">
      <c r="A806" s="138"/>
      <c r="B806" s="139"/>
      <c r="C806" s="140"/>
      <c r="D806" s="140"/>
      <c r="E806" s="140"/>
      <c r="F806" s="141"/>
      <c r="G806" s="141"/>
      <c r="H806" s="140"/>
      <c r="I806" s="140"/>
      <c r="J806" s="140"/>
      <c r="K806" s="140"/>
      <c r="L806" s="140"/>
      <c r="M806" s="140"/>
      <c r="N806" s="140"/>
      <c r="O806" s="142"/>
      <c r="P80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06" s="140"/>
      <c r="R806" s="140"/>
      <c r="S806" s="140"/>
      <c r="T806" s="140"/>
      <c r="U806" s="137" t="str">
        <f t="shared" si="85"/>
        <v/>
      </c>
      <c r="V806" s="140"/>
      <c r="AL806" s="111" t="str">
        <f t="shared" si="86"/>
        <v/>
      </c>
      <c r="AM806" s="112" t="str">
        <f t="shared" si="87"/>
        <v/>
      </c>
      <c r="AN806" s="112" t="str">
        <f t="shared" si="88"/>
        <v/>
      </c>
      <c r="AO806" s="112" t="str">
        <f t="shared" si="89"/>
        <v/>
      </c>
      <c r="AP806" s="112" t="str">
        <f t="shared" si="90"/>
        <v/>
      </c>
      <c r="AQ806" s="112" t="str">
        <f t="shared" si="91"/>
        <v/>
      </c>
    </row>
    <row r="807" spans="1:43" x14ac:dyDescent="0.25">
      <c r="A807" s="138"/>
      <c r="B807" s="139"/>
      <c r="C807" s="140"/>
      <c r="D807" s="140"/>
      <c r="E807" s="140"/>
      <c r="F807" s="141"/>
      <c r="G807" s="141"/>
      <c r="H807" s="140"/>
      <c r="I807" s="140"/>
      <c r="J807" s="140"/>
      <c r="K807" s="140"/>
      <c r="L807" s="140"/>
      <c r="M807" s="140"/>
      <c r="N807" s="140"/>
      <c r="O807" s="142"/>
      <c r="P80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07" s="140"/>
      <c r="R807" s="140"/>
      <c r="S807" s="140"/>
      <c r="T807" s="140"/>
      <c r="U807" s="137" t="str">
        <f t="shared" si="85"/>
        <v/>
      </c>
      <c r="V807" s="140"/>
      <c r="AL807" s="111" t="str">
        <f t="shared" si="86"/>
        <v/>
      </c>
      <c r="AM807" s="112" t="str">
        <f t="shared" si="87"/>
        <v/>
      </c>
      <c r="AN807" s="112" t="str">
        <f t="shared" si="88"/>
        <v/>
      </c>
      <c r="AO807" s="112" t="str">
        <f t="shared" si="89"/>
        <v/>
      </c>
      <c r="AP807" s="112" t="str">
        <f t="shared" si="90"/>
        <v/>
      </c>
      <c r="AQ807" s="112" t="str">
        <f t="shared" si="91"/>
        <v/>
      </c>
    </row>
    <row r="808" spans="1:43" x14ac:dyDescent="0.25">
      <c r="A808" s="138"/>
      <c r="B808" s="139"/>
      <c r="C808" s="140"/>
      <c r="D808" s="140"/>
      <c r="E808" s="140"/>
      <c r="F808" s="141"/>
      <c r="G808" s="141"/>
      <c r="H808" s="140"/>
      <c r="I808" s="140"/>
      <c r="J808" s="140"/>
      <c r="K808" s="140"/>
      <c r="L808" s="140"/>
      <c r="M808" s="140"/>
      <c r="N808" s="140"/>
      <c r="O808" s="142"/>
      <c r="P80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08" s="140"/>
      <c r="R808" s="140"/>
      <c r="S808" s="140"/>
      <c r="T808" s="140"/>
      <c r="U808" s="137" t="str">
        <f t="shared" si="85"/>
        <v/>
      </c>
      <c r="V808" s="140"/>
      <c r="AL808" s="111" t="str">
        <f t="shared" si="86"/>
        <v/>
      </c>
      <c r="AM808" s="112" t="str">
        <f t="shared" si="87"/>
        <v/>
      </c>
      <c r="AN808" s="112" t="str">
        <f t="shared" si="88"/>
        <v/>
      </c>
      <c r="AO808" s="112" t="str">
        <f t="shared" si="89"/>
        <v/>
      </c>
      <c r="AP808" s="112" t="str">
        <f t="shared" si="90"/>
        <v/>
      </c>
      <c r="AQ808" s="112" t="str">
        <f t="shared" si="91"/>
        <v/>
      </c>
    </row>
    <row r="809" spans="1:43" x14ac:dyDescent="0.25">
      <c r="A809" s="138"/>
      <c r="B809" s="139"/>
      <c r="C809" s="140"/>
      <c r="D809" s="140"/>
      <c r="E809" s="140"/>
      <c r="F809" s="141"/>
      <c r="G809" s="141"/>
      <c r="H809" s="140"/>
      <c r="I809" s="140"/>
      <c r="J809" s="140"/>
      <c r="K809" s="140"/>
      <c r="L809" s="140"/>
      <c r="M809" s="140"/>
      <c r="N809" s="140"/>
      <c r="O809" s="142"/>
      <c r="P80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09" s="140"/>
      <c r="R809" s="140"/>
      <c r="S809" s="140"/>
      <c r="T809" s="140"/>
      <c r="U809" s="137" t="str">
        <f t="shared" si="85"/>
        <v/>
      </c>
      <c r="V809" s="140"/>
      <c r="AL809" s="111" t="str">
        <f t="shared" si="86"/>
        <v/>
      </c>
      <c r="AM809" s="112" t="str">
        <f t="shared" si="87"/>
        <v/>
      </c>
      <c r="AN809" s="112" t="str">
        <f t="shared" si="88"/>
        <v/>
      </c>
      <c r="AO809" s="112" t="str">
        <f t="shared" si="89"/>
        <v/>
      </c>
      <c r="AP809" s="112" t="str">
        <f t="shared" si="90"/>
        <v/>
      </c>
      <c r="AQ809" s="112" t="str">
        <f t="shared" si="91"/>
        <v/>
      </c>
    </row>
    <row r="810" spans="1:43" x14ac:dyDescent="0.25">
      <c r="A810" s="138"/>
      <c r="B810" s="139"/>
      <c r="C810" s="140"/>
      <c r="D810" s="140"/>
      <c r="E810" s="140"/>
      <c r="F810" s="141"/>
      <c r="G810" s="141"/>
      <c r="H810" s="140"/>
      <c r="I810" s="140"/>
      <c r="J810" s="140"/>
      <c r="K810" s="140"/>
      <c r="L810" s="140"/>
      <c r="M810" s="140"/>
      <c r="N810" s="140"/>
      <c r="O810" s="142"/>
      <c r="P81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10" s="140"/>
      <c r="R810" s="140"/>
      <c r="S810" s="140"/>
      <c r="T810" s="140"/>
      <c r="U810" s="137" t="str">
        <f t="shared" si="85"/>
        <v/>
      </c>
      <c r="V810" s="140"/>
      <c r="AL810" s="111" t="str">
        <f t="shared" si="86"/>
        <v/>
      </c>
      <c r="AM810" s="112" t="str">
        <f t="shared" si="87"/>
        <v/>
      </c>
      <c r="AN810" s="112" t="str">
        <f t="shared" si="88"/>
        <v/>
      </c>
      <c r="AO810" s="112" t="str">
        <f t="shared" si="89"/>
        <v/>
      </c>
      <c r="AP810" s="112" t="str">
        <f t="shared" si="90"/>
        <v/>
      </c>
      <c r="AQ810" s="112" t="str">
        <f t="shared" si="91"/>
        <v/>
      </c>
    </row>
    <row r="811" spans="1:43" x14ac:dyDescent="0.25">
      <c r="A811" s="138"/>
      <c r="B811" s="139"/>
      <c r="C811" s="140"/>
      <c r="D811" s="140"/>
      <c r="E811" s="140"/>
      <c r="F811" s="141"/>
      <c r="G811" s="141"/>
      <c r="H811" s="140"/>
      <c r="I811" s="140"/>
      <c r="J811" s="140"/>
      <c r="K811" s="140"/>
      <c r="L811" s="140"/>
      <c r="M811" s="140"/>
      <c r="N811" s="140"/>
      <c r="O811" s="142"/>
      <c r="P81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11" s="140"/>
      <c r="R811" s="140"/>
      <c r="S811" s="140"/>
      <c r="T811" s="140"/>
      <c r="U811" s="137" t="str">
        <f t="shared" si="85"/>
        <v/>
      </c>
      <c r="V811" s="140"/>
      <c r="AL811" s="111" t="str">
        <f t="shared" si="86"/>
        <v/>
      </c>
      <c r="AM811" s="112" t="str">
        <f t="shared" si="87"/>
        <v/>
      </c>
      <c r="AN811" s="112" t="str">
        <f t="shared" si="88"/>
        <v/>
      </c>
      <c r="AO811" s="112" t="str">
        <f t="shared" si="89"/>
        <v/>
      </c>
      <c r="AP811" s="112" t="str">
        <f t="shared" si="90"/>
        <v/>
      </c>
      <c r="AQ811" s="112" t="str">
        <f t="shared" si="91"/>
        <v/>
      </c>
    </row>
    <row r="812" spans="1:43" x14ac:dyDescent="0.25">
      <c r="A812" s="138"/>
      <c r="B812" s="139"/>
      <c r="C812" s="140"/>
      <c r="D812" s="140"/>
      <c r="E812" s="140"/>
      <c r="F812" s="141"/>
      <c r="G812" s="141"/>
      <c r="H812" s="140"/>
      <c r="I812" s="140"/>
      <c r="J812" s="140"/>
      <c r="K812" s="140"/>
      <c r="L812" s="140"/>
      <c r="M812" s="140"/>
      <c r="N812" s="140"/>
      <c r="O812" s="142"/>
      <c r="P81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12" s="140"/>
      <c r="R812" s="140"/>
      <c r="S812" s="140"/>
      <c r="T812" s="140"/>
      <c r="U812" s="137" t="str">
        <f t="shared" si="85"/>
        <v/>
      </c>
      <c r="V812" s="140"/>
      <c r="AL812" s="111" t="str">
        <f t="shared" si="86"/>
        <v/>
      </c>
      <c r="AM812" s="112" t="str">
        <f t="shared" si="87"/>
        <v/>
      </c>
      <c r="AN812" s="112" t="str">
        <f t="shared" si="88"/>
        <v/>
      </c>
      <c r="AO812" s="112" t="str">
        <f t="shared" si="89"/>
        <v/>
      </c>
      <c r="AP812" s="112" t="str">
        <f t="shared" si="90"/>
        <v/>
      </c>
      <c r="AQ812" s="112" t="str">
        <f t="shared" si="91"/>
        <v/>
      </c>
    </row>
    <row r="813" spans="1:43" x14ac:dyDescent="0.25">
      <c r="A813" s="138"/>
      <c r="B813" s="139"/>
      <c r="C813" s="140"/>
      <c r="D813" s="140"/>
      <c r="E813" s="140"/>
      <c r="F813" s="141"/>
      <c r="G813" s="141"/>
      <c r="H813" s="140"/>
      <c r="I813" s="140"/>
      <c r="J813" s="140"/>
      <c r="K813" s="140"/>
      <c r="L813" s="140"/>
      <c r="M813" s="140"/>
      <c r="N813" s="140"/>
      <c r="O813" s="142"/>
      <c r="P81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13" s="140"/>
      <c r="R813" s="140"/>
      <c r="S813" s="140"/>
      <c r="T813" s="140"/>
      <c r="U813" s="137" t="str">
        <f t="shared" si="85"/>
        <v/>
      </c>
      <c r="V813" s="140"/>
      <c r="AL813" s="111" t="str">
        <f t="shared" si="86"/>
        <v/>
      </c>
      <c r="AM813" s="112" t="str">
        <f t="shared" si="87"/>
        <v/>
      </c>
      <c r="AN813" s="112" t="str">
        <f t="shared" si="88"/>
        <v/>
      </c>
      <c r="AO813" s="112" t="str">
        <f t="shared" si="89"/>
        <v/>
      </c>
      <c r="AP813" s="112" t="str">
        <f t="shared" si="90"/>
        <v/>
      </c>
      <c r="AQ813" s="112" t="str">
        <f t="shared" si="91"/>
        <v/>
      </c>
    </row>
    <row r="814" spans="1:43" x14ac:dyDescent="0.25">
      <c r="A814" s="138"/>
      <c r="B814" s="139"/>
      <c r="C814" s="140"/>
      <c r="D814" s="140"/>
      <c r="E814" s="140"/>
      <c r="F814" s="141"/>
      <c r="G814" s="141"/>
      <c r="H814" s="140"/>
      <c r="I814" s="140"/>
      <c r="J814" s="140"/>
      <c r="K814" s="140"/>
      <c r="L814" s="140"/>
      <c r="M814" s="140"/>
      <c r="N814" s="140"/>
      <c r="O814" s="142"/>
      <c r="P81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14" s="140"/>
      <c r="R814" s="140"/>
      <c r="S814" s="140"/>
      <c r="T814" s="140"/>
      <c r="U814" s="137" t="str">
        <f t="shared" si="85"/>
        <v/>
      </c>
      <c r="V814" s="140"/>
      <c r="AL814" s="111" t="str">
        <f t="shared" si="86"/>
        <v/>
      </c>
      <c r="AM814" s="112" t="str">
        <f t="shared" si="87"/>
        <v/>
      </c>
      <c r="AN814" s="112" t="str">
        <f t="shared" si="88"/>
        <v/>
      </c>
      <c r="AO814" s="112" t="str">
        <f t="shared" si="89"/>
        <v/>
      </c>
      <c r="AP814" s="112" t="str">
        <f t="shared" si="90"/>
        <v/>
      </c>
      <c r="AQ814" s="112" t="str">
        <f t="shared" si="91"/>
        <v/>
      </c>
    </row>
    <row r="815" spans="1:43" x14ac:dyDescent="0.25">
      <c r="A815" s="138"/>
      <c r="B815" s="139"/>
      <c r="C815" s="140"/>
      <c r="D815" s="140"/>
      <c r="E815" s="140"/>
      <c r="F815" s="141"/>
      <c r="G815" s="141"/>
      <c r="H815" s="140"/>
      <c r="I815" s="140"/>
      <c r="J815" s="140"/>
      <c r="K815" s="140"/>
      <c r="L815" s="140"/>
      <c r="M815" s="140"/>
      <c r="N815" s="140"/>
      <c r="O815" s="142"/>
      <c r="P81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15" s="140"/>
      <c r="R815" s="140"/>
      <c r="S815" s="140"/>
      <c r="T815" s="140"/>
      <c r="U815" s="137" t="str">
        <f t="shared" si="85"/>
        <v/>
      </c>
      <c r="V815" s="140"/>
      <c r="AL815" s="111" t="str">
        <f t="shared" si="86"/>
        <v/>
      </c>
      <c r="AM815" s="112" t="str">
        <f t="shared" si="87"/>
        <v/>
      </c>
      <c r="AN815" s="112" t="str">
        <f t="shared" si="88"/>
        <v/>
      </c>
      <c r="AO815" s="112" t="str">
        <f t="shared" si="89"/>
        <v/>
      </c>
      <c r="AP815" s="112" t="str">
        <f t="shared" si="90"/>
        <v/>
      </c>
      <c r="AQ815" s="112" t="str">
        <f t="shared" si="91"/>
        <v/>
      </c>
    </row>
    <row r="816" spans="1:43" x14ac:dyDescent="0.25">
      <c r="A816" s="138"/>
      <c r="B816" s="139"/>
      <c r="C816" s="140"/>
      <c r="D816" s="140"/>
      <c r="E816" s="140"/>
      <c r="F816" s="141"/>
      <c r="G816" s="141"/>
      <c r="H816" s="140"/>
      <c r="I816" s="140"/>
      <c r="J816" s="140"/>
      <c r="K816" s="140"/>
      <c r="L816" s="140"/>
      <c r="M816" s="140"/>
      <c r="N816" s="140"/>
      <c r="O816" s="142"/>
      <c r="P81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16" s="140"/>
      <c r="R816" s="140"/>
      <c r="S816" s="140"/>
      <c r="T816" s="140"/>
      <c r="U816" s="137" t="str">
        <f t="shared" si="85"/>
        <v/>
      </c>
      <c r="V816" s="140"/>
      <c r="AL816" s="111" t="str">
        <f t="shared" si="86"/>
        <v/>
      </c>
      <c r="AM816" s="112" t="str">
        <f t="shared" si="87"/>
        <v/>
      </c>
      <c r="AN816" s="112" t="str">
        <f t="shared" si="88"/>
        <v/>
      </c>
      <c r="AO816" s="112" t="str">
        <f t="shared" si="89"/>
        <v/>
      </c>
      <c r="AP816" s="112" t="str">
        <f t="shared" si="90"/>
        <v/>
      </c>
      <c r="AQ816" s="112" t="str">
        <f t="shared" si="91"/>
        <v/>
      </c>
    </row>
    <row r="817" spans="1:43" x14ac:dyDescent="0.25">
      <c r="A817" s="138"/>
      <c r="B817" s="139"/>
      <c r="C817" s="140"/>
      <c r="D817" s="140"/>
      <c r="E817" s="140"/>
      <c r="F817" s="141"/>
      <c r="G817" s="141"/>
      <c r="H817" s="140"/>
      <c r="I817" s="140"/>
      <c r="J817" s="140"/>
      <c r="K817" s="140"/>
      <c r="L817" s="140"/>
      <c r="M817" s="140"/>
      <c r="N817" s="140"/>
      <c r="O817" s="142"/>
      <c r="P81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17" s="140"/>
      <c r="R817" s="140"/>
      <c r="S817" s="140"/>
      <c r="T817" s="140"/>
      <c r="U817" s="137" t="str">
        <f t="shared" si="85"/>
        <v/>
      </c>
      <c r="V817" s="140"/>
      <c r="AL817" s="111" t="str">
        <f t="shared" si="86"/>
        <v/>
      </c>
      <c r="AM817" s="112" t="str">
        <f t="shared" si="87"/>
        <v/>
      </c>
      <c r="AN817" s="112" t="str">
        <f t="shared" si="88"/>
        <v/>
      </c>
      <c r="AO817" s="112" t="str">
        <f t="shared" si="89"/>
        <v/>
      </c>
      <c r="AP817" s="112" t="str">
        <f t="shared" si="90"/>
        <v/>
      </c>
      <c r="AQ817" s="112" t="str">
        <f t="shared" si="91"/>
        <v/>
      </c>
    </row>
    <row r="818" spans="1:43" x14ac:dyDescent="0.25">
      <c r="A818" s="138"/>
      <c r="B818" s="139"/>
      <c r="C818" s="140"/>
      <c r="D818" s="140"/>
      <c r="E818" s="140"/>
      <c r="F818" s="141"/>
      <c r="G818" s="141"/>
      <c r="H818" s="140"/>
      <c r="I818" s="140"/>
      <c r="J818" s="140"/>
      <c r="K818" s="140"/>
      <c r="L818" s="140"/>
      <c r="M818" s="140"/>
      <c r="N818" s="140"/>
      <c r="O818" s="142"/>
      <c r="P81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18" s="140"/>
      <c r="R818" s="140"/>
      <c r="S818" s="140"/>
      <c r="T818" s="140"/>
      <c r="U818" s="137" t="str">
        <f t="shared" si="85"/>
        <v/>
      </c>
      <c r="V818" s="140"/>
      <c r="AL818" s="111" t="str">
        <f t="shared" si="86"/>
        <v/>
      </c>
      <c r="AM818" s="112" t="str">
        <f t="shared" si="87"/>
        <v/>
      </c>
      <c r="AN818" s="112" t="str">
        <f t="shared" si="88"/>
        <v/>
      </c>
      <c r="AO818" s="112" t="str">
        <f t="shared" si="89"/>
        <v/>
      </c>
      <c r="AP818" s="112" t="str">
        <f t="shared" si="90"/>
        <v/>
      </c>
      <c r="AQ818" s="112" t="str">
        <f t="shared" si="91"/>
        <v/>
      </c>
    </row>
    <row r="819" spans="1:43" x14ac:dyDescent="0.25">
      <c r="A819" s="138"/>
      <c r="B819" s="139"/>
      <c r="C819" s="140"/>
      <c r="D819" s="140"/>
      <c r="E819" s="140"/>
      <c r="F819" s="141"/>
      <c r="G819" s="141"/>
      <c r="H819" s="140"/>
      <c r="I819" s="140"/>
      <c r="J819" s="140"/>
      <c r="K819" s="140"/>
      <c r="L819" s="140"/>
      <c r="M819" s="140"/>
      <c r="N819" s="140"/>
      <c r="O819" s="142"/>
      <c r="P81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19" s="140"/>
      <c r="R819" s="140"/>
      <c r="S819" s="140"/>
      <c r="T819" s="140"/>
      <c r="U819" s="137" t="str">
        <f t="shared" si="85"/>
        <v/>
      </c>
      <c r="V819" s="140"/>
      <c r="AL819" s="111" t="str">
        <f t="shared" si="86"/>
        <v/>
      </c>
      <c r="AM819" s="112" t="str">
        <f t="shared" si="87"/>
        <v/>
      </c>
      <c r="AN819" s="112" t="str">
        <f t="shared" si="88"/>
        <v/>
      </c>
      <c r="AO819" s="112" t="str">
        <f t="shared" si="89"/>
        <v/>
      </c>
      <c r="AP819" s="112" t="str">
        <f t="shared" si="90"/>
        <v/>
      </c>
      <c r="AQ819" s="112" t="str">
        <f t="shared" si="91"/>
        <v/>
      </c>
    </row>
    <row r="820" spans="1:43" x14ac:dyDescent="0.25">
      <c r="A820" s="138"/>
      <c r="B820" s="139"/>
      <c r="C820" s="140"/>
      <c r="D820" s="140"/>
      <c r="E820" s="140"/>
      <c r="F820" s="141"/>
      <c r="G820" s="141"/>
      <c r="H820" s="140"/>
      <c r="I820" s="140"/>
      <c r="J820" s="140"/>
      <c r="K820" s="140"/>
      <c r="L820" s="140"/>
      <c r="M820" s="140"/>
      <c r="N820" s="140"/>
      <c r="O820" s="142"/>
      <c r="P82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20" s="140"/>
      <c r="R820" s="140"/>
      <c r="S820" s="140"/>
      <c r="T820" s="140"/>
      <c r="U820" s="137" t="str">
        <f t="shared" si="85"/>
        <v/>
      </c>
      <c r="V820" s="140"/>
      <c r="AL820" s="111" t="str">
        <f t="shared" si="86"/>
        <v/>
      </c>
      <c r="AM820" s="112" t="str">
        <f t="shared" si="87"/>
        <v/>
      </c>
      <c r="AN820" s="112" t="str">
        <f t="shared" si="88"/>
        <v/>
      </c>
      <c r="AO820" s="112" t="str">
        <f t="shared" si="89"/>
        <v/>
      </c>
      <c r="AP820" s="112" t="str">
        <f t="shared" si="90"/>
        <v/>
      </c>
      <c r="AQ820" s="112" t="str">
        <f t="shared" si="91"/>
        <v/>
      </c>
    </row>
    <row r="821" spans="1:43" x14ac:dyDescent="0.25">
      <c r="A821" s="138"/>
      <c r="B821" s="139"/>
      <c r="C821" s="140"/>
      <c r="D821" s="140"/>
      <c r="E821" s="140"/>
      <c r="F821" s="141"/>
      <c r="G821" s="141"/>
      <c r="H821" s="140"/>
      <c r="I821" s="140"/>
      <c r="J821" s="140"/>
      <c r="K821" s="140"/>
      <c r="L821" s="140"/>
      <c r="M821" s="140"/>
      <c r="N821" s="140"/>
      <c r="O821" s="142"/>
      <c r="P82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21" s="140"/>
      <c r="R821" s="140"/>
      <c r="S821" s="140"/>
      <c r="T821" s="140"/>
      <c r="U821" s="137" t="str">
        <f t="shared" si="85"/>
        <v/>
      </c>
      <c r="V821" s="140"/>
      <c r="AL821" s="111" t="str">
        <f t="shared" si="86"/>
        <v/>
      </c>
      <c r="AM821" s="112" t="str">
        <f t="shared" si="87"/>
        <v/>
      </c>
      <c r="AN821" s="112" t="str">
        <f t="shared" si="88"/>
        <v/>
      </c>
      <c r="AO821" s="112" t="str">
        <f t="shared" si="89"/>
        <v/>
      </c>
      <c r="AP821" s="112" t="str">
        <f t="shared" si="90"/>
        <v/>
      </c>
      <c r="AQ821" s="112" t="str">
        <f t="shared" si="91"/>
        <v/>
      </c>
    </row>
    <row r="822" spans="1:43" x14ac:dyDescent="0.25">
      <c r="A822" s="138"/>
      <c r="B822" s="139"/>
      <c r="C822" s="140"/>
      <c r="D822" s="140"/>
      <c r="E822" s="140"/>
      <c r="F822" s="141"/>
      <c r="G822" s="141"/>
      <c r="H822" s="140"/>
      <c r="I822" s="140"/>
      <c r="J822" s="140"/>
      <c r="K822" s="140"/>
      <c r="L822" s="140"/>
      <c r="M822" s="140"/>
      <c r="N822" s="140"/>
      <c r="O822" s="142"/>
      <c r="P82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22" s="140"/>
      <c r="R822" s="140"/>
      <c r="S822" s="140"/>
      <c r="T822" s="140"/>
      <c r="U822" s="137" t="str">
        <f t="shared" si="85"/>
        <v/>
      </c>
      <c r="V822" s="140"/>
      <c r="AL822" s="111" t="str">
        <f t="shared" si="86"/>
        <v/>
      </c>
      <c r="AM822" s="112" t="str">
        <f t="shared" si="87"/>
        <v/>
      </c>
      <c r="AN822" s="112" t="str">
        <f t="shared" si="88"/>
        <v/>
      </c>
      <c r="AO822" s="112" t="str">
        <f t="shared" si="89"/>
        <v/>
      </c>
      <c r="AP822" s="112" t="str">
        <f t="shared" si="90"/>
        <v/>
      </c>
      <c r="AQ822" s="112" t="str">
        <f t="shared" si="91"/>
        <v/>
      </c>
    </row>
    <row r="823" spans="1:43" x14ac:dyDescent="0.25">
      <c r="A823" s="138"/>
      <c r="B823" s="139"/>
      <c r="C823" s="140"/>
      <c r="D823" s="140"/>
      <c r="E823" s="140"/>
      <c r="F823" s="141"/>
      <c r="G823" s="141"/>
      <c r="H823" s="140"/>
      <c r="I823" s="140"/>
      <c r="J823" s="140"/>
      <c r="K823" s="140"/>
      <c r="L823" s="140"/>
      <c r="M823" s="140"/>
      <c r="N823" s="140"/>
      <c r="O823" s="142"/>
      <c r="P82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23" s="140"/>
      <c r="R823" s="140"/>
      <c r="S823" s="140"/>
      <c r="T823" s="140"/>
      <c r="U823" s="137" t="str">
        <f t="shared" si="85"/>
        <v/>
      </c>
      <c r="V823" s="140"/>
      <c r="AL823" s="111" t="str">
        <f t="shared" si="86"/>
        <v/>
      </c>
      <c r="AM823" s="112" t="str">
        <f t="shared" si="87"/>
        <v/>
      </c>
      <c r="AN823" s="112" t="str">
        <f t="shared" si="88"/>
        <v/>
      </c>
      <c r="AO823" s="112" t="str">
        <f t="shared" si="89"/>
        <v/>
      </c>
      <c r="AP823" s="112" t="str">
        <f t="shared" si="90"/>
        <v/>
      </c>
      <c r="AQ823" s="112" t="str">
        <f t="shared" si="91"/>
        <v/>
      </c>
    </row>
    <row r="824" spans="1:43" x14ac:dyDescent="0.25">
      <c r="A824" s="138"/>
      <c r="B824" s="139"/>
      <c r="C824" s="140"/>
      <c r="D824" s="140"/>
      <c r="E824" s="140"/>
      <c r="F824" s="141"/>
      <c r="G824" s="141"/>
      <c r="H824" s="140"/>
      <c r="I824" s="140"/>
      <c r="J824" s="140"/>
      <c r="K824" s="140"/>
      <c r="L824" s="140"/>
      <c r="M824" s="140"/>
      <c r="N824" s="140"/>
      <c r="O824" s="142"/>
      <c r="P82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24" s="140"/>
      <c r="R824" s="140"/>
      <c r="S824" s="140"/>
      <c r="T824" s="140"/>
      <c r="U824" s="137" t="str">
        <f t="shared" si="85"/>
        <v/>
      </c>
      <c r="V824" s="140"/>
      <c r="AL824" s="111" t="str">
        <f t="shared" si="86"/>
        <v/>
      </c>
      <c r="AM824" s="112" t="str">
        <f t="shared" si="87"/>
        <v/>
      </c>
      <c r="AN824" s="112" t="str">
        <f t="shared" si="88"/>
        <v/>
      </c>
      <c r="AO824" s="112" t="str">
        <f t="shared" si="89"/>
        <v/>
      </c>
      <c r="AP824" s="112" t="str">
        <f t="shared" si="90"/>
        <v/>
      </c>
      <c r="AQ824" s="112" t="str">
        <f t="shared" si="91"/>
        <v/>
      </c>
    </row>
    <row r="825" spans="1:43" x14ac:dyDescent="0.25">
      <c r="A825" s="138"/>
      <c r="B825" s="139"/>
      <c r="C825" s="140"/>
      <c r="D825" s="140"/>
      <c r="E825" s="140"/>
      <c r="F825" s="141"/>
      <c r="G825" s="141"/>
      <c r="H825" s="140"/>
      <c r="I825" s="140"/>
      <c r="J825" s="140"/>
      <c r="K825" s="140"/>
      <c r="L825" s="140"/>
      <c r="M825" s="140"/>
      <c r="N825" s="140"/>
      <c r="O825" s="142"/>
      <c r="P82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25" s="140"/>
      <c r="R825" s="140"/>
      <c r="S825" s="140"/>
      <c r="T825" s="140"/>
      <c r="U825" s="137" t="str">
        <f t="shared" si="85"/>
        <v/>
      </c>
      <c r="V825" s="140"/>
      <c r="AL825" s="111" t="str">
        <f t="shared" si="86"/>
        <v/>
      </c>
      <c r="AM825" s="112" t="str">
        <f t="shared" si="87"/>
        <v/>
      </c>
      <c r="AN825" s="112" t="str">
        <f t="shared" si="88"/>
        <v/>
      </c>
      <c r="AO825" s="112" t="str">
        <f t="shared" si="89"/>
        <v/>
      </c>
      <c r="AP825" s="112" t="str">
        <f t="shared" si="90"/>
        <v/>
      </c>
      <c r="AQ825" s="112" t="str">
        <f t="shared" si="91"/>
        <v/>
      </c>
    </row>
    <row r="826" spans="1:43" x14ac:dyDescent="0.25">
      <c r="A826" s="138"/>
      <c r="B826" s="139"/>
      <c r="C826" s="140"/>
      <c r="D826" s="140"/>
      <c r="E826" s="140"/>
      <c r="F826" s="141"/>
      <c r="G826" s="141"/>
      <c r="H826" s="140"/>
      <c r="I826" s="140"/>
      <c r="J826" s="140"/>
      <c r="K826" s="140"/>
      <c r="L826" s="140"/>
      <c r="M826" s="140"/>
      <c r="N826" s="140"/>
      <c r="O826" s="142"/>
      <c r="P82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26" s="140"/>
      <c r="R826" s="140"/>
      <c r="S826" s="140"/>
      <c r="T826" s="140"/>
      <c r="U826" s="137" t="str">
        <f t="shared" si="85"/>
        <v/>
      </c>
      <c r="V826" s="140"/>
      <c r="AL826" s="111" t="str">
        <f t="shared" si="86"/>
        <v/>
      </c>
      <c r="AM826" s="112" t="str">
        <f t="shared" si="87"/>
        <v/>
      </c>
      <c r="AN826" s="112" t="str">
        <f t="shared" si="88"/>
        <v/>
      </c>
      <c r="AO826" s="112" t="str">
        <f t="shared" si="89"/>
        <v/>
      </c>
      <c r="AP826" s="112" t="str">
        <f t="shared" si="90"/>
        <v/>
      </c>
      <c r="AQ826" s="112" t="str">
        <f t="shared" si="91"/>
        <v/>
      </c>
    </row>
    <row r="827" spans="1:43" x14ac:dyDescent="0.25">
      <c r="A827" s="138"/>
      <c r="B827" s="139"/>
      <c r="C827" s="140"/>
      <c r="D827" s="140"/>
      <c r="E827" s="140"/>
      <c r="F827" s="141"/>
      <c r="G827" s="141"/>
      <c r="H827" s="140"/>
      <c r="I827" s="140"/>
      <c r="J827" s="140"/>
      <c r="K827" s="140"/>
      <c r="L827" s="140"/>
      <c r="M827" s="140"/>
      <c r="N827" s="140"/>
      <c r="O827" s="142"/>
      <c r="P82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27" s="140"/>
      <c r="R827" s="140"/>
      <c r="S827" s="140"/>
      <c r="T827" s="140"/>
      <c r="U827" s="137" t="str">
        <f t="shared" si="85"/>
        <v/>
      </c>
      <c r="V827" s="140"/>
      <c r="AL827" s="111" t="str">
        <f t="shared" si="86"/>
        <v/>
      </c>
      <c r="AM827" s="112" t="str">
        <f t="shared" si="87"/>
        <v/>
      </c>
      <c r="AN827" s="112" t="str">
        <f t="shared" si="88"/>
        <v/>
      </c>
      <c r="AO827" s="112" t="str">
        <f t="shared" si="89"/>
        <v/>
      </c>
      <c r="AP827" s="112" t="str">
        <f t="shared" si="90"/>
        <v/>
      </c>
      <c r="AQ827" s="112" t="str">
        <f t="shared" si="91"/>
        <v/>
      </c>
    </row>
    <row r="828" spans="1:43" x14ac:dyDescent="0.25">
      <c r="A828" s="138"/>
      <c r="B828" s="139"/>
      <c r="C828" s="140"/>
      <c r="D828" s="140"/>
      <c r="E828" s="140"/>
      <c r="F828" s="141"/>
      <c r="G828" s="141"/>
      <c r="H828" s="140"/>
      <c r="I828" s="140"/>
      <c r="J828" s="140"/>
      <c r="K828" s="140"/>
      <c r="L828" s="140"/>
      <c r="M828" s="140"/>
      <c r="N828" s="140"/>
      <c r="O828" s="142"/>
      <c r="P82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28" s="140"/>
      <c r="R828" s="140"/>
      <c r="S828" s="140"/>
      <c r="T828" s="140"/>
      <c r="U828" s="137" t="str">
        <f t="shared" si="85"/>
        <v/>
      </c>
      <c r="V828" s="140"/>
      <c r="AL828" s="111" t="str">
        <f t="shared" si="86"/>
        <v/>
      </c>
      <c r="AM828" s="112" t="str">
        <f t="shared" si="87"/>
        <v/>
      </c>
      <c r="AN828" s="112" t="str">
        <f t="shared" si="88"/>
        <v/>
      </c>
      <c r="AO828" s="112" t="str">
        <f t="shared" si="89"/>
        <v/>
      </c>
      <c r="AP828" s="112" t="str">
        <f t="shared" si="90"/>
        <v/>
      </c>
      <c r="AQ828" s="112" t="str">
        <f t="shared" si="91"/>
        <v/>
      </c>
    </row>
    <row r="829" spans="1:43" x14ac:dyDescent="0.25">
      <c r="A829" s="138"/>
      <c r="B829" s="139"/>
      <c r="C829" s="140"/>
      <c r="D829" s="140"/>
      <c r="E829" s="140"/>
      <c r="F829" s="141"/>
      <c r="G829" s="141"/>
      <c r="H829" s="140"/>
      <c r="I829" s="140"/>
      <c r="J829" s="140"/>
      <c r="K829" s="140"/>
      <c r="L829" s="140"/>
      <c r="M829" s="140"/>
      <c r="N829" s="140"/>
      <c r="O829" s="142"/>
      <c r="P82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29" s="140"/>
      <c r="R829" s="140"/>
      <c r="S829" s="140"/>
      <c r="T829" s="140"/>
      <c r="U829" s="137" t="str">
        <f t="shared" si="85"/>
        <v/>
      </c>
      <c r="V829" s="140"/>
      <c r="AL829" s="111" t="str">
        <f t="shared" si="86"/>
        <v/>
      </c>
      <c r="AM829" s="112" t="str">
        <f t="shared" si="87"/>
        <v/>
      </c>
      <c r="AN829" s="112" t="str">
        <f t="shared" si="88"/>
        <v/>
      </c>
      <c r="AO829" s="112" t="str">
        <f t="shared" si="89"/>
        <v/>
      </c>
      <c r="AP829" s="112" t="str">
        <f t="shared" si="90"/>
        <v/>
      </c>
      <c r="AQ829" s="112" t="str">
        <f t="shared" si="91"/>
        <v/>
      </c>
    </row>
    <row r="830" spans="1:43" x14ac:dyDescent="0.25">
      <c r="A830" s="138"/>
      <c r="B830" s="139"/>
      <c r="C830" s="140"/>
      <c r="D830" s="140"/>
      <c r="E830" s="140"/>
      <c r="F830" s="141"/>
      <c r="G830" s="141"/>
      <c r="H830" s="140"/>
      <c r="I830" s="140"/>
      <c r="J830" s="140"/>
      <c r="K830" s="140"/>
      <c r="L830" s="140"/>
      <c r="M830" s="140"/>
      <c r="N830" s="140"/>
      <c r="O830" s="142"/>
      <c r="P83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30" s="140"/>
      <c r="R830" s="140"/>
      <c r="S830" s="140"/>
      <c r="T830" s="140"/>
      <c r="U830" s="137" t="str">
        <f t="shared" si="85"/>
        <v/>
      </c>
      <c r="V830" s="140"/>
      <c r="AL830" s="111" t="str">
        <f t="shared" si="86"/>
        <v/>
      </c>
      <c r="AM830" s="112" t="str">
        <f t="shared" si="87"/>
        <v/>
      </c>
      <c r="AN830" s="112" t="str">
        <f t="shared" si="88"/>
        <v/>
      </c>
      <c r="AO830" s="112" t="str">
        <f t="shared" si="89"/>
        <v/>
      </c>
      <c r="AP830" s="112" t="str">
        <f t="shared" si="90"/>
        <v/>
      </c>
      <c r="AQ830" s="112" t="str">
        <f t="shared" si="91"/>
        <v/>
      </c>
    </row>
    <row r="831" spans="1:43" x14ac:dyDescent="0.25">
      <c r="A831" s="138"/>
      <c r="B831" s="139"/>
      <c r="C831" s="140"/>
      <c r="D831" s="140"/>
      <c r="E831" s="140"/>
      <c r="F831" s="141"/>
      <c r="G831" s="141"/>
      <c r="H831" s="140"/>
      <c r="I831" s="140"/>
      <c r="J831" s="140"/>
      <c r="K831" s="140"/>
      <c r="L831" s="140"/>
      <c r="M831" s="140"/>
      <c r="N831" s="140"/>
      <c r="O831" s="142"/>
      <c r="P83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31" s="140"/>
      <c r="R831" s="140"/>
      <c r="S831" s="140"/>
      <c r="T831" s="140"/>
      <c r="U831" s="137" t="str">
        <f t="shared" si="85"/>
        <v/>
      </c>
      <c r="V831" s="140"/>
      <c r="AL831" s="111" t="str">
        <f t="shared" si="86"/>
        <v/>
      </c>
      <c r="AM831" s="112" t="str">
        <f t="shared" si="87"/>
        <v/>
      </c>
      <c r="AN831" s="112" t="str">
        <f t="shared" si="88"/>
        <v/>
      </c>
      <c r="AO831" s="112" t="str">
        <f t="shared" si="89"/>
        <v/>
      </c>
      <c r="AP831" s="112" t="str">
        <f t="shared" si="90"/>
        <v/>
      </c>
      <c r="AQ831" s="112" t="str">
        <f t="shared" si="91"/>
        <v/>
      </c>
    </row>
    <row r="832" spans="1:43" x14ac:dyDescent="0.25">
      <c r="A832" s="138"/>
      <c r="B832" s="139"/>
      <c r="C832" s="140"/>
      <c r="D832" s="140"/>
      <c r="E832" s="140"/>
      <c r="F832" s="141"/>
      <c r="G832" s="141"/>
      <c r="H832" s="140"/>
      <c r="I832" s="140"/>
      <c r="J832" s="140"/>
      <c r="K832" s="140"/>
      <c r="L832" s="140"/>
      <c r="M832" s="140"/>
      <c r="N832" s="140"/>
      <c r="O832" s="142"/>
      <c r="P83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32" s="140"/>
      <c r="R832" s="140"/>
      <c r="S832" s="140"/>
      <c r="T832" s="140"/>
      <c r="U832" s="137" t="str">
        <f t="shared" si="85"/>
        <v/>
      </c>
      <c r="V832" s="140"/>
      <c r="AL832" s="111" t="str">
        <f t="shared" si="86"/>
        <v/>
      </c>
      <c r="AM832" s="112" t="str">
        <f t="shared" si="87"/>
        <v/>
      </c>
      <c r="AN832" s="112" t="str">
        <f t="shared" si="88"/>
        <v/>
      </c>
      <c r="AO832" s="112" t="str">
        <f t="shared" si="89"/>
        <v/>
      </c>
      <c r="AP832" s="112" t="str">
        <f t="shared" si="90"/>
        <v/>
      </c>
      <c r="AQ832" s="112" t="str">
        <f t="shared" si="91"/>
        <v/>
      </c>
    </row>
    <row r="833" spans="1:43" x14ac:dyDescent="0.25">
      <c r="A833" s="138"/>
      <c r="B833" s="139"/>
      <c r="C833" s="140"/>
      <c r="D833" s="140"/>
      <c r="E833" s="140"/>
      <c r="F833" s="141"/>
      <c r="G833" s="141"/>
      <c r="H833" s="140"/>
      <c r="I833" s="140"/>
      <c r="J833" s="140"/>
      <c r="K833" s="140"/>
      <c r="L833" s="140"/>
      <c r="M833" s="140"/>
      <c r="N833" s="140"/>
      <c r="O833" s="142"/>
      <c r="P83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33" s="140"/>
      <c r="R833" s="140"/>
      <c r="S833" s="140"/>
      <c r="T833" s="140"/>
      <c r="U833" s="137" t="str">
        <f t="shared" si="85"/>
        <v/>
      </c>
      <c r="V833" s="140"/>
      <c r="AL833" s="111" t="str">
        <f t="shared" si="86"/>
        <v/>
      </c>
      <c r="AM833" s="112" t="str">
        <f t="shared" si="87"/>
        <v/>
      </c>
      <c r="AN833" s="112" t="str">
        <f t="shared" si="88"/>
        <v/>
      </c>
      <c r="AO833" s="112" t="str">
        <f t="shared" si="89"/>
        <v/>
      </c>
      <c r="AP833" s="112" t="str">
        <f t="shared" si="90"/>
        <v/>
      </c>
      <c r="AQ833" s="112" t="str">
        <f t="shared" si="91"/>
        <v/>
      </c>
    </row>
    <row r="834" spans="1:43" x14ac:dyDescent="0.25">
      <c r="A834" s="138"/>
      <c r="B834" s="139"/>
      <c r="C834" s="140"/>
      <c r="D834" s="140"/>
      <c r="E834" s="140"/>
      <c r="F834" s="141"/>
      <c r="G834" s="141"/>
      <c r="H834" s="140"/>
      <c r="I834" s="140"/>
      <c r="J834" s="140"/>
      <c r="K834" s="140"/>
      <c r="L834" s="140"/>
      <c r="M834" s="140"/>
      <c r="N834" s="140"/>
      <c r="O834" s="142"/>
      <c r="P83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34" s="140"/>
      <c r="R834" s="140"/>
      <c r="S834" s="140"/>
      <c r="T834" s="140"/>
      <c r="U834" s="137" t="str">
        <f t="shared" ref="U834:U897" si="92">IF($P834="Votre établissement",(LEFT($C834,1)&amp;MID(LEFT($B834,6),3,4)&amp;$A834&amp;CODE(LEFT($E834,1))&amp;CODE(LEFT($D834,1))),IF($P834="Assurance Maladie","CERFA"&amp;MID(LEFT($B834,6),3,4)&amp;$A834&amp;CODE(LEFT($E834,1))&amp;CODE(LEFT($D834,1)),IF(OR($P834="Patient",$P834="Etablissement Receveur"),"Vous n'avez pas à prescrire ce transport","")))</f>
        <v/>
      </c>
      <c r="V834" s="140"/>
      <c r="AL834" s="111" t="str">
        <f t="shared" si="86"/>
        <v/>
      </c>
      <c r="AM834" s="112" t="str">
        <f t="shared" si="87"/>
        <v/>
      </c>
      <c r="AN834" s="112" t="str">
        <f t="shared" si="88"/>
        <v/>
      </c>
      <c r="AO834" s="112" t="str">
        <f t="shared" si="89"/>
        <v/>
      </c>
      <c r="AP834" s="112" t="str">
        <f t="shared" si="90"/>
        <v/>
      </c>
      <c r="AQ834" s="112" t="str">
        <f t="shared" si="91"/>
        <v/>
      </c>
    </row>
    <row r="835" spans="1:43" x14ac:dyDescent="0.25">
      <c r="A835" s="138"/>
      <c r="B835" s="139"/>
      <c r="C835" s="140"/>
      <c r="D835" s="140"/>
      <c r="E835" s="140"/>
      <c r="F835" s="141"/>
      <c r="G835" s="141"/>
      <c r="H835" s="140"/>
      <c r="I835" s="140"/>
      <c r="J835" s="140"/>
      <c r="K835" s="140"/>
      <c r="L835" s="140"/>
      <c r="M835" s="140"/>
      <c r="N835" s="140"/>
      <c r="O835" s="142"/>
      <c r="P83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35" s="140"/>
      <c r="R835" s="140"/>
      <c r="S835" s="140"/>
      <c r="T835" s="140"/>
      <c r="U835" s="137" t="str">
        <f t="shared" si="92"/>
        <v/>
      </c>
      <c r="V835" s="140"/>
      <c r="AL835" s="111" t="str">
        <f t="shared" ref="AL835:AL898" si="93">IF(AND(B835&lt;&gt;"",L835="Ambulance"),VALUE(LEFT(HOUR(B835),2)),"")</f>
        <v/>
      </c>
      <c r="AM835" s="112" t="str">
        <f t="shared" ref="AM835:AM898" si="94">IF(AND(B835&lt;&gt;"",L835="VSL"),VALUE(LEFT(HOUR(B835),2)),"")</f>
        <v/>
      </c>
      <c r="AN835" s="112" t="str">
        <f t="shared" ref="AN835:AN898" si="95">IF(AND(B835&lt;&gt;"",L835="Taxi conventionné"),VALUE(LEFT(HOUR(B835),2)),"")</f>
        <v/>
      </c>
      <c r="AO835" s="112" t="str">
        <f t="shared" ref="AO835:AO898" si="96">IF(AND(B835&lt;&gt;"",L835="Véhicule personnel"),VALUE(LEFT(HOUR(B835),2)),"")</f>
        <v/>
      </c>
      <c r="AP835" s="112" t="str">
        <f t="shared" ref="AP835:AP898" si="97">IF(AND(B835&lt;&gt;"",L835="Transport en commun"),VALUE(LEFT(HOUR(B835),2)),"")</f>
        <v/>
      </c>
      <c r="AQ835" s="112" t="str">
        <f t="shared" ref="AQ835:AQ898" si="98">IF(B835&lt;&gt;"",VALUE(LEFT(HOUR(B835),2)),"")</f>
        <v/>
      </c>
    </row>
    <row r="836" spans="1:43" x14ac:dyDescent="0.25">
      <c r="A836" s="138"/>
      <c r="B836" s="139"/>
      <c r="C836" s="140"/>
      <c r="D836" s="140"/>
      <c r="E836" s="140"/>
      <c r="F836" s="141"/>
      <c r="G836" s="141"/>
      <c r="H836" s="140"/>
      <c r="I836" s="140"/>
      <c r="J836" s="140"/>
      <c r="K836" s="140"/>
      <c r="L836" s="140"/>
      <c r="M836" s="140"/>
      <c r="N836" s="140"/>
      <c r="O836" s="142"/>
      <c r="P83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36" s="140"/>
      <c r="R836" s="140"/>
      <c r="S836" s="140"/>
      <c r="T836" s="140"/>
      <c r="U836" s="137" t="str">
        <f t="shared" si="92"/>
        <v/>
      </c>
      <c r="V836" s="140"/>
      <c r="AL836" s="111" t="str">
        <f t="shared" si="93"/>
        <v/>
      </c>
      <c r="AM836" s="112" t="str">
        <f t="shared" si="94"/>
        <v/>
      </c>
      <c r="AN836" s="112" t="str">
        <f t="shared" si="95"/>
        <v/>
      </c>
      <c r="AO836" s="112" t="str">
        <f t="shared" si="96"/>
        <v/>
      </c>
      <c r="AP836" s="112" t="str">
        <f t="shared" si="97"/>
        <v/>
      </c>
      <c r="AQ836" s="112" t="str">
        <f t="shared" si="98"/>
        <v/>
      </c>
    </row>
    <row r="837" spans="1:43" x14ac:dyDescent="0.25">
      <c r="A837" s="138"/>
      <c r="B837" s="139"/>
      <c r="C837" s="140"/>
      <c r="D837" s="140"/>
      <c r="E837" s="140"/>
      <c r="F837" s="141"/>
      <c r="G837" s="141"/>
      <c r="H837" s="140"/>
      <c r="I837" s="140"/>
      <c r="J837" s="140"/>
      <c r="K837" s="140"/>
      <c r="L837" s="140"/>
      <c r="M837" s="140"/>
      <c r="N837" s="140"/>
      <c r="O837" s="142"/>
      <c r="P83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37" s="140"/>
      <c r="R837" s="140"/>
      <c r="S837" s="140"/>
      <c r="T837" s="140"/>
      <c r="U837" s="137" t="str">
        <f t="shared" si="92"/>
        <v/>
      </c>
      <c r="V837" s="140"/>
      <c r="AL837" s="111" t="str">
        <f t="shared" si="93"/>
        <v/>
      </c>
      <c r="AM837" s="112" t="str">
        <f t="shared" si="94"/>
        <v/>
      </c>
      <c r="AN837" s="112" t="str">
        <f t="shared" si="95"/>
        <v/>
      </c>
      <c r="AO837" s="112" t="str">
        <f t="shared" si="96"/>
        <v/>
      </c>
      <c r="AP837" s="112" t="str">
        <f t="shared" si="97"/>
        <v/>
      </c>
      <c r="AQ837" s="112" t="str">
        <f t="shared" si="98"/>
        <v/>
      </c>
    </row>
    <row r="838" spans="1:43" x14ac:dyDescent="0.25">
      <c r="A838" s="138"/>
      <c r="B838" s="139"/>
      <c r="C838" s="140"/>
      <c r="D838" s="140"/>
      <c r="E838" s="140"/>
      <c r="F838" s="141"/>
      <c r="G838" s="141"/>
      <c r="H838" s="140"/>
      <c r="I838" s="140"/>
      <c r="J838" s="140"/>
      <c r="K838" s="140"/>
      <c r="L838" s="140"/>
      <c r="M838" s="140"/>
      <c r="N838" s="140"/>
      <c r="O838" s="142"/>
      <c r="P83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38" s="140"/>
      <c r="R838" s="140"/>
      <c r="S838" s="140"/>
      <c r="T838" s="140"/>
      <c r="U838" s="137" t="str">
        <f t="shared" si="92"/>
        <v/>
      </c>
      <c r="V838" s="140"/>
      <c r="AL838" s="111" t="str">
        <f t="shared" si="93"/>
        <v/>
      </c>
      <c r="AM838" s="112" t="str">
        <f t="shared" si="94"/>
        <v/>
      </c>
      <c r="AN838" s="112" t="str">
        <f t="shared" si="95"/>
        <v/>
      </c>
      <c r="AO838" s="112" t="str">
        <f t="shared" si="96"/>
        <v/>
      </c>
      <c r="AP838" s="112" t="str">
        <f t="shared" si="97"/>
        <v/>
      </c>
      <c r="AQ838" s="112" t="str">
        <f t="shared" si="98"/>
        <v/>
      </c>
    </row>
    <row r="839" spans="1:43" x14ac:dyDescent="0.25">
      <c r="A839" s="138"/>
      <c r="B839" s="139"/>
      <c r="C839" s="140"/>
      <c r="D839" s="140"/>
      <c r="E839" s="140"/>
      <c r="F839" s="141"/>
      <c r="G839" s="141"/>
      <c r="H839" s="140"/>
      <c r="I839" s="140"/>
      <c r="J839" s="140"/>
      <c r="K839" s="140"/>
      <c r="L839" s="140"/>
      <c r="M839" s="140"/>
      <c r="N839" s="140"/>
      <c r="O839" s="142"/>
      <c r="P83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39" s="140"/>
      <c r="R839" s="140"/>
      <c r="S839" s="140"/>
      <c r="T839" s="140"/>
      <c r="U839" s="137" t="str">
        <f t="shared" si="92"/>
        <v/>
      </c>
      <c r="V839" s="140"/>
      <c r="AL839" s="111" t="str">
        <f t="shared" si="93"/>
        <v/>
      </c>
      <c r="AM839" s="112" t="str">
        <f t="shared" si="94"/>
        <v/>
      </c>
      <c r="AN839" s="112" t="str">
        <f t="shared" si="95"/>
        <v/>
      </c>
      <c r="AO839" s="112" t="str">
        <f t="shared" si="96"/>
        <v/>
      </c>
      <c r="AP839" s="112" t="str">
        <f t="shared" si="97"/>
        <v/>
      </c>
      <c r="AQ839" s="112" t="str">
        <f t="shared" si="98"/>
        <v/>
      </c>
    </row>
    <row r="840" spans="1:43" x14ac:dyDescent="0.25">
      <c r="A840" s="138"/>
      <c r="B840" s="139"/>
      <c r="C840" s="140"/>
      <c r="D840" s="140"/>
      <c r="E840" s="140"/>
      <c r="F840" s="141"/>
      <c r="G840" s="141"/>
      <c r="H840" s="140"/>
      <c r="I840" s="140"/>
      <c r="J840" s="140"/>
      <c r="K840" s="140"/>
      <c r="L840" s="140"/>
      <c r="M840" s="140"/>
      <c r="N840" s="140"/>
      <c r="O840" s="142"/>
      <c r="P84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40" s="140"/>
      <c r="R840" s="140"/>
      <c r="S840" s="140"/>
      <c r="T840" s="140"/>
      <c r="U840" s="137" t="str">
        <f t="shared" si="92"/>
        <v/>
      </c>
      <c r="V840" s="140"/>
      <c r="AL840" s="111" t="str">
        <f t="shared" si="93"/>
        <v/>
      </c>
      <c r="AM840" s="112" t="str">
        <f t="shared" si="94"/>
        <v/>
      </c>
      <c r="AN840" s="112" t="str">
        <f t="shared" si="95"/>
        <v/>
      </c>
      <c r="AO840" s="112" t="str">
        <f t="shared" si="96"/>
        <v/>
      </c>
      <c r="AP840" s="112" t="str">
        <f t="shared" si="97"/>
        <v/>
      </c>
      <c r="AQ840" s="112" t="str">
        <f t="shared" si="98"/>
        <v/>
      </c>
    </row>
    <row r="841" spans="1:43" x14ac:dyDescent="0.25">
      <c r="A841" s="138"/>
      <c r="B841" s="139"/>
      <c r="C841" s="140"/>
      <c r="D841" s="140"/>
      <c r="E841" s="140"/>
      <c r="F841" s="141"/>
      <c r="G841" s="141"/>
      <c r="H841" s="140"/>
      <c r="I841" s="140"/>
      <c r="J841" s="140"/>
      <c r="K841" s="140"/>
      <c r="L841" s="140"/>
      <c r="M841" s="140"/>
      <c r="N841" s="140"/>
      <c r="O841" s="142"/>
      <c r="P84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41" s="140"/>
      <c r="R841" s="140"/>
      <c r="S841" s="140"/>
      <c r="T841" s="140"/>
      <c r="U841" s="137" t="str">
        <f t="shared" si="92"/>
        <v/>
      </c>
      <c r="V841" s="140"/>
      <c r="AL841" s="111" t="str">
        <f t="shared" si="93"/>
        <v/>
      </c>
      <c r="AM841" s="112" t="str">
        <f t="shared" si="94"/>
        <v/>
      </c>
      <c r="AN841" s="112" t="str">
        <f t="shared" si="95"/>
        <v/>
      </c>
      <c r="AO841" s="112" t="str">
        <f t="shared" si="96"/>
        <v/>
      </c>
      <c r="AP841" s="112" t="str">
        <f t="shared" si="97"/>
        <v/>
      </c>
      <c r="AQ841" s="112" t="str">
        <f t="shared" si="98"/>
        <v/>
      </c>
    </row>
    <row r="842" spans="1:43" x14ac:dyDescent="0.25">
      <c r="A842" s="138"/>
      <c r="B842" s="139"/>
      <c r="C842" s="140"/>
      <c r="D842" s="140"/>
      <c r="E842" s="140"/>
      <c r="F842" s="141"/>
      <c r="G842" s="141"/>
      <c r="H842" s="140"/>
      <c r="I842" s="140"/>
      <c r="J842" s="140"/>
      <c r="K842" s="140"/>
      <c r="L842" s="140"/>
      <c r="M842" s="140"/>
      <c r="N842" s="140"/>
      <c r="O842" s="142"/>
      <c r="P84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42" s="140"/>
      <c r="R842" s="140"/>
      <c r="S842" s="140"/>
      <c r="T842" s="140"/>
      <c r="U842" s="137" t="str">
        <f t="shared" si="92"/>
        <v/>
      </c>
      <c r="V842" s="140"/>
      <c r="AL842" s="111" t="str">
        <f t="shared" si="93"/>
        <v/>
      </c>
      <c r="AM842" s="112" t="str">
        <f t="shared" si="94"/>
        <v/>
      </c>
      <c r="AN842" s="112" t="str">
        <f t="shared" si="95"/>
        <v/>
      </c>
      <c r="AO842" s="112" t="str">
        <f t="shared" si="96"/>
        <v/>
      </c>
      <c r="AP842" s="112" t="str">
        <f t="shared" si="97"/>
        <v/>
      </c>
      <c r="AQ842" s="112" t="str">
        <f t="shared" si="98"/>
        <v/>
      </c>
    </row>
    <row r="843" spans="1:43" x14ac:dyDescent="0.25">
      <c r="A843" s="138"/>
      <c r="B843" s="139"/>
      <c r="C843" s="140"/>
      <c r="D843" s="140"/>
      <c r="E843" s="140"/>
      <c r="F843" s="141"/>
      <c r="G843" s="141"/>
      <c r="H843" s="140"/>
      <c r="I843" s="140"/>
      <c r="J843" s="140"/>
      <c r="K843" s="140"/>
      <c r="L843" s="140"/>
      <c r="M843" s="140"/>
      <c r="N843" s="140"/>
      <c r="O843" s="142"/>
      <c r="P84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43" s="140"/>
      <c r="R843" s="140"/>
      <c r="S843" s="140"/>
      <c r="T843" s="140"/>
      <c r="U843" s="137" t="str">
        <f t="shared" si="92"/>
        <v/>
      </c>
      <c r="V843" s="140"/>
      <c r="AL843" s="111" t="str">
        <f t="shared" si="93"/>
        <v/>
      </c>
      <c r="AM843" s="112" t="str">
        <f t="shared" si="94"/>
        <v/>
      </c>
      <c r="AN843" s="112" t="str">
        <f t="shared" si="95"/>
        <v/>
      </c>
      <c r="AO843" s="112" t="str">
        <f t="shared" si="96"/>
        <v/>
      </c>
      <c r="AP843" s="112" t="str">
        <f t="shared" si="97"/>
        <v/>
      </c>
      <c r="AQ843" s="112" t="str">
        <f t="shared" si="98"/>
        <v/>
      </c>
    </row>
    <row r="844" spans="1:43" x14ac:dyDescent="0.25">
      <c r="A844" s="138"/>
      <c r="B844" s="139"/>
      <c r="C844" s="140"/>
      <c r="D844" s="140"/>
      <c r="E844" s="140"/>
      <c r="F844" s="141"/>
      <c r="G844" s="141"/>
      <c r="H844" s="140"/>
      <c r="I844" s="140"/>
      <c r="J844" s="140"/>
      <c r="K844" s="140"/>
      <c r="L844" s="140"/>
      <c r="M844" s="140"/>
      <c r="N844" s="140"/>
      <c r="O844" s="142"/>
      <c r="P84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44" s="140"/>
      <c r="R844" s="140"/>
      <c r="S844" s="140"/>
      <c r="T844" s="140"/>
      <c r="U844" s="137" t="str">
        <f t="shared" si="92"/>
        <v/>
      </c>
      <c r="V844" s="140"/>
      <c r="AL844" s="111" t="str">
        <f t="shared" si="93"/>
        <v/>
      </c>
      <c r="AM844" s="112" t="str">
        <f t="shared" si="94"/>
        <v/>
      </c>
      <c r="AN844" s="112" t="str">
        <f t="shared" si="95"/>
        <v/>
      </c>
      <c r="AO844" s="112" t="str">
        <f t="shared" si="96"/>
        <v/>
      </c>
      <c r="AP844" s="112" t="str">
        <f t="shared" si="97"/>
        <v/>
      </c>
      <c r="AQ844" s="112" t="str">
        <f t="shared" si="98"/>
        <v/>
      </c>
    </row>
    <row r="845" spans="1:43" x14ac:dyDescent="0.25">
      <c r="A845" s="138"/>
      <c r="B845" s="139"/>
      <c r="C845" s="140"/>
      <c r="D845" s="140"/>
      <c r="E845" s="140"/>
      <c r="F845" s="141"/>
      <c r="G845" s="141"/>
      <c r="H845" s="140"/>
      <c r="I845" s="140"/>
      <c r="J845" s="140"/>
      <c r="K845" s="140"/>
      <c r="L845" s="140"/>
      <c r="M845" s="140"/>
      <c r="N845" s="140"/>
      <c r="O845" s="142"/>
      <c r="P84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45" s="140"/>
      <c r="R845" s="140"/>
      <c r="S845" s="140"/>
      <c r="T845" s="140"/>
      <c r="U845" s="137" t="str">
        <f t="shared" si="92"/>
        <v/>
      </c>
      <c r="V845" s="140"/>
      <c r="AL845" s="111" t="str">
        <f t="shared" si="93"/>
        <v/>
      </c>
      <c r="AM845" s="112" t="str">
        <f t="shared" si="94"/>
        <v/>
      </c>
      <c r="AN845" s="112" t="str">
        <f t="shared" si="95"/>
        <v/>
      </c>
      <c r="AO845" s="112" t="str">
        <f t="shared" si="96"/>
        <v/>
      </c>
      <c r="AP845" s="112" t="str">
        <f t="shared" si="97"/>
        <v/>
      </c>
      <c r="AQ845" s="112" t="str">
        <f t="shared" si="98"/>
        <v/>
      </c>
    </row>
    <row r="846" spans="1:43" x14ac:dyDescent="0.25">
      <c r="A846" s="138"/>
      <c r="B846" s="139"/>
      <c r="C846" s="140"/>
      <c r="D846" s="140"/>
      <c r="E846" s="140"/>
      <c r="F846" s="141"/>
      <c r="G846" s="141"/>
      <c r="H846" s="140"/>
      <c r="I846" s="140"/>
      <c r="J846" s="140"/>
      <c r="K846" s="140"/>
      <c r="L846" s="140"/>
      <c r="M846" s="140"/>
      <c r="N846" s="140"/>
      <c r="O846" s="142"/>
      <c r="P84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46" s="140"/>
      <c r="R846" s="140"/>
      <c r="S846" s="140"/>
      <c r="T846" s="140"/>
      <c r="U846" s="137" t="str">
        <f t="shared" si="92"/>
        <v/>
      </c>
      <c r="V846" s="140"/>
      <c r="AL846" s="111" t="str">
        <f t="shared" si="93"/>
        <v/>
      </c>
      <c r="AM846" s="112" t="str">
        <f t="shared" si="94"/>
        <v/>
      </c>
      <c r="AN846" s="112" t="str">
        <f t="shared" si="95"/>
        <v/>
      </c>
      <c r="AO846" s="112" t="str">
        <f t="shared" si="96"/>
        <v/>
      </c>
      <c r="AP846" s="112" t="str">
        <f t="shared" si="97"/>
        <v/>
      </c>
      <c r="AQ846" s="112" t="str">
        <f t="shared" si="98"/>
        <v/>
      </c>
    </row>
    <row r="847" spans="1:43" x14ac:dyDescent="0.25">
      <c r="A847" s="138"/>
      <c r="B847" s="139"/>
      <c r="C847" s="140"/>
      <c r="D847" s="140"/>
      <c r="E847" s="140"/>
      <c r="F847" s="141"/>
      <c r="G847" s="141"/>
      <c r="H847" s="140"/>
      <c r="I847" s="140"/>
      <c r="J847" s="140"/>
      <c r="K847" s="140"/>
      <c r="L847" s="140"/>
      <c r="M847" s="140"/>
      <c r="N847" s="140"/>
      <c r="O847" s="142"/>
      <c r="P84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47" s="140"/>
      <c r="R847" s="140"/>
      <c r="S847" s="140"/>
      <c r="T847" s="140"/>
      <c r="U847" s="137" t="str">
        <f t="shared" si="92"/>
        <v/>
      </c>
      <c r="V847" s="140"/>
      <c r="AL847" s="111" t="str">
        <f t="shared" si="93"/>
        <v/>
      </c>
      <c r="AM847" s="112" t="str">
        <f t="shared" si="94"/>
        <v/>
      </c>
      <c r="AN847" s="112" t="str">
        <f t="shared" si="95"/>
        <v/>
      </c>
      <c r="AO847" s="112" t="str">
        <f t="shared" si="96"/>
        <v/>
      </c>
      <c r="AP847" s="112" t="str">
        <f t="shared" si="97"/>
        <v/>
      </c>
      <c r="AQ847" s="112" t="str">
        <f t="shared" si="98"/>
        <v/>
      </c>
    </row>
    <row r="848" spans="1:43" x14ac:dyDescent="0.25">
      <c r="A848" s="138"/>
      <c r="B848" s="139"/>
      <c r="C848" s="140"/>
      <c r="D848" s="140"/>
      <c r="E848" s="140"/>
      <c r="F848" s="141"/>
      <c r="G848" s="141"/>
      <c r="H848" s="140"/>
      <c r="I848" s="140"/>
      <c r="J848" s="140"/>
      <c r="K848" s="140"/>
      <c r="L848" s="140"/>
      <c r="M848" s="140"/>
      <c r="N848" s="140"/>
      <c r="O848" s="142"/>
      <c r="P84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48" s="140"/>
      <c r="R848" s="140"/>
      <c r="S848" s="140"/>
      <c r="T848" s="140"/>
      <c r="U848" s="137" t="str">
        <f t="shared" si="92"/>
        <v/>
      </c>
      <c r="V848" s="140"/>
      <c r="AL848" s="111" t="str">
        <f t="shared" si="93"/>
        <v/>
      </c>
      <c r="AM848" s="112" t="str">
        <f t="shared" si="94"/>
        <v/>
      </c>
      <c r="AN848" s="112" t="str">
        <f t="shared" si="95"/>
        <v/>
      </c>
      <c r="AO848" s="112" t="str">
        <f t="shared" si="96"/>
        <v/>
      </c>
      <c r="AP848" s="112" t="str">
        <f t="shared" si="97"/>
        <v/>
      </c>
      <c r="AQ848" s="112" t="str">
        <f t="shared" si="98"/>
        <v/>
      </c>
    </row>
    <row r="849" spans="1:43" x14ac:dyDescent="0.25">
      <c r="A849" s="138"/>
      <c r="B849" s="139"/>
      <c r="C849" s="140"/>
      <c r="D849" s="140"/>
      <c r="E849" s="140"/>
      <c r="F849" s="141"/>
      <c r="G849" s="141"/>
      <c r="H849" s="140"/>
      <c r="I849" s="140"/>
      <c r="J849" s="140"/>
      <c r="K849" s="140"/>
      <c r="L849" s="140"/>
      <c r="M849" s="140"/>
      <c r="N849" s="140"/>
      <c r="O849" s="142"/>
      <c r="P84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49" s="140"/>
      <c r="R849" s="140"/>
      <c r="S849" s="140"/>
      <c r="T849" s="140"/>
      <c r="U849" s="137" t="str">
        <f t="shared" si="92"/>
        <v/>
      </c>
      <c r="V849" s="140"/>
      <c r="AL849" s="111" t="str">
        <f t="shared" si="93"/>
        <v/>
      </c>
      <c r="AM849" s="112" t="str">
        <f t="shared" si="94"/>
        <v/>
      </c>
      <c r="AN849" s="112" t="str">
        <f t="shared" si="95"/>
        <v/>
      </c>
      <c r="AO849" s="112" t="str">
        <f t="shared" si="96"/>
        <v/>
      </c>
      <c r="AP849" s="112" t="str">
        <f t="shared" si="97"/>
        <v/>
      </c>
      <c r="AQ849" s="112" t="str">
        <f t="shared" si="98"/>
        <v/>
      </c>
    </row>
    <row r="850" spans="1:43" x14ac:dyDescent="0.25">
      <c r="A850" s="138"/>
      <c r="B850" s="139"/>
      <c r="C850" s="140"/>
      <c r="D850" s="140"/>
      <c r="E850" s="140"/>
      <c r="F850" s="141"/>
      <c r="G850" s="141"/>
      <c r="H850" s="140"/>
      <c r="I850" s="140"/>
      <c r="J850" s="140"/>
      <c r="K850" s="140"/>
      <c r="L850" s="140"/>
      <c r="M850" s="140"/>
      <c r="N850" s="140"/>
      <c r="O850" s="142"/>
      <c r="P85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50" s="140"/>
      <c r="R850" s="140"/>
      <c r="S850" s="140"/>
      <c r="T850" s="140"/>
      <c r="U850" s="137" t="str">
        <f t="shared" si="92"/>
        <v/>
      </c>
      <c r="V850" s="140"/>
      <c r="AL850" s="111" t="str">
        <f t="shared" si="93"/>
        <v/>
      </c>
      <c r="AM850" s="112" t="str">
        <f t="shared" si="94"/>
        <v/>
      </c>
      <c r="AN850" s="112" t="str">
        <f t="shared" si="95"/>
        <v/>
      </c>
      <c r="AO850" s="112" t="str">
        <f t="shared" si="96"/>
        <v/>
      </c>
      <c r="AP850" s="112" t="str">
        <f t="shared" si="97"/>
        <v/>
      </c>
      <c r="AQ850" s="112" t="str">
        <f t="shared" si="98"/>
        <v/>
      </c>
    </row>
    <row r="851" spans="1:43" x14ac:dyDescent="0.25">
      <c r="A851" s="138"/>
      <c r="B851" s="139"/>
      <c r="C851" s="140"/>
      <c r="D851" s="140"/>
      <c r="E851" s="140"/>
      <c r="F851" s="141"/>
      <c r="G851" s="141"/>
      <c r="H851" s="140"/>
      <c r="I851" s="140"/>
      <c r="J851" s="140"/>
      <c r="K851" s="140"/>
      <c r="L851" s="140"/>
      <c r="M851" s="140"/>
      <c r="N851" s="140"/>
      <c r="O851" s="142"/>
      <c r="P85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51" s="140"/>
      <c r="R851" s="140"/>
      <c r="S851" s="140"/>
      <c r="T851" s="140"/>
      <c r="U851" s="137" t="str">
        <f t="shared" si="92"/>
        <v/>
      </c>
      <c r="V851" s="140"/>
      <c r="AL851" s="111" t="str">
        <f t="shared" si="93"/>
        <v/>
      </c>
      <c r="AM851" s="112" t="str">
        <f t="shared" si="94"/>
        <v/>
      </c>
      <c r="AN851" s="112" t="str">
        <f t="shared" si="95"/>
        <v/>
      </c>
      <c r="AO851" s="112" t="str">
        <f t="shared" si="96"/>
        <v/>
      </c>
      <c r="AP851" s="112" t="str">
        <f t="shared" si="97"/>
        <v/>
      </c>
      <c r="AQ851" s="112" t="str">
        <f t="shared" si="98"/>
        <v/>
      </c>
    </row>
    <row r="852" spans="1:43" x14ac:dyDescent="0.25">
      <c r="A852" s="138"/>
      <c r="B852" s="139"/>
      <c r="C852" s="140"/>
      <c r="D852" s="140"/>
      <c r="E852" s="140"/>
      <c r="F852" s="141"/>
      <c r="G852" s="141"/>
      <c r="H852" s="140"/>
      <c r="I852" s="140"/>
      <c r="J852" s="140"/>
      <c r="K852" s="140"/>
      <c r="L852" s="140"/>
      <c r="M852" s="140"/>
      <c r="N852" s="140"/>
      <c r="O852" s="142"/>
      <c r="P85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52" s="140"/>
      <c r="R852" s="140"/>
      <c r="S852" s="140"/>
      <c r="T852" s="140"/>
      <c r="U852" s="137" t="str">
        <f t="shared" si="92"/>
        <v/>
      </c>
      <c r="V852" s="140"/>
      <c r="AL852" s="111" t="str">
        <f t="shared" si="93"/>
        <v/>
      </c>
      <c r="AM852" s="112" t="str">
        <f t="shared" si="94"/>
        <v/>
      </c>
      <c r="AN852" s="112" t="str">
        <f t="shared" si="95"/>
        <v/>
      </c>
      <c r="AO852" s="112" t="str">
        <f t="shared" si="96"/>
        <v/>
      </c>
      <c r="AP852" s="112" t="str">
        <f t="shared" si="97"/>
        <v/>
      </c>
      <c r="AQ852" s="112" t="str">
        <f t="shared" si="98"/>
        <v/>
      </c>
    </row>
    <row r="853" spans="1:43" x14ac:dyDescent="0.25">
      <c r="A853" s="138"/>
      <c r="B853" s="139"/>
      <c r="C853" s="140"/>
      <c r="D853" s="140"/>
      <c r="E853" s="140"/>
      <c r="F853" s="141"/>
      <c r="G853" s="141"/>
      <c r="H853" s="140"/>
      <c r="I853" s="140"/>
      <c r="J853" s="140"/>
      <c r="K853" s="140"/>
      <c r="L853" s="140"/>
      <c r="M853" s="140"/>
      <c r="N853" s="140"/>
      <c r="O853" s="142"/>
      <c r="P85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53" s="140"/>
      <c r="R853" s="140"/>
      <c r="S853" s="140"/>
      <c r="T853" s="140"/>
      <c r="U853" s="137" t="str">
        <f t="shared" si="92"/>
        <v/>
      </c>
      <c r="V853" s="140"/>
      <c r="AL853" s="111" t="str">
        <f t="shared" si="93"/>
        <v/>
      </c>
      <c r="AM853" s="112" t="str">
        <f t="shared" si="94"/>
        <v/>
      </c>
      <c r="AN853" s="112" t="str">
        <f t="shared" si="95"/>
        <v/>
      </c>
      <c r="AO853" s="112" t="str">
        <f t="shared" si="96"/>
        <v/>
      </c>
      <c r="AP853" s="112" t="str">
        <f t="shared" si="97"/>
        <v/>
      </c>
      <c r="AQ853" s="112" t="str">
        <f t="shared" si="98"/>
        <v/>
      </c>
    </row>
    <row r="854" spans="1:43" x14ac:dyDescent="0.25">
      <c r="A854" s="138"/>
      <c r="B854" s="139"/>
      <c r="C854" s="140"/>
      <c r="D854" s="140"/>
      <c r="E854" s="140"/>
      <c r="F854" s="141"/>
      <c r="G854" s="141"/>
      <c r="H854" s="140"/>
      <c r="I854" s="140"/>
      <c r="J854" s="140"/>
      <c r="K854" s="140"/>
      <c r="L854" s="140"/>
      <c r="M854" s="140"/>
      <c r="N854" s="140"/>
      <c r="O854" s="142"/>
      <c r="P85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54" s="140"/>
      <c r="R854" s="140"/>
      <c r="S854" s="140"/>
      <c r="T854" s="140"/>
      <c r="U854" s="137" t="str">
        <f t="shared" si="92"/>
        <v/>
      </c>
      <c r="V854" s="140"/>
      <c r="AL854" s="111" t="str">
        <f t="shared" si="93"/>
        <v/>
      </c>
      <c r="AM854" s="112" t="str">
        <f t="shared" si="94"/>
        <v/>
      </c>
      <c r="AN854" s="112" t="str">
        <f t="shared" si="95"/>
        <v/>
      </c>
      <c r="AO854" s="112" t="str">
        <f t="shared" si="96"/>
        <v/>
      </c>
      <c r="AP854" s="112" t="str">
        <f t="shared" si="97"/>
        <v/>
      </c>
      <c r="AQ854" s="112" t="str">
        <f t="shared" si="98"/>
        <v/>
      </c>
    </row>
    <row r="855" spans="1:43" x14ac:dyDescent="0.25">
      <c r="A855" s="138"/>
      <c r="B855" s="139"/>
      <c r="C855" s="140"/>
      <c r="D855" s="140"/>
      <c r="E855" s="140"/>
      <c r="F855" s="141"/>
      <c r="G855" s="141"/>
      <c r="H855" s="140"/>
      <c r="I855" s="140"/>
      <c r="J855" s="140"/>
      <c r="K855" s="140"/>
      <c r="L855" s="140"/>
      <c r="M855" s="140"/>
      <c r="N855" s="140"/>
      <c r="O855" s="142"/>
      <c r="P85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55" s="140"/>
      <c r="R855" s="140"/>
      <c r="S855" s="140"/>
      <c r="T855" s="140"/>
      <c r="U855" s="137" t="str">
        <f t="shared" si="92"/>
        <v/>
      </c>
      <c r="V855" s="140"/>
      <c r="AL855" s="111" t="str">
        <f t="shared" si="93"/>
        <v/>
      </c>
      <c r="AM855" s="112" t="str">
        <f t="shared" si="94"/>
        <v/>
      </c>
      <c r="AN855" s="112" t="str">
        <f t="shared" si="95"/>
        <v/>
      </c>
      <c r="AO855" s="112" t="str">
        <f t="shared" si="96"/>
        <v/>
      </c>
      <c r="AP855" s="112" t="str">
        <f t="shared" si="97"/>
        <v/>
      </c>
      <c r="AQ855" s="112" t="str">
        <f t="shared" si="98"/>
        <v/>
      </c>
    </row>
    <row r="856" spans="1:43" x14ac:dyDescent="0.25">
      <c r="A856" s="138"/>
      <c r="B856" s="139"/>
      <c r="C856" s="140"/>
      <c r="D856" s="140"/>
      <c r="E856" s="140"/>
      <c r="F856" s="141"/>
      <c r="G856" s="141"/>
      <c r="H856" s="140"/>
      <c r="I856" s="140"/>
      <c r="J856" s="140"/>
      <c r="K856" s="140"/>
      <c r="L856" s="140"/>
      <c r="M856" s="140"/>
      <c r="N856" s="140"/>
      <c r="O856" s="142"/>
      <c r="P85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56" s="140"/>
      <c r="R856" s="140"/>
      <c r="S856" s="140"/>
      <c r="T856" s="140"/>
      <c r="U856" s="137" t="str">
        <f t="shared" si="92"/>
        <v/>
      </c>
      <c r="V856" s="140"/>
      <c r="AL856" s="111" t="str">
        <f t="shared" si="93"/>
        <v/>
      </c>
      <c r="AM856" s="112" t="str">
        <f t="shared" si="94"/>
        <v/>
      </c>
      <c r="AN856" s="112" t="str">
        <f t="shared" si="95"/>
        <v/>
      </c>
      <c r="AO856" s="112" t="str">
        <f t="shared" si="96"/>
        <v/>
      </c>
      <c r="AP856" s="112" t="str">
        <f t="shared" si="97"/>
        <v/>
      </c>
      <c r="AQ856" s="112" t="str">
        <f t="shared" si="98"/>
        <v/>
      </c>
    </row>
    <row r="857" spans="1:43" x14ac:dyDescent="0.25">
      <c r="A857" s="138"/>
      <c r="B857" s="139"/>
      <c r="C857" s="140"/>
      <c r="D857" s="140"/>
      <c r="E857" s="140"/>
      <c r="F857" s="141"/>
      <c r="G857" s="141"/>
      <c r="H857" s="140"/>
      <c r="I857" s="140"/>
      <c r="J857" s="140"/>
      <c r="K857" s="140"/>
      <c r="L857" s="140"/>
      <c r="M857" s="140"/>
      <c r="N857" s="140"/>
      <c r="O857" s="142"/>
      <c r="P85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57" s="140"/>
      <c r="R857" s="140"/>
      <c r="S857" s="140"/>
      <c r="T857" s="140"/>
      <c r="U857" s="137" t="str">
        <f t="shared" si="92"/>
        <v/>
      </c>
      <c r="V857" s="140"/>
      <c r="AL857" s="111" t="str">
        <f t="shared" si="93"/>
        <v/>
      </c>
      <c r="AM857" s="112" t="str">
        <f t="shared" si="94"/>
        <v/>
      </c>
      <c r="AN857" s="112" t="str">
        <f t="shared" si="95"/>
        <v/>
      </c>
      <c r="AO857" s="112" t="str">
        <f t="shared" si="96"/>
        <v/>
      </c>
      <c r="AP857" s="112" t="str">
        <f t="shared" si="97"/>
        <v/>
      </c>
      <c r="AQ857" s="112" t="str">
        <f t="shared" si="98"/>
        <v/>
      </c>
    </row>
    <row r="858" spans="1:43" x14ac:dyDescent="0.25">
      <c r="A858" s="138"/>
      <c r="B858" s="139"/>
      <c r="C858" s="140"/>
      <c r="D858" s="140"/>
      <c r="E858" s="140"/>
      <c r="F858" s="141"/>
      <c r="G858" s="141"/>
      <c r="H858" s="140"/>
      <c r="I858" s="140"/>
      <c r="J858" s="140"/>
      <c r="K858" s="140"/>
      <c r="L858" s="140"/>
      <c r="M858" s="140"/>
      <c r="N858" s="140"/>
      <c r="O858" s="142"/>
      <c r="P85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58" s="140"/>
      <c r="R858" s="140"/>
      <c r="S858" s="140"/>
      <c r="T858" s="140"/>
      <c r="U858" s="137" t="str">
        <f t="shared" si="92"/>
        <v/>
      </c>
      <c r="V858" s="140"/>
      <c r="AL858" s="111" t="str">
        <f t="shared" si="93"/>
        <v/>
      </c>
      <c r="AM858" s="112" t="str">
        <f t="shared" si="94"/>
        <v/>
      </c>
      <c r="AN858" s="112" t="str">
        <f t="shared" si="95"/>
        <v/>
      </c>
      <c r="AO858" s="112" t="str">
        <f t="shared" si="96"/>
        <v/>
      </c>
      <c r="AP858" s="112" t="str">
        <f t="shared" si="97"/>
        <v/>
      </c>
      <c r="AQ858" s="112" t="str">
        <f t="shared" si="98"/>
        <v/>
      </c>
    </row>
    <row r="859" spans="1:43" x14ac:dyDescent="0.25">
      <c r="A859" s="138"/>
      <c r="B859" s="139"/>
      <c r="C859" s="140"/>
      <c r="D859" s="140"/>
      <c r="E859" s="140"/>
      <c r="F859" s="141"/>
      <c r="G859" s="141"/>
      <c r="H859" s="140"/>
      <c r="I859" s="140"/>
      <c r="J859" s="140"/>
      <c r="K859" s="140"/>
      <c r="L859" s="140"/>
      <c r="M859" s="140"/>
      <c r="N859" s="140"/>
      <c r="O859" s="142"/>
      <c r="P85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59" s="140"/>
      <c r="R859" s="140"/>
      <c r="S859" s="140"/>
      <c r="T859" s="140"/>
      <c r="U859" s="137" t="str">
        <f t="shared" si="92"/>
        <v/>
      </c>
      <c r="V859" s="140"/>
      <c r="AL859" s="111" t="str">
        <f t="shared" si="93"/>
        <v/>
      </c>
      <c r="AM859" s="112" t="str">
        <f t="shared" si="94"/>
        <v/>
      </c>
      <c r="AN859" s="112" t="str">
        <f t="shared" si="95"/>
        <v/>
      </c>
      <c r="AO859" s="112" t="str">
        <f t="shared" si="96"/>
        <v/>
      </c>
      <c r="AP859" s="112" t="str">
        <f t="shared" si="97"/>
        <v/>
      </c>
      <c r="AQ859" s="112" t="str">
        <f t="shared" si="98"/>
        <v/>
      </c>
    </row>
    <row r="860" spans="1:43" x14ac:dyDescent="0.25">
      <c r="A860" s="138"/>
      <c r="B860" s="139"/>
      <c r="C860" s="140"/>
      <c r="D860" s="140"/>
      <c r="E860" s="140"/>
      <c r="F860" s="141"/>
      <c r="G860" s="141"/>
      <c r="H860" s="140"/>
      <c r="I860" s="140"/>
      <c r="J860" s="140"/>
      <c r="K860" s="140"/>
      <c r="L860" s="140"/>
      <c r="M860" s="140"/>
      <c r="N860" s="140"/>
      <c r="O860" s="142"/>
      <c r="P86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60" s="140"/>
      <c r="R860" s="140"/>
      <c r="S860" s="140"/>
      <c r="T860" s="140"/>
      <c r="U860" s="137" t="str">
        <f t="shared" si="92"/>
        <v/>
      </c>
      <c r="V860" s="140"/>
      <c r="AL860" s="111" t="str">
        <f t="shared" si="93"/>
        <v/>
      </c>
      <c r="AM860" s="112" t="str">
        <f t="shared" si="94"/>
        <v/>
      </c>
      <c r="AN860" s="112" t="str">
        <f t="shared" si="95"/>
        <v/>
      </c>
      <c r="AO860" s="112" t="str">
        <f t="shared" si="96"/>
        <v/>
      </c>
      <c r="AP860" s="112" t="str">
        <f t="shared" si="97"/>
        <v/>
      </c>
      <c r="AQ860" s="112" t="str">
        <f t="shared" si="98"/>
        <v/>
      </c>
    </row>
    <row r="861" spans="1:43" x14ac:dyDescent="0.25">
      <c r="A861" s="138"/>
      <c r="B861" s="139"/>
      <c r="C861" s="140"/>
      <c r="D861" s="140"/>
      <c r="E861" s="140"/>
      <c r="F861" s="141"/>
      <c r="G861" s="141"/>
      <c r="H861" s="140"/>
      <c r="I861" s="140"/>
      <c r="J861" s="140"/>
      <c r="K861" s="140"/>
      <c r="L861" s="140"/>
      <c r="M861" s="140"/>
      <c r="N861" s="140"/>
      <c r="O861" s="142"/>
      <c r="P86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61" s="140"/>
      <c r="R861" s="140"/>
      <c r="S861" s="140"/>
      <c r="T861" s="140"/>
      <c r="U861" s="137" t="str">
        <f t="shared" si="92"/>
        <v/>
      </c>
      <c r="V861" s="140"/>
      <c r="AL861" s="111" t="str">
        <f t="shared" si="93"/>
        <v/>
      </c>
      <c r="AM861" s="112" t="str">
        <f t="shared" si="94"/>
        <v/>
      </c>
      <c r="AN861" s="112" t="str">
        <f t="shared" si="95"/>
        <v/>
      </c>
      <c r="AO861" s="112" t="str">
        <f t="shared" si="96"/>
        <v/>
      </c>
      <c r="AP861" s="112" t="str">
        <f t="shared" si="97"/>
        <v/>
      </c>
      <c r="AQ861" s="112" t="str">
        <f t="shared" si="98"/>
        <v/>
      </c>
    </row>
    <row r="862" spans="1:43" x14ac:dyDescent="0.25">
      <c r="A862" s="138"/>
      <c r="B862" s="139"/>
      <c r="C862" s="140"/>
      <c r="D862" s="140"/>
      <c r="E862" s="140"/>
      <c r="F862" s="141"/>
      <c r="G862" s="141"/>
      <c r="H862" s="140"/>
      <c r="I862" s="140"/>
      <c r="J862" s="140"/>
      <c r="K862" s="140"/>
      <c r="L862" s="140"/>
      <c r="M862" s="140"/>
      <c r="N862" s="140"/>
      <c r="O862" s="142"/>
      <c r="P86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62" s="140"/>
      <c r="R862" s="140"/>
      <c r="S862" s="140"/>
      <c r="T862" s="140"/>
      <c r="U862" s="137" t="str">
        <f t="shared" si="92"/>
        <v/>
      </c>
      <c r="V862" s="140"/>
      <c r="AL862" s="111" t="str">
        <f t="shared" si="93"/>
        <v/>
      </c>
      <c r="AM862" s="112" t="str">
        <f t="shared" si="94"/>
        <v/>
      </c>
      <c r="AN862" s="112" t="str">
        <f t="shared" si="95"/>
        <v/>
      </c>
      <c r="AO862" s="112" t="str">
        <f t="shared" si="96"/>
        <v/>
      </c>
      <c r="AP862" s="112" t="str">
        <f t="shared" si="97"/>
        <v/>
      </c>
      <c r="AQ862" s="112" t="str">
        <f t="shared" si="98"/>
        <v/>
      </c>
    </row>
    <row r="863" spans="1:43" x14ac:dyDescent="0.25">
      <c r="A863" s="138"/>
      <c r="B863" s="139"/>
      <c r="C863" s="140"/>
      <c r="D863" s="140"/>
      <c r="E863" s="140"/>
      <c r="F863" s="141"/>
      <c r="G863" s="141"/>
      <c r="H863" s="140"/>
      <c r="I863" s="140"/>
      <c r="J863" s="140"/>
      <c r="K863" s="140"/>
      <c r="L863" s="140"/>
      <c r="M863" s="140"/>
      <c r="N863" s="140"/>
      <c r="O863" s="142"/>
      <c r="P86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63" s="140"/>
      <c r="R863" s="140"/>
      <c r="S863" s="140"/>
      <c r="T863" s="140"/>
      <c r="U863" s="137" t="str">
        <f t="shared" si="92"/>
        <v/>
      </c>
      <c r="V863" s="140"/>
      <c r="AL863" s="111" t="str">
        <f t="shared" si="93"/>
        <v/>
      </c>
      <c r="AM863" s="112" t="str">
        <f t="shared" si="94"/>
        <v/>
      </c>
      <c r="AN863" s="112" t="str">
        <f t="shared" si="95"/>
        <v/>
      </c>
      <c r="AO863" s="112" t="str">
        <f t="shared" si="96"/>
        <v/>
      </c>
      <c r="AP863" s="112" t="str">
        <f t="shared" si="97"/>
        <v/>
      </c>
      <c r="AQ863" s="112" t="str">
        <f t="shared" si="98"/>
        <v/>
      </c>
    </row>
    <row r="864" spans="1:43" x14ac:dyDescent="0.25">
      <c r="A864" s="138"/>
      <c r="B864" s="139"/>
      <c r="C864" s="140"/>
      <c r="D864" s="140"/>
      <c r="E864" s="140"/>
      <c r="F864" s="141"/>
      <c r="G864" s="141"/>
      <c r="H864" s="140"/>
      <c r="I864" s="140"/>
      <c r="J864" s="140"/>
      <c r="K864" s="140"/>
      <c r="L864" s="140"/>
      <c r="M864" s="140"/>
      <c r="N864" s="140"/>
      <c r="O864" s="142"/>
      <c r="P86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64" s="140"/>
      <c r="R864" s="140"/>
      <c r="S864" s="140"/>
      <c r="T864" s="140"/>
      <c r="U864" s="137" t="str">
        <f t="shared" si="92"/>
        <v/>
      </c>
      <c r="V864" s="140"/>
      <c r="AL864" s="111" t="str">
        <f t="shared" si="93"/>
        <v/>
      </c>
      <c r="AM864" s="112" t="str">
        <f t="shared" si="94"/>
        <v/>
      </c>
      <c r="AN864" s="112" t="str">
        <f t="shared" si="95"/>
        <v/>
      </c>
      <c r="AO864" s="112" t="str">
        <f t="shared" si="96"/>
        <v/>
      </c>
      <c r="AP864" s="112" t="str">
        <f t="shared" si="97"/>
        <v/>
      </c>
      <c r="AQ864" s="112" t="str">
        <f t="shared" si="98"/>
        <v/>
      </c>
    </row>
    <row r="865" spans="1:43" x14ac:dyDescent="0.25">
      <c r="A865" s="138"/>
      <c r="B865" s="139"/>
      <c r="C865" s="140"/>
      <c r="D865" s="140"/>
      <c r="E865" s="140"/>
      <c r="F865" s="141"/>
      <c r="G865" s="141"/>
      <c r="H865" s="140"/>
      <c r="I865" s="140"/>
      <c r="J865" s="140"/>
      <c r="K865" s="140"/>
      <c r="L865" s="140"/>
      <c r="M865" s="140"/>
      <c r="N865" s="140"/>
      <c r="O865" s="142"/>
      <c r="P86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65" s="140"/>
      <c r="R865" s="140"/>
      <c r="S865" s="140"/>
      <c r="T865" s="140"/>
      <c r="U865" s="137" t="str">
        <f t="shared" si="92"/>
        <v/>
      </c>
      <c r="V865" s="140"/>
      <c r="AL865" s="111" t="str">
        <f t="shared" si="93"/>
        <v/>
      </c>
      <c r="AM865" s="112" t="str">
        <f t="shared" si="94"/>
        <v/>
      </c>
      <c r="AN865" s="112" t="str">
        <f t="shared" si="95"/>
        <v/>
      </c>
      <c r="AO865" s="112" t="str">
        <f t="shared" si="96"/>
        <v/>
      </c>
      <c r="AP865" s="112" t="str">
        <f t="shared" si="97"/>
        <v/>
      </c>
      <c r="AQ865" s="112" t="str">
        <f t="shared" si="98"/>
        <v/>
      </c>
    </row>
    <row r="866" spans="1:43" x14ac:dyDescent="0.25">
      <c r="A866" s="138"/>
      <c r="B866" s="139"/>
      <c r="C866" s="140"/>
      <c r="D866" s="140"/>
      <c r="E866" s="140"/>
      <c r="F866" s="141"/>
      <c r="G866" s="141"/>
      <c r="H866" s="140"/>
      <c r="I866" s="140"/>
      <c r="J866" s="140"/>
      <c r="K866" s="140"/>
      <c r="L866" s="140"/>
      <c r="M866" s="140"/>
      <c r="N866" s="140"/>
      <c r="O866" s="142"/>
      <c r="P86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66" s="140"/>
      <c r="R866" s="140"/>
      <c r="S866" s="140"/>
      <c r="T866" s="140"/>
      <c r="U866" s="137" t="str">
        <f t="shared" si="92"/>
        <v/>
      </c>
      <c r="V866" s="140"/>
      <c r="AL866" s="111" t="str">
        <f t="shared" si="93"/>
        <v/>
      </c>
      <c r="AM866" s="112" t="str">
        <f t="shared" si="94"/>
        <v/>
      </c>
      <c r="AN866" s="112" t="str">
        <f t="shared" si="95"/>
        <v/>
      </c>
      <c r="AO866" s="112" t="str">
        <f t="shared" si="96"/>
        <v/>
      </c>
      <c r="AP866" s="112" t="str">
        <f t="shared" si="97"/>
        <v/>
      </c>
      <c r="AQ866" s="112" t="str">
        <f t="shared" si="98"/>
        <v/>
      </c>
    </row>
    <row r="867" spans="1:43" x14ac:dyDescent="0.25">
      <c r="A867" s="138"/>
      <c r="B867" s="139"/>
      <c r="C867" s="140"/>
      <c r="D867" s="140"/>
      <c r="E867" s="140"/>
      <c r="F867" s="141"/>
      <c r="G867" s="141"/>
      <c r="H867" s="140"/>
      <c r="I867" s="140"/>
      <c r="J867" s="140"/>
      <c r="K867" s="140"/>
      <c r="L867" s="140"/>
      <c r="M867" s="140"/>
      <c r="N867" s="140"/>
      <c r="O867" s="142"/>
      <c r="P86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67" s="140"/>
      <c r="R867" s="140"/>
      <c r="S867" s="140"/>
      <c r="T867" s="140"/>
      <c r="U867" s="137" t="str">
        <f t="shared" si="92"/>
        <v/>
      </c>
      <c r="V867" s="140"/>
      <c r="AL867" s="111" t="str">
        <f t="shared" si="93"/>
        <v/>
      </c>
      <c r="AM867" s="112" t="str">
        <f t="shared" si="94"/>
        <v/>
      </c>
      <c r="AN867" s="112" t="str">
        <f t="shared" si="95"/>
        <v/>
      </c>
      <c r="AO867" s="112" t="str">
        <f t="shared" si="96"/>
        <v/>
      </c>
      <c r="AP867" s="112" t="str">
        <f t="shared" si="97"/>
        <v/>
      </c>
      <c r="AQ867" s="112" t="str">
        <f t="shared" si="98"/>
        <v/>
      </c>
    </row>
    <row r="868" spans="1:43" x14ac:dyDescent="0.25">
      <c r="A868" s="138"/>
      <c r="B868" s="139"/>
      <c r="C868" s="140"/>
      <c r="D868" s="140"/>
      <c r="E868" s="140"/>
      <c r="F868" s="141"/>
      <c r="G868" s="141"/>
      <c r="H868" s="140"/>
      <c r="I868" s="140"/>
      <c r="J868" s="140"/>
      <c r="K868" s="140"/>
      <c r="L868" s="140"/>
      <c r="M868" s="140"/>
      <c r="N868" s="140"/>
      <c r="O868" s="142"/>
      <c r="P86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68" s="140"/>
      <c r="R868" s="140"/>
      <c r="S868" s="140"/>
      <c r="T868" s="140"/>
      <c r="U868" s="137" t="str">
        <f t="shared" si="92"/>
        <v/>
      </c>
      <c r="V868" s="140"/>
      <c r="AL868" s="111" t="str">
        <f t="shared" si="93"/>
        <v/>
      </c>
      <c r="AM868" s="112" t="str">
        <f t="shared" si="94"/>
        <v/>
      </c>
      <c r="AN868" s="112" t="str">
        <f t="shared" si="95"/>
        <v/>
      </c>
      <c r="AO868" s="112" t="str">
        <f t="shared" si="96"/>
        <v/>
      </c>
      <c r="AP868" s="112" t="str">
        <f t="shared" si="97"/>
        <v/>
      </c>
      <c r="AQ868" s="112" t="str">
        <f t="shared" si="98"/>
        <v/>
      </c>
    </row>
    <row r="869" spans="1:43" x14ac:dyDescent="0.25">
      <c r="A869" s="138"/>
      <c r="B869" s="139"/>
      <c r="C869" s="140"/>
      <c r="D869" s="140"/>
      <c r="E869" s="140"/>
      <c r="F869" s="141"/>
      <c r="G869" s="141"/>
      <c r="H869" s="140"/>
      <c r="I869" s="140"/>
      <c r="J869" s="140"/>
      <c r="K869" s="140"/>
      <c r="L869" s="140"/>
      <c r="M869" s="140"/>
      <c r="N869" s="140"/>
      <c r="O869" s="142"/>
      <c r="P86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69" s="140"/>
      <c r="R869" s="140"/>
      <c r="S869" s="140"/>
      <c r="T869" s="140"/>
      <c r="U869" s="137" t="str">
        <f t="shared" si="92"/>
        <v/>
      </c>
      <c r="V869" s="140"/>
      <c r="AL869" s="111" t="str">
        <f t="shared" si="93"/>
        <v/>
      </c>
      <c r="AM869" s="112" t="str">
        <f t="shared" si="94"/>
        <v/>
      </c>
      <c r="AN869" s="112" t="str">
        <f t="shared" si="95"/>
        <v/>
      </c>
      <c r="AO869" s="112" t="str">
        <f t="shared" si="96"/>
        <v/>
      </c>
      <c r="AP869" s="112" t="str">
        <f t="shared" si="97"/>
        <v/>
      </c>
      <c r="AQ869" s="112" t="str">
        <f t="shared" si="98"/>
        <v/>
      </c>
    </row>
    <row r="870" spans="1:43" x14ac:dyDescent="0.25">
      <c r="A870" s="138"/>
      <c r="B870" s="139"/>
      <c r="C870" s="140"/>
      <c r="D870" s="140"/>
      <c r="E870" s="140"/>
      <c r="F870" s="141"/>
      <c r="G870" s="141"/>
      <c r="H870" s="140"/>
      <c r="I870" s="140"/>
      <c r="J870" s="140"/>
      <c r="K870" s="140"/>
      <c r="L870" s="140"/>
      <c r="M870" s="140"/>
      <c r="N870" s="140"/>
      <c r="O870" s="142"/>
      <c r="P87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70" s="140"/>
      <c r="R870" s="140"/>
      <c r="S870" s="140"/>
      <c r="T870" s="140"/>
      <c r="U870" s="137" t="str">
        <f t="shared" si="92"/>
        <v/>
      </c>
      <c r="V870" s="140"/>
      <c r="AL870" s="111" t="str">
        <f t="shared" si="93"/>
        <v/>
      </c>
      <c r="AM870" s="112" t="str">
        <f t="shared" si="94"/>
        <v/>
      </c>
      <c r="AN870" s="112" t="str">
        <f t="shared" si="95"/>
        <v/>
      </c>
      <c r="AO870" s="112" t="str">
        <f t="shared" si="96"/>
        <v/>
      </c>
      <c r="AP870" s="112" t="str">
        <f t="shared" si="97"/>
        <v/>
      </c>
      <c r="AQ870" s="112" t="str">
        <f t="shared" si="98"/>
        <v/>
      </c>
    </row>
    <row r="871" spans="1:43" x14ac:dyDescent="0.25">
      <c r="A871" s="138"/>
      <c r="B871" s="139"/>
      <c r="C871" s="140"/>
      <c r="D871" s="140"/>
      <c r="E871" s="140"/>
      <c r="F871" s="141"/>
      <c r="G871" s="141"/>
      <c r="H871" s="140"/>
      <c r="I871" s="140"/>
      <c r="J871" s="140"/>
      <c r="K871" s="140"/>
      <c r="L871" s="140"/>
      <c r="M871" s="140"/>
      <c r="N871" s="140"/>
      <c r="O871" s="142"/>
      <c r="P87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71" s="140"/>
      <c r="R871" s="140"/>
      <c r="S871" s="140"/>
      <c r="T871" s="140"/>
      <c r="U871" s="137" t="str">
        <f t="shared" si="92"/>
        <v/>
      </c>
      <c r="V871" s="140"/>
      <c r="AL871" s="111" t="str">
        <f t="shared" si="93"/>
        <v/>
      </c>
      <c r="AM871" s="112" t="str">
        <f t="shared" si="94"/>
        <v/>
      </c>
      <c r="AN871" s="112" t="str">
        <f t="shared" si="95"/>
        <v/>
      </c>
      <c r="AO871" s="112" t="str">
        <f t="shared" si="96"/>
        <v/>
      </c>
      <c r="AP871" s="112" t="str">
        <f t="shared" si="97"/>
        <v/>
      </c>
      <c r="AQ871" s="112" t="str">
        <f t="shared" si="98"/>
        <v/>
      </c>
    </row>
    <row r="872" spans="1:43" x14ac:dyDescent="0.25">
      <c r="A872" s="138"/>
      <c r="B872" s="139"/>
      <c r="C872" s="140"/>
      <c r="D872" s="140"/>
      <c r="E872" s="140"/>
      <c r="F872" s="141"/>
      <c r="G872" s="141"/>
      <c r="H872" s="140"/>
      <c r="I872" s="140"/>
      <c r="J872" s="140"/>
      <c r="K872" s="140"/>
      <c r="L872" s="140"/>
      <c r="M872" s="140"/>
      <c r="N872" s="140"/>
      <c r="O872" s="142"/>
      <c r="P87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72" s="140"/>
      <c r="R872" s="140"/>
      <c r="S872" s="140"/>
      <c r="T872" s="140"/>
      <c r="U872" s="137" t="str">
        <f t="shared" si="92"/>
        <v/>
      </c>
      <c r="V872" s="140"/>
      <c r="AL872" s="111" t="str">
        <f t="shared" si="93"/>
        <v/>
      </c>
      <c r="AM872" s="112" t="str">
        <f t="shared" si="94"/>
        <v/>
      </c>
      <c r="AN872" s="112" t="str">
        <f t="shared" si="95"/>
        <v/>
      </c>
      <c r="AO872" s="112" t="str">
        <f t="shared" si="96"/>
        <v/>
      </c>
      <c r="AP872" s="112" t="str">
        <f t="shared" si="97"/>
        <v/>
      </c>
      <c r="AQ872" s="112" t="str">
        <f t="shared" si="98"/>
        <v/>
      </c>
    </row>
    <row r="873" spans="1:43" x14ac:dyDescent="0.25">
      <c r="A873" s="138"/>
      <c r="B873" s="139"/>
      <c r="C873" s="140"/>
      <c r="D873" s="140"/>
      <c r="E873" s="140"/>
      <c r="F873" s="141"/>
      <c r="G873" s="141"/>
      <c r="H873" s="140"/>
      <c r="I873" s="140"/>
      <c r="J873" s="140"/>
      <c r="K873" s="140"/>
      <c r="L873" s="140"/>
      <c r="M873" s="140"/>
      <c r="N873" s="140"/>
      <c r="O873" s="142"/>
      <c r="P87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73" s="140"/>
      <c r="R873" s="140"/>
      <c r="S873" s="140"/>
      <c r="T873" s="140"/>
      <c r="U873" s="137" t="str">
        <f t="shared" si="92"/>
        <v/>
      </c>
      <c r="V873" s="140"/>
      <c r="AL873" s="111" t="str">
        <f t="shared" si="93"/>
        <v/>
      </c>
      <c r="AM873" s="112" t="str">
        <f t="shared" si="94"/>
        <v/>
      </c>
      <c r="AN873" s="112" t="str">
        <f t="shared" si="95"/>
        <v/>
      </c>
      <c r="AO873" s="112" t="str">
        <f t="shared" si="96"/>
        <v/>
      </c>
      <c r="AP873" s="112" t="str">
        <f t="shared" si="97"/>
        <v/>
      </c>
      <c r="AQ873" s="112" t="str">
        <f t="shared" si="98"/>
        <v/>
      </c>
    </row>
    <row r="874" spans="1:43" x14ac:dyDescent="0.25">
      <c r="A874" s="138"/>
      <c r="B874" s="139"/>
      <c r="C874" s="140"/>
      <c r="D874" s="140"/>
      <c r="E874" s="140"/>
      <c r="F874" s="141"/>
      <c r="G874" s="141"/>
      <c r="H874" s="140"/>
      <c r="I874" s="140"/>
      <c r="J874" s="140"/>
      <c r="K874" s="140"/>
      <c r="L874" s="140"/>
      <c r="M874" s="140"/>
      <c r="N874" s="140"/>
      <c r="O874" s="142"/>
      <c r="P87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74" s="140"/>
      <c r="R874" s="140"/>
      <c r="S874" s="140"/>
      <c r="T874" s="140"/>
      <c r="U874" s="137" t="str">
        <f t="shared" si="92"/>
        <v/>
      </c>
      <c r="V874" s="140"/>
      <c r="AL874" s="111" t="str">
        <f t="shared" si="93"/>
        <v/>
      </c>
      <c r="AM874" s="112" t="str">
        <f t="shared" si="94"/>
        <v/>
      </c>
      <c r="AN874" s="112" t="str">
        <f t="shared" si="95"/>
        <v/>
      </c>
      <c r="AO874" s="112" t="str">
        <f t="shared" si="96"/>
        <v/>
      </c>
      <c r="AP874" s="112" t="str">
        <f t="shared" si="97"/>
        <v/>
      </c>
      <c r="AQ874" s="112" t="str">
        <f t="shared" si="98"/>
        <v/>
      </c>
    </row>
    <row r="875" spans="1:43" x14ac:dyDescent="0.25">
      <c r="A875" s="138"/>
      <c r="B875" s="139"/>
      <c r="C875" s="140"/>
      <c r="D875" s="140"/>
      <c r="E875" s="140"/>
      <c r="F875" s="141"/>
      <c r="G875" s="141"/>
      <c r="H875" s="140"/>
      <c r="I875" s="140"/>
      <c r="J875" s="140"/>
      <c r="K875" s="140"/>
      <c r="L875" s="140"/>
      <c r="M875" s="140"/>
      <c r="N875" s="140"/>
      <c r="O875" s="142"/>
      <c r="P87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75" s="140"/>
      <c r="R875" s="140"/>
      <c r="S875" s="140"/>
      <c r="T875" s="140"/>
      <c r="U875" s="137" t="str">
        <f t="shared" si="92"/>
        <v/>
      </c>
      <c r="V875" s="140"/>
      <c r="AL875" s="111" t="str">
        <f t="shared" si="93"/>
        <v/>
      </c>
      <c r="AM875" s="112" t="str">
        <f t="shared" si="94"/>
        <v/>
      </c>
      <c r="AN875" s="112" t="str">
        <f t="shared" si="95"/>
        <v/>
      </c>
      <c r="AO875" s="112" t="str">
        <f t="shared" si="96"/>
        <v/>
      </c>
      <c r="AP875" s="112" t="str">
        <f t="shared" si="97"/>
        <v/>
      </c>
      <c r="AQ875" s="112" t="str">
        <f t="shared" si="98"/>
        <v/>
      </c>
    </row>
    <row r="876" spans="1:43" x14ac:dyDescent="0.25">
      <c r="A876" s="138"/>
      <c r="B876" s="139"/>
      <c r="C876" s="140"/>
      <c r="D876" s="140"/>
      <c r="E876" s="140"/>
      <c r="F876" s="141"/>
      <c r="G876" s="141"/>
      <c r="H876" s="140"/>
      <c r="I876" s="140"/>
      <c r="J876" s="140"/>
      <c r="K876" s="140"/>
      <c r="L876" s="140"/>
      <c r="M876" s="140"/>
      <c r="N876" s="140"/>
      <c r="O876" s="142"/>
      <c r="P87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76" s="140"/>
      <c r="R876" s="140"/>
      <c r="S876" s="140"/>
      <c r="T876" s="140"/>
      <c r="U876" s="137" t="str">
        <f t="shared" si="92"/>
        <v/>
      </c>
      <c r="V876" s="140"/>
      <c r="AL876" s="111" t="str">
        <f t="shared" si="93"/>
        <v/>
      </c>
      <c r="AM876" s="112" t="str">
        <f t="shared" si="94"/>
        <v/>
      </c>
      <c r="AN876" s="112" t="str">
        <f t="shared" si="95"/>
        <v/>
      </c>
      <c r="AO876" s="112" t="str">
        <f t="shared" si="96"/>
        <v/>
      </c>
      <c r="AP876" s="112" t="str">
        <f t="shared" si="97"/>
        <v/>
      </c>
      <c r="AQ876" s="112" t="str">
        <f t="shared" si="98"/>
        <v/>
      </c>
    </row>
    <row r="877" spans="1:43" x14ac:dyDescent="0.25">
      <c r="A877" s="138"/>
      <c r="B877" s="139"/>
      <c r="C877" s="140"/>
      <c r="D877" s="140"/>
      <c r="E877" s="140"/>
      <c r="F877" s="141"/>
      <c r="G877" s="141"/>
      <c r="H877" s="140"/>
      <c r="I877" s="140"/>
      <c r="J877" s="140"/>
      <c r="K877" s="140"/>
      <c r="L877" s="140"/>
      <c r="M877" s="140"/>
      <c r="N877" s="140"/>
      <c r="O877" s="142"/>
      <c r="P87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77" s="140"/>
      <c r="R877" s="140"/>
      <c r="S877" s="140"/>
      <c r="T877" s="140"/>
      <c r="U877" s="137" t="str">
        <f t="shared" si="92"/>
        <v/>
      </c>
      <c r="V877" s="140"/>
      <c r="AL877" s="111" t="str">
        <f t="shared" si="93"/>
        <v/>
      </c>
      <c r="AM877" s="112" t="str">
        <f t="shared" si="94"/>
        <v/>
      </c>
      <c r="AN877" s="112" t="str">
        <f t="shared" si="95"/>
        <v/>
      </c>
      <c r="AO877" s="112" t="str">
        <f t="shared" si="96"/>
        <v/>
      </c>
      <c r="AP877" s="112" t="str">
        <f t="shared" si="97"/>
        <v/>
      </c>
      <c r="AQ877" s="112" t="str">
        <f t="shared" si="98"/>
        <v/>
      </c>
    </row>
    <row r="878" spans="1:43" x14ac:dyDescent="0.25">
      <c r="A878" s="138"/>
      <c r="B878" s="139"/>
      <c r="C878" s="140"/>
      <c r="D878" s="140"/>
      <c r="E878" s="140"/>
      <c r="F878" s="141"/>
      <c r="G878" s="141"/>
      <c r="H878" s="140"/>
      <c r="I878" s="140"/>
      <c r="J878" s="140"/>
      <c r="K878" s="140"/>
      <c r="L878" s="140"/>
      <c r="M878" s="140"/>
      <c r="N878" s="140"/>
      <c r="O878" s="142"/>
      <c r="P87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78" s="140"/>
      <c r="R878" s="140"/>
      <c r="S878" s="140"/>
      <c r="T878" s="140"/>
      <c r="U878" s="137" t="str">
        <f t="shared" si="92"/>
        <v/>
      </c>
      <c r="V878" s="140"/>
      <c r="AL878" s="111" t="str">
        <f t="shared" si="93"/>
        <v/>
      </c>
      <c r="AM878" s="112" t="str">
        <f t="shared" si="94"/>
        <v/>
      </c>
      <c r="AN878" s="112" t="str">
        <f t="shared" si="95"/>
        <v/>
      </c>
      <c r="AO878" s="112" t="str">
        <f t="shared" si="96"/>
        <v/>
      </c>
      <c r="AP878" s="112" t="str">
        <f t="shared" si="97"/>
        <v/>
      </c>
      <c r="AQ878" s="112" t="str">
        <f t="shared" si="98"/>
        <v/>
      </c>
    </row>
    <row r="879" spans="1:43" x14ac:dyDescent="0.25">
      <c r="A879" s="138"/>
      <c r="B879" s="139"/>
      <c r="C879" s="140"/>
      <c r="D879" s="140"/>
      <c r="E879" s="140"/>
      <c r="F879" s="141"/>
      <c r="G879" s="141"/>
      <c r="H879" s="140"/>
      <c r="I879" s="140"/>
      <c r="J879" s="140"/>
      <c r="K879" s="140"/>
      <c r="L879" s="140"/>
      <c r="M879" s="140"/>
      <c r="N879" s="140"/>
      <c r="O879" s="142"/>
      <c r="P87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79" s="140"/>
      <c r="R879" s="140"/>
      <c r="S879" s="140"/>
      <c r="T879" s="140"/>
      <c r="U879" s="137" t="str">
        <f t="shared" si="92"/>
        <v/>
      </c>
      <c r="V879" s="140"/>
      <c r="AL879" s="111" t="str">
        <f t="shared" si="93"/>
        <v/>
      </c>
      <c r="AM879" s="112" t="str">
        <f t="shared" si="94"/>
        <v/>
      </c>
      <c r="AN879" s="112" t="str">
        <f t="shared" si="95"/>
        <v/>
      </c>
      <c r="AO879" s="112" t="str">
        <f t="shared" si="96"/>
        <v/>
      </c>
      <c r="AP879" s="112" t="str">
        <f t="shared" si="97"/>
        <v/>
      </c>
      <c r="AQ879" s="112" t="str">
        <f t="shared" si="98"/>
        <v/>
      </c>
    </row>
    <row r="880" spans="1:43" x14ac:dyDescent="0.25">
      <c r="A880" s="138"/>
      <c r="B880" s="139"/>
      <c r="C880" s="140"/>
      <c r="D880" s="140"/>
      <c r="E880" s="140"/>
      <c r="F880" s="141"/>
      <c r="G880" s="141"/>
      <c r="H880" s="140"/>
      <c r="I880" s="140"/>
      <c r="J880" s="140"/>
      <c r="K880" s="140"/>
      <c r="L880" s="140"/>
      <c r="M880" s="140"/>
      <c r="N880" s="140"/>
      <c r="O880" s="142"/>
      <c r="P88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80" s="140"/>
      <c r="R880" s="140"/>
      <c r="S880" s="140"/>
      <c r="T880" s="140"/>
      <c r="U880" s="137" t="str">
        <f t="shared" si="92"/>
        <v/>
      </c>
      <c r="V880" s="140"/>
      <c r="AL880" s="111" t="str">
        <f t="shared" si="93"/>
        <v/>
      </c>
      <c r="AM880" s="112" t="str">
        <f t="shared" si="94"/>
        <v/>
      </c>
      <c r="AN880" s="112" t="str">
        <f t="shared" si="95"/>
        <v/>
      </c>
      <c r="AO880" s="112" t="str">
        <f t="shared" si="96"/>
        <v/>
      </c>
      <c r="AP880" s="112" t="str">
        <f t="shared" si="97"/>
        <v/>
      </c>
      <c r="AQ880" s="112" t="str">
        <f t="shared" si="98"/>
        <v/>
      </c>
    </row>
    <row r="881" spans="1:43" x14ac:dyDescent="0.25">
      <c r="A881" s="138"/>
      <c r="B881" s="139"/>
      <c r="C881" s="140"/>
      <c r="D881" s="140"/>
      <c r="E881" s="140"/>
      <c r="F881" s="141"/>
      <c r="G881" s="141"/>
      <c r="H881" s="140"/>
      <c r="I881" s="140"/>
      <c r="J881" s="140"/>
      <c r="K881" s="140"/>
      <c r="L881" s="140"/>
      <c r="M881" s="140"/>
      <c r="N881" s="140"/>
      <c r="O881" s="142"/>
      <c r="P88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81" s="140"/>
      <c r="R881" s="140"/>
      <c r="S881" s="140"/>
      <c r="T881" s="140"/>
      <c r="U881" s="137" t="str">
        <f t="shared" si="92"/>
        <v/>
      </c>
      <c r="V881" s="140"/>
      <c r="AL881" s="111" t="str">
        <f t="shared" si="93"/>
        <v/>
      </c>
      <c r="AM881" s="112" t="str">
        <f t="shared" si="94"/>
        <v/>
      </c>
      <c r="AN881" s="112" t="str">
        <f t="shared" si="95"/>
        <v/>
      </c>
      <c r="AO881" s="112" t="str">
        <f t="shared" si="96"/>
        <v/>
      </c>
      <c r="AP881" s="112" t="str">
        <f t="shared" si="97"/>
        <v/>
      </c>
      <c r="AQ881" s="112" t="str">
        <f t="shared" si="98"/>
        <v/>
      </c>
    </row>
    <row r="882" spans="1:43" x14ac:dyDescent="0.25">
      <c r="A882" s="138"/>
      <c r="B882" s="139"/>
      <c r="C882" s="140"/>
      <c r="D882" s="140"/>
      <c r="E882" s="140"/>
      <c r="F882" s="141"/>
      <c r="G882" s="141"/>
      <c r="H882" s="140"/>
      <c r="I882" s="140"/>
      <c r="J882" s="140"/>
      <c r="K882" s="140"/>
      <c r="L882" s="140"/>
      <c r="M882" s="140"/>
      <c r="N882" s="140"/>
      <c r="O882" s="142"/>
      <c r="P88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82" s="140"/>
      <c r="R882" s="140"/>
      <c r="S882" s="140"/>
      <c r="T882" s="140"/>
      <c r="U882" s="137" t="str">
        <f t="shared" si="92"/>
        <v/>
      </c>
      <c r="V882" s="140"/>
      <c r="AL882" s="111" t="str">
        <f t="shared" si="93"/>
        <v/>
      </c>
      <c r="AM882" s="112" t="str">
        <f t="shared" si="94"/>
        <v/>
      </c>
      <c r="AN882" s="112" t="str">
        <f t="shared" si="95"/>
        <v/>
      </c>
      <c r="AO882" s="112" t="str">
        <f t="shared" si="96"/>
        <v/>
      </c>
      <c r="AP882" s="112" t="str">
        <f t="shared" si="97"/>
        <v/>
      </c>
      <c r="AQ882" s="112" t="str">
        <f t="shared" si="98"/>
        <v/>
      </c>
    </row>
    <row r="883" spans="1:43" x14ac:dyDescent="0.25">
      <c r="A883" s="138"/>
      <c r="B883" s="139"/>
      <c r="C883" s="140"/>
      <c r="D883" s="140"/>
      <c r="E883" s="140"/>
      <c r="F883" s="141"/>
      <c r="G883" s="141"/>
      <c r="H883" s="140"/>
      <c r="I883" s="140"/>
      <c r="J883" s="140"/>
      <c r="K883" s="140"/>
      <c r="L883" s="140"/>
      <c r="M883" s="140"/>
      <c r="N883" s="140"/>
      <c r="O883" s="142"/>
      <c r="P88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83" s="140"/>
      <c r="R883" s="140"/>
      <c r="S883" s="140"/>
      <c r="T883" s="140"/>
      <c r="U883" s="137" t="str">
        <f t="shared" si="92"/>
        <v/>
      </c>
      <c r="V883" s="140"/>
      <c r="AL883" s="111" t="str">
        <f t="shared" si="93"/>
        <v/>
      </c>
      <c r="AM883" s="112" t="str">
        <f t="shared" si="94"/>
        <v/>
      </c>
      <c r="AN883" s="112" t="str">
        <f t="shared" si="95"/>
        <v/>
      </c>
      <c r="AO883" s="112" t="str">
        <f t="shared" si="96"/>
        <v/>
      </c>
      <c r="AP883" s="112" t="str">
        <f t="shared" si="97"/>
        <v/>
      </c>
      <c r="AQ883" s="112" t="str">
        <f t="shared" si="98"/>
        <v/>
      </c>
    </row>
    <row r="884" spans="1:43" x14ac:dyDescent="0.25">
      <c r="A884" s="138"/>
      <c r="B884" s="139"/>
      <c r="C884" s="140"/>
      <c r="D884" s="140"/>
      <c r="E884" s="140"/>
      <c r="F884" s="141"/>
      <c r="G884" s="141"/>
      <c r="H884" s="140"/>
      <c r="I884" s="140"/>
      <c r="J884" s="140"/>
      <c r="K884" s="140"/>
      <c r="L884" s="140"/>
      <c r="M884" s="140"/>
      <c r="N884" s="140"/>
      <c r="O884" s="142"/>
      <c r="P88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84" s="140"/>
      <c r="R884" s="140"/>
      <c r="S884" s="140"/>
      <c r="T884" s="140"/>
      <c r="U884" s="137" t="str">
        <f t="shared" si="92"/>
        <v/>
      </c>
      <c r="V884" s="140"/>
      <c r="AL884" s="111" t="str">
        <f t="shared" si="93"/>
        <v/>
      </c>
      <c r="AM884" s="112" t="str">
        <f t="shared" si="94"/>
        <v/>
      </c>
      <c r="AN884" s="112" t="str">
        <f t="shared" si="95"/>
        <v/>
      </c>
      <c r="AO884" s="112" t="str">
        <f t="shared" si="96"/>
        <v/>
      </c>
      <c r="AP884" s="112" t="str">
        <f t="shared" si="97"/>
        <v/>
      </c>
      <c r="AQ884" s="112" t="str">
        <f t="shared" si="98"/>
        <v/>
      </c>
    </row>
    <row r="885" spans="1:43" x14ac:dyDescent="0.25">
      <c r="A885" s="138"/>
      <c r="B885" s="139"/>
      <c r="C885" s="140"/>
      <c r="D885" s="140"/>
      <c r="E885" s="140"/>
      <c r="F885" s="141"/>
      <c r="G885" s="141"/>
      <c r="H885" s="140"/>
      <c r="I885" s="140"/>
      <c r="J885" s="140"/>
      <c r="K885" s="140"/>
      <c r="L885" s="140"/>
      <c r="M885" s="140"/>
      <c r="N885" s="140"/>
      <c r="O885" s="142"/>
      <c r="P88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85" s="140"/>
      <c r="R885" s="140"/>
      <c r="S885" s="140"/>
      <c r="T885" s="140"/>
      <c r="U885" s="137" t="str">
        <f t="shared" si="92"/>
        <v/>
      </c>
      <c r="V885" s="140"/>
      <c r="AL885" s="111" t="str">
        <f t="shared" si="93"/>
        <v/>
      </c>
      <c r="AM885" s="112" t="str">
        <f t="shared" si="94"/>
        <v/>
      </c>
      <c r="AN885" s="112" t="str">
        <f t="shared" si="95"/>
        <v/>
      </c>
      <c r="AO885" s="112" t="str">
        <f t="shared" si="96"/>
        <v/>
      </c>
      <c r="AP885" s="112" t="str">
        <f t="shared" si="97"/>
        <v/>
      </c>
      <c r="AQ885" s="112" t="str">
        <f t="shared" si="98"/>
        <v/>
      </c>
    </row>
    <row r="886" spans="1:43" x14ac:dyDescent="0.25">
      <c r="A886" s="138"/>
      <c r="B886" s="139"/>
      <c r="C886" s="140"/>
      <c r="D886" s="140"/>
      <c r="E886" s="140"/>
      <c r="F886" s="141"/>
      <c r="G886" s="141"/>
      <c r="H886" s="140"/>
      <c r="I886" s="140"/>
      <c r="J886" s="140"/>
      <c r="K886" s="140"/>
      <c r="L886" s="140"/>
      <c r="M886" s="140"/>
      <c r="N886" s="140"/>
      <c r="O886" s="142"/>
      <c r="P88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86" s="140"/>
      <c r="R886" s="140"/>
      <c r="S886" s="140"/>
      <c r="T886" s="140"/>
      <c r="U886" s="137" t="str">
        <f t="shared" si="92"/>
        <v/>
      </c>
      <c r="V886" s="140"/>
      <c r="AL886" s="111" t="str">
        <f t="shared" si="93"/>
        <v/>
      </c>
      <c r="AM886" s="112" t="str">
        <f t="shared" si="94"/>
        <v/>
      </c>
      <c r="AN886" s="112" t="str">
        <f t="shared" si="95"/>
        <v/>
      </c>
      <c r="AO886" s="112" t="str">
        <f t="shared" si="96"/>
        <v/>
      </c>
      <c r="AP886" s="112" t="str">
        <f t="shared" si="97"/>
        <v/>
      </c>
      <c r="AQ886" s="112" t="str">
        <f t="shared" si="98"/>
        <v/>
      </c>
    </row>
    <row r="887" spans="1:43" x14ac:dyDescent="0.25">
      <c r="A887" s="138"/>
      <c r="B887" s="139"/>
      <c r="C887" s="140"/>
      <c r="D887" s="140"/>
      <c r="E887" s="140"/>
      <c r="F887" s="141"/>
      <c r="G887" s="141"/>
      <c r="H887" s="140"/>
      <c r="I887" s="140"/>
      <c r="J887" s="140"/>
      <c r="K887" s="140"/>
      <c r="L887" s="140"/>
      <c r="M887" s="140"/>
      <c r="N887" s="140"/>
      <c r="O887" s="142"/>
      <c r="P88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87" s="140"/>
      <c r="R887" s="140"/>
      <c r="S887" s="140"/>
      <c r="T887" s="140"/>
      <c r="U887" s="137" t="str">
        <f t="shared" si="92"/>
        <v/>
      </c>
      <c r="V887" s="140"/>
      <c r="AL887" s="111" t="str">
        <f t="shared" si="93"/>
        <v/>
      </c>
      <c r="AM887" s="112" t="str">
        <f t="shared" si="94"/>
        <v/>
      </c>
      <c r="AN887" s="112" t="str">
        <f t="shared" si="95"/>
        <v/>
      </c>
      <c r="AO887" s="112" t="str">
        <f t="shared" si="96"/>
        <v/>
      </c>
      <c r="AP887" s="112" t="str">
        <f t="shared" si="97"/>
        <v/>
      </c>
      <c r="AQ887" s="112" t="str">
        <f t="shared" si="98"/>
        <v/>
      </c>
    </row>
    <row r="888" spans="1:43" x14ac:dyDescent="0.25">
      <c r="A888" s="138"/>
      <c r="B888" s="139"/>
      <c r="C888" s="140"/>
      <c r="D888" s="140"/>
      <c r="E888" s="140"/>
      <c r="F888" s="141"/>
      <c r="G888" s="141"/>
      <c r="H888" s="140"/>
      <c r="I888" s="140"/>
      <c r="J888" s="140"/>
      <c r="K888" s="140"/>
      <c r="L888" s="140"/>
      <c r="M888" s="140"/>
      <c r="N888" s="140"/>
      <c r="O888" s="142"/>
      <c r="P88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88" s="140"/>
      <c r="R888" s="140"/>
      <c r="S888" s="140"/>
      <c r="T888" s="140"/>
      <c r="U888" s="137" t="str">
        <f t="shared" si="92"/>
        <v/>
      </c>
      <c r="V888" s="140"/>
      <c r="AL888" s="111" t="str">
        <f t="shared" si="93"/>
        <v/>
      </c>
      <c r="AM888" s="112" t="str">
        <f t="shared" si="94"/>
        <v/>
      </c>
      <c r="AN888" s="112" t="str">
        <f t="shared" si="95"/>
        <v/>
      </c>
      <c r="AO888" s="112" t="str">
        <f t="shared" si="96"/>
        <v/>
      </c>
      <c r="AP888" s="112" t="str">
        <f t="shared" si="97"/>
        <v/>
      </c>
      <c r="AQ888" s="112" t="str">
        <f t="shared" si="98"/>
        <v/>
      </c>
    </row>
    <row r="889" spans="1:43" x14ac:dyDescent="0.25">
      <c r="A889" s="138"/>
      <c r="B889" s="139"/>
      <c r="C889" s="140"/>
      <c r="D889" s="140"/>
      <c r="E889" s="140"/>
      <c r="F889" s="141"/>
      <c r="G889" s="141"/>
      <c r="H889" s="140"/>
      <c r="I889" s="140"/>
      <c r="J889" s="140"/>
      <c r="K889" s="140"/>
      <c r="L889" s="140"/>
      <c r="M889" s="140"/>
      <c r="N889" s="140"/>
      <c r="O889" s="142"/>
      <c r="P88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89" s="140"/>
      <c r="R889" s="140"/>
      <c r="S889" s="140"/>
      <c r="T889" s="140"/>
      <c r="U889" s="137" t="str">
        <f t="shared" si="92"/>
        <v/>
      </c>
      <c r="V889" s="140"/>
      <c r="AL889" s="111" t="str">
        <f t="shared" si="93"/>
        <v/>
      </c>
      <c r="AM889" s="112" t="str">
        <f t="shared" si="94"/>
        <v/>
      </c>
      <c r="AN889" s="112" t="str">
        <f t="shared" si="95"/>
        <v/>
      </c>
      <c r="AO889" s="112" t="str">
        <f t="shared" si="96"/>
        <v/>
      </c>
      <c r="AP889" s="112" t="str">
        <f t="shared" si="97"/>
        <v/>
      </c>
      <c r="AQ889" s="112" t="str">
        <f t="shared" si="98"/>
        <v/>
      </c>
    </row>
    <row r="890" spans="1:43" x14ac:dyDescent="0.25">
      <c r="A890" s="138"/>
      <c r="B890" s="139"/>
      <c r="C890" s="140"/>
      <c r="D890" s="140"/>
      <c r="E890" s="140"/>
      <c r="F890" s="141"/>
      <c r="G890" s="141"/>
      <c r="H890" s="140"/>
      <c r="I890" s="140"/>
      <c r="J890" s="140"/>
      <c r="K890" s="140"/>
      <c r="L890" s="140"/>
      <c r="M890" s="140"/>
      <c r="N890" s="140"/>
      <c r="O890" s="142"/>
      <c r="P89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90" s="140"/>
      <c r="R890" s="140"/>
      <c r="S890" s="140"/>
      <c r="T890" s="140"/>
      <c r="U890" s="137" t="str">
        <f t="shared" si="92"/>
        <v/>
      </c>
      <c r="V890" s="140"/>
      <c r="AL890" s="111" t="str">
        <f t="shared" si="93"/>
        <v/>
      </c>
      <c r="AM890" s="112" t="str">
        <f t="shared" si="94"/>
        <v/>
      </c>
      <c r="AN890" s="112" t="str">
        <f t="shared" si="95"/>
        <v/>
      </c>
      <c r="AO890" s="112" t="str">
        <f t="shared" si="96"/>
        <v/>
      </c>
      <c r="AP890" s="112" t="str">
        <f t="shared" si="97"/>
        <v/>
      </c>
      <c r="AQ890" s="112" t="str">
        <f t="shared" si="98"/>
        <v/>
      </c>
    </row>
    <row r="891" spans="1:43" x14ac:dyDescent="0.25">
      <c r="A891" s="138"/>
      <c r="B891" s="139"/>
      <c r="C891" s="140"/>
      <c r="D891" s="140"/>
      <c r="E891" s="140"/>
      <c r="F891" s="141"/>
      <c r="G891" s="141"/>
      <c r="H891" s="140"/>
      <c r="I891" s="140"/>
      <c r="J891" s="140"/>
      <c r="K891" s="140"/>
      <c r="L891" s="140"/>
      <c r="M891" s="140"/>
      <c r="N891" s="140"/>
      <c r="O891" s="142"/>
      <c r="P89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91" s="140"/>
      <c r="R891" s="140"/>
      <c r="S891" s="140"/>
      <c r="T891" s="140"/>
      <c r="U891" s="137" t="str">
        <f t="shared" si="92"/>
        <v/>
      </c>
      <c r="V891" s="140"/>
      <c r="AL891" s="111" t="str">
        <f t="shared" si="93"/>
        <v/>
      </c>
      <c r="AM891" s="112" t="str">
        <f t="shared" si="94"/>
        <v/>
      </c>
      <c r="AN891" s="112" t="str">
        <f t="shared" si="95"/>
        <v/>
      </c>
      <c r="AO891" s="112" t="str">
        <f t="shared" si="96"/>
        <v/>
      </c>
      <c r="AP891" s="112" t="str">
        <f t="shared" si="97"/>
        <v/>
      </c>
      <c r="AQ891" s="112" t="str">
        <f t="shared" si="98"/>
        <v/>
      </c>
    </row>
    <row r="892" spans="1:43" x14ac:dyDescent="0.25">
      <c r="A892" s="138"/>
      <c r="B892" s="139"/>
      <c r="C892" s="140"/>
      <c r="D892" s="140"/>
      <c r="E892" s="140"/>
      <c r="F892" s="141"/>
      <c r="G892" s="141"/>
      <c r="H892" s="140"/>
      <c r="I892" s="140"/>
      <c r="J892" s="140"/>
      <c r="K892" s="140"/>
      <c r="L892" s="140"/>
      <c r="M892" s="140"/>
      <c r="N892" s="140"/>
      <c r="O892" s="142"/>
      <c r="P89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92" s="140"/>
      <c r="R892" s="140"/>
      <c r="S892" s="140"/>
      <c r="T892" s="140"/>
      <c r="U892" s="137" t="str">
        <f t="shared" si="92"/>
        <v/>
      </c>
      <c r="V892" s="140"/>
      <c r="AL892" s="111" t="str">
        <f t="shared" si="93"/>
        <v/>
      </c>
      <c r="AM892" s="112" t="str">
        <f t="shared" si="94"/>
        <v/>
      </c>
      <c r="AN892" s="112" t="str">
        <f t="shared" si="95"/>
        <v/>
      </c>
      <c r="AO892" s="112" t="str">
        <f t="shared" si="96"/>
        <v/>
      </c>
      <c r="AP892" s="112" t="str">
        <f t="shared" si="97"/>
        <v/>
      </c>
      <c r="AQ892" s="112" t="str">
        <f t="shared" si="98"/>
        <v/>
      </c>
    </row>
    <row r="893" spans="1:43" x14ac:dyDescent="0.25">
      <c r="A893" s="138"/>
      <c r="B893" s="139"/>
      <c r="C893" s="140"/>
      <c r="D893" s="140"/>
      <c r="E893" s="140"/>
      <c r="F893" s="141"/>
      <c r="G893" s="141"/>
      <c r="H893" s="140"/>
      <c r="I893" s="140"/>
      <c r="J893" s="140"/>
      <c r="K893" s="140"/>
      <c r="L893" s="140"/>
      <c r="M893" s="140"/>
      <c r="N893" s="140"/>
      <c r="O893" s="142"/>
      <c r="P89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93" s="140"/>
      <c r="R893" s="140"/>
      <c r="S893" s="140"/>
      <c r="T893" s="140"/>
      <c r="U893" s="137" t="str">
        <f t="shared" si="92"/>
        <v/>
      </c>
      <c r="V893" s="140"/>
      <c r="AL893" s="111" t="str">
        <f t="shared" si="93"/>
        <v/>
      </c>
      <c r="AM893" s="112" t="str">
        <f t="shared" si="94"/>
        <v/>
      </c>
      <c r="AN893" s="112" t="str">
        <f t="shared" si="95"/>
        <v/>
      </c>
      <c r="AO893" s="112" t="str">
        <f t="shared" si="96"/>
        <v/>
      </c>
      <c r="AP893" s="112" t="str">
        <f t="shared" si="97"/>
        <v/>
      </c>
      <c r="AQ893" s="112" t="str">
        <f t="shared" si="98"/>
        <v/>
      </c>
    </row>
    <row r="894" spans="1:43" x14ac:dyDescent="0.25">
      <c r="A894" s="138"/>
      <c r="B894" s="139"/>
      <c r="C894" s="140"/>
      <c r="D894" s="140"/>
      <c r="E894" s="140"/>
      <c r="F894" s="141"/>
      <c r="G894" s="141"/>
      <c r="H894" s="140"/>
      <c r="I894" s="140"/>
      <c r="J894" s="140"/>
      <c r="K894" s="140"/>
      <c r="L894" s="140"/>
      <c r="M894" s="140"/>
      <c r="N894" s="140"/>
      <c r="O894" s="142"/>
      <c r="P89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94" s="140"/>
      <c r="R894" s="140"/>
      <c r="S894" s="140"/>
      <c r="T894" s="140"/>
      <c r="U894" s="137" t="str">
        <f t="shared" si="92"/>
        <v/>
      </c>
      <c r="V894" s="140"/>
      <c r="AL894" s="111" t="str">
        <f t="shared" si="93"/>
        <v/>
      </c>
      <c r="AM894" s="112" t="str">
        <f t="shared" si="94"/>
        <v/>
      </c>
      <c r="AN894" s="112" t="str">
        <f t="shared" si="95"/>
        <v/>
      </c>
      <c r="AO894" s="112" t="str">
        <f t="shared" si="96"/>
        <v/>
      </c>
      <c r="AP894" s="112" t="str">
        <f t="shared" si="97"/>
        <v/>
      </c>
      <c r="AQ894" s="112" t="str">
        <f t="shared" si="98"/>
        <v/>
      </c>
    </row>
    <row r="895" spans="1:43" x14ac:dyDescent="0.25">
      <c r="A895" s="138"/>
      <c r="B895" s="139"/>
      <c r="C895" s="140"/>
      <c r="D895" s="140"/>
      <c r="E895" s="140"/>
      <c r="F895" s="141"/>
      <c r="G895" s="141"/>
      <c r="H895" s="140"/>
      <c r="I895" s="140"/>
      <c r="J895" s="140"/>
      <c r="K895" s="140"/>
      <c r="L895" s="140"/>
      <c r="M895" s="140"/>
      <c r="N895" s="140"/>
      <c r="O895" s="142"/>
      <c r="P89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95" s="140"/>
      <c r="R895" s="140"/>
      <c r="S895" s="140"/>
      <c r="T895" s="140"/>
      <c r="U895" s="137" t="str">
        <f t="shared" si="92"/>
        <v/>
      </c>
      <c r="V895" s="140"/>
      <c r="AL895" s="111" t="str">
        <f t="shared" si="93"/>
        <v/>
      </c>
      <c r="AM895" s="112" t="str">
        <f t="shared" si="94"/>
        <v/>
      </c>
      <c r="AN895" s="112" t="str">
        <f t="shared" si="95"/>
        <v/>
      </c>
      <c r="AO895" s="112" t="str">
        <f t="shared" si="96"/>
        <v/>
      </c>
      <c r="AP895" s="112" t="str">
        <f t="shared" si="97"/>
        <v/>
      </c>
      <c r="AQ895" s="112" t="str">
        <f t="shared" si="98"/>
        <v/>
      </c>
    </row>
    <row r="896" spans="1:43" x14ac:dyDescent="0.25">
      <c r="A896" s="138"/>
      <c r="B896" s="139"/>
      <c r="C896" s="140"/>
      <c r="D896" s="140"/>
      <c r="E896" s="140"/>
      <c r="F896" s="141"/>
      <c r="G896" s="141"/>
      <c r="H896" s="140"/>
      <c r="I896" s="140"/>
      <c r="J896" s="140"/>
      <c r="K896" s="140"/>
      <c r="L896" s="140"/>
      <c r="M896" s="140"/>
      <c r="N896" s="140"/>
      <c r="O896" s="142"/>
      <c r="P89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96" s="140"/>
      <c r="R896" s="140"/>
      <c r="S896" s="140"/>
      <c r="T896" s="140"/>
      <c r="U896" s="137" t="str">
        <f t="shared" si="92"/>
        <v/>
      </c>
      <c r="V896" s="140"/>
      <c r="AL896" s="111" t="str">
        <f t="shared" si="93"/>
        <v/>
      </c>
      <c r="AM896" s="112" t="str">
        <f t="shared" si="94"/>
        <v/>
      </c>
      <c r="AN896" s="112" t="str">
        <f t="shared" si="95"/>
        <v/>
      </c>
      <c r="AO896" s="112" t="str">
        <f t="shared" si="96"/>
        <v/>
      </c>
      <c r="AP896" s="112" t="str">
        <f t="shared" si="97"/>
        <v/>
      </c>
      <c r="AQ896" s="112" t="str">
        <f t="shared" si="98"/>
        <v/>
      </c>
    </row>
    <row r="897" spans="1:43" x14ac:dyDescent="0.25">
      <c r="A897" s="138"/>
      <c r="B897" s="139"/>
      <c r="C897" s="140"/>
      <c r="D897" s="140"/>
      <c r="E897" s="140"/>
      <c r="F897" s="141"/>
      <c r="G897" s="141"/>
      <c r="H897" s="140"/>
      <c r="I897" s="140"/>
      <c r="J897" s="140"/>
      <c r="K897" s="140"/>
      <c r="L897" s="140"/>
      <c r="M897" s="140"/>
      <c r="N897" s="140"/>
      <c r="O897" s="142"/>
      <c r="P89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97" s="140"/>
      <c r="R897" s="140"/>
      <c r="S897" s="140"/>
      <c r="T897" s="140"/>
      <c r="U897" s="137" t="str">
        <f t="shared" si="92"/>
        <v/>
      </c>
      <c r="V897" s="140"/>
      <c r="AL897" s="111" t="str">
        <f t="shared" si="93"/>
        <v/>
      </c>
      <c r="AM897" s="112" t="str">
        <f t="shared" si="94"/>
        <v/>
      </c>
      <c r="AN897" s="112" t="str">
        <f t="shared" si="95"/>
        <v/>
      </c>
      <c r="AO897" s="112" t="str">
        <f t="shared" si="96"/>
        <v/>
      </c>
      <c r="AP897" s="112" t="str">
        <f t="shared" si="97"/>
        <v/>
      </c>
      <c r="AQ897" s="112" t="str">
        <f t="shared" si="98"/>
        <v/>
      </c>
    </row>
    <row r="898" spans="1:43" x14ac:dyDescent="0.25">
      <c r="A898" s="138"/>
      <c r="B898" s="139"/>
      <c r="C898" s="140"/>
      <c r="D898" s="140"/>
      <c r="E898" s="140"/>
      <c r="F898" s="141"/>
      <c r="G898" s="141"/>
      <c r="H898" s="140"/>
      <c r="I898" s="140"/>
      <c r="J898" s="140"/>
      <c r="K898" s="140"/>
      <c r="L898" s="140"/>
      <c r="M898" s="140"/>
      <c r="N898" s="140"/>
      <c r="O898" s="142"/>
      <c r="P89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98" s="140"/>
      <c r="R898" s="140"/>
      <c r="S898" s="140"/>
      <c r="T898" s="140"/>
      <c r="U898" s="137" t="str">
        <f t="shared" ref="U898:U961" si="99">IF($P898="Votre établissement",(LEFT($C898,1)&amp;MID(LEFT($B898,6),3,4)&amp;$A898&amp;CODE(LEFT($E898,1))&amp;CODE(LEFT($D898,1))),IF($P898="Assurance Maladie","CERFA"&amp;MID(LEFT($B898,6),3,4)&amp;$A898&amp;CODE(LEFT($E898,1))&amp;CODE(LEFT($D898,1)),IF(OR($P898="Patient",$P898="Etablissement Receveur"),"Vous n'avez pas à prescrire ce transport","")))</f>
        <v/>
      </c>
      <c r="V898" s="140"/>
      <c r="AL898" s="111" t="str">
        <f t="shared" si="93"/>
        <v/>
      </c>
      <c r="AM898" s="112" t="str">
        <f t="shared" si="94"/>
        <v/>
      </c>
      <c r="AN898" s="112" t="str">
        <f t="shared" si="95"/>
        <v/>
      </c>
      <c r="AO898" s="112" t="str">
        <f t="shared" si="96"/>
        <v/>
      </c>
      <c r="AP898" s="112" t="str">
        <f t="shared" si="97"/>
        <v/>
      </c>
      <c r="AQ898" s="112" t="str">
        <f t="shared" si="98"/>
        <v/>
      </c>
    </row>
    <row r="899" spans="1:43" x14ac:dyDescent="0.25">
      <c r="A899" s="138"/>
      <c r="B899" s="139"/>
      <c r="C899" s="140"/>
      <c r="D899" s="140"/>
      <c r="E899" s="140"/>
      <c r="F899" s="141"/>
      <c r="G899" s="141"/>
      <c r="H899" s="140"/>
      <c r="I899" s="140"/>
      <c r="J899" s="140"/>
      <c r="K899" s="140"/>
      <c r="L899" s="140"/>
      <c r="M899" s="140"/>
      <c r="N899" s="140"/>
      <c r="O899" s="142"/>
      <c r="P89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899" s="140"/>
      <c r="R899" s="140"/>
      <c r="S899" s="140"/>
      <c r="T899" s="140"/>
      <c r="U899" s="137" t="str">
        <f t="shared" si="99"/>
        <v/>
      </c>
      <c r="V899" s="140"/>
      <c r="AL899" s="111" t="str">
        <f t="shared" ref="AL899:AL962" si="100">IF(AND(B899&lt;&gt;"",L899="Ambulance"),VALUE(LEFT(HOUR(B899),2)),"")</f>
        <v/>
      </c>
      <c r="AM899" s="112" t="str">
        <f t="shared" ref="AM899:AM962" si="101">IF(AND(B899&lt;&gt;"",L899="VSL"),VALUE(LEFT(HOUR(B899),2)),"")</f>
        <v/>
      </c>
      <c r="AN899" s="112" t="str">
        <f t="shared" ref="AN899:AN962" si="102">IF(AND(B899&lt;&gt;"",L899="Taxi conventionné"),VALUE(LEFT(HOUR(B899),2)),"")</f>
        <v/>
      </c>
      <c r="AO899" s="112" t="str">
        <f t="shared" ref="AO899:AO962" si="103">IF(AND(B899&lt;&gt;"",L899="Véhicule personnel"),VALUE(LEFT(HOUR(B899),2)),"")</f>
        <v/>
      </c>
      <c r="AP899" s="112" t="str">
        <f t="shared" ref="AP899:AP962" si="104">IF(AND(B899&lt;&gt;"",L899="Transport en commun"),VALUE(LEFT(HOUR(B899),2)),"")</f>
        <v/>
      </c>
      <c r="AQ899" s="112" t="str">
        <f t="shared" ref="AQ899:AQ962" si="105">IF(B899&lt;&gt;"",VALUE(LEFT(HOUR(B899),2)),"")</f>
        <v/>
      </c>
    </row>
    <row r="900" spans="1:43" x14ac:dyDescent="0.25">
      <c r="A900" s="138"/>
      <c r="B900" s="139"/>
      <c r="C900" s="140"/>
      <c r="D900" s="140"/>
      <c r="E900" s="140"/>
      <c r="F900" s="141"/>
      <c r="G900" s="141"/>
      <c r="H900" s="140"/>
      <c r="I900" s="140"/>
      <c r="J900" s="140"/>
      <c r="K900" s="140"/>
      <c r="L900" s="140"/>
      <c r="M900" s="140"/>
      <c r="N900" s="140"/>
      <c r="O900" s="142"/>
      <c r="P90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00" s="140"/>
      <c r="R900" s="140"/>
      <c r="S900" s="140"/>
      <c r="T900" s="140"/>
      <c r="U900" s="137" t="str">
        <f t="shared" si="99"/>
        <v/>
      </c>
      <c r="V900" s="140"/>
      <c r="AL900" s="111" t="str">
        <f t="shared" si="100"/>
        <v/>
      </c>
      <c r="AM900" s="112" t="str">
        <f t="shared" si="101"/>
        <v/>
      </c>
      <c r="AN900" s="112" t="str">
        <f t="shared" si="102"/>
        <v/>
      </c>
      <c r="AO900" s="112" t="str">
        <f t="shared" si="103"/>
        <v/>
      </c>
      <c r="AP900" s="112" t="str">
        <f t="shared" si="104"/>
        <v/>
      </c>
      <c r="AQ900" s="112" t="str">
        <f t="shared" si="105"/>
        <v/>
      </c>
    </row>
    <row r="901" spans="1:43" x14ac:dyDescent="0.25">
      <c r="A901" s="138"/>
      <c r="B901" s="139"/>
      <c r="C901" s="140"/>
      <c r="D901" s="140"/>
      <c r="E901" s="140"/>
      <c r="F901" s="141"/>
      <c r="G901" s="141"/>
      <c r="H901" s="140"/>
      <c r="I901" s="140"/>
      <c r="J901" s="140"/>
      <c r="K901" s="140"/>
      <c r="L901" s="140"/>
      <c r="M901" s="140"/>
      <c r="N901" s="140"/>
      <c r="O901" s="142"/>
      <c r="P90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01" s="140"/>
      <c r="R901" s="140"/>
      <c r="S901" s="140"/>
      <c r="T901" s="140"/>
      <c r="U901" s="137" t="str">
        <f t="shared" si="99"/>
        <v/>
      </c>
      <c r="V901" s="140"/>
      <c r="AL901" s="111" t="str">
        <f t="shared" si="100"/>
        <v/>
      </c>
      <c r="AM901" s="112" t="str">
        <f t="shared" si="101"/>
        <v/>
      </c>
      <c r="AN901" s="112" t="str">
        <f t="shared" si="102"/>
        <v/>
      </c>
      <c r="AO901" s="112" t="str">
        <f t="shared" si="103"/>
        <v/>
      </c>
      <c r="AP901" s="112" t="str">
        <f t="shared" si="104"/>
        <v/>
      </c>
      <c r="AQ901" s="112" t="str">
        <f t="shared" si="105"/>
        <v/>
      </c>
    </row>
    <row r="902" spans="1:43" x14ac:dyDescent="0.25">
      <c r="A902" s="138"/>
      <c r="B902" s="139"/>
      <c r="C902" s="140"/>
      <c r="D902" s="140"/>
      <c r="E902" s="140"/>
      <c r="F902" s="141"/>
      <c r="G902" s="141"/>
      <c r="H902" s="140"/>
      <c r="I902" s="140"/>
      <c r="J902" s="140"/>
      <c r="K902" s="140"/>
      <c r="L902" s="140"/>
      <c r="M902" s="140"/>
      <c r="N902" s="140"/>
      <c r="O902" s="142"/>
      <c r="P90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02" s="140"/>
      <c r="R902" s="140"/>
      <c r="S902" s="140"/>
      <c r="T902" s="140"/>
      <c r="U902" s="137" t="str">
        <f t="shared" si="99"/>
        <v/>
      </c>
      <c r="V902" s="140"/>
      <c r="AL902" s="111" t="str">
        <f t="shared" si="100"/>
        <v/>
      </c>
      <c r="AM902" s="112" t="str">
        <f t="shared" si="101"/>
        <v/>
      </c>
      <c r="AN902" s="112" t="str">
        <f t="shared" si="102"/>
        <v/>
      </c>
      <c r="AO902" s="112" t="str">
        <f t="shared" si="103"/>
        <v/>
      </c>
      <c r="AP902" s="112" t="str">
        <f t="shared" si="104"/>
        <v/>
      </c>
      <c r="AQ902" s="112" t="str">
        <f t="shared" si="105"/>
        <v/>
      </c>
    </row>
    <row r="903" spans="1:43" x14ac:dyDescent="0.25">
      <c r="A903" s="138"/>
      <c r="B903" s="139"/>
      <c r="C903" s="140"/>
      <c r="D903" s="140"/>
      <c r="E903" s="140"/>
      <c r="F903" s="141"/>
      <c r="G903" s="141"/>
      <c r="H903" s="140"/>
      <c r="I903" s="140"/>
      <c r="J903" s="140"/>
      <c r="K903" s="140"/>
      <c r="L903" s="140"/>
      <c r="M903" s="140"/>
      <c r="N903" s="140"/>
      <c r="O903" s="142"/>
      <c r="P90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03" s="140"/>
      <c r="R903" s="140"/>
      <c r="S903" s="140"/>
      <c r="T903" s="140"/>
      <c r="U903" s="137" t="str">
        <f t="shared" si="99"/>
        <v/>
      </c>
      <c r="V903" s="140"/>
      <c r="AL903" s="111" t="str">
        <f t="shared" si="100"/>
        <v/>
      </c>
      <c r="AM903" s="112" t="str">
        <f t="shared" si="101"/>
        <v/>
      </c>
      <c r="AN903" s="112" t="str">
        <f t="shared" si="102"/>
        <v/>
      </c>
      <c r="AO903" s="112" t="str">
        <f t="shared" si="103"/>
        <v/>
      </c>
      <c r="AP903" s="112" t="str">
        <f t="shared" si="104"/>
        <v/>
      </c>
      <c r="AQ903" s="112" t="str">
        <f t="shared" si="105"/>
        <v/>
      </c>
    </row>
    <row r="904" spans="1:43" x14ac:dyDescent="0.25">
      <c r="A904" s="138"/>
      <c r="B904" s="139"/>
      <c r="C904" s="140"/>
      <c r="D904" s="140"/>
      <c r="E904" s="140"/>
      <c r="F904" s="141"/>
      <c r="G904" s="141"/>
      <c r="H904" s="140"/>
      <c r="I904" s="140"/>
      <c r="J904" s="140"/>
      <c r="K904" s="140"/>
      <c r="L904" s="140"/>
      <c r="M904" s="140"/>
      <c r="N904" s="140"/>
      <c r="O904" s="142"/>
      <c r="P90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04" s="140"/>
      <c r="R904" s="140"/>
      <c r="S904" s="140"/>
      <c r="T904" s="140"/>
      <c r="U904" s="137" t="str">
        <f t="shared" si="99"/>
        <v/>
      </c>
      <c r="V904" s="140"/>
      <c r="AL904" s="111" t="str">
        <f t="shared" si="100"/>
        <v/>
      </c>
      <c r="AM904" s="112" t="str">
        <f t="shared" si="101"/>
        <v/>
      </c>
      <c r="AN904" s="112" t="str">
        <f t="shared" si="102"/>
        <v/>
      </c>
      <c r="AO904" s="112" t="str">
        <f t="shared" si="103"/>
        <v/>
      </c>
      <c r="AP904" s="112" t="str">
        <f t="shared" si="104"/>
        <v/>
      </c>
      <c r="AQ904" s="112" t="str">
        <f t="shared" si="105"/>
        <v/>
      </c>
    </row>
    <row r="905" spans="1:43" x14ac:dyDescent="0.25">
      <c r="A905" s="138"/>
      <c r="B905" s="139"/>
      <c r="C905" s="140"/>
      <c r="D905" s="140"/>
      <c r="E905" s="140"/>
      <c r="F905" s="141"/>
      <c r="G905" s="141"/>
      <c r="H905" s="140"/>
      <c r="I905" s="140"/>
      <c r="J905" s="140"/>
      <c r="K905" s="140"/>
      <c r="L905" s="140"/>
      <c r="M905" s="140"/>
      <c r="N905" s="140"/>
      <c r="O905" s="142"/>
      <c r="P90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05" s="140"/>
      <c r="R905" s="140"/>
      <c r="S905" s="140"/>
      <c r="T905" s="140"/>
      <c r="U905" s="137" t="str">
        <f t="shared" si="99"/>
        <v/>
      </c>
      <c r="V905" s="140"/>
      <c r="AL905" s="111" t="str">
        <f t="shared" si="100"/>
        <v/>
      </c>
      <c r="AM905" s="112" t="str">
        <f t="shared" si="101"/>
        <v/>
      </c>
      <c r="AN905" s="112" t="str">
        <f t="shared" si="102"/>
        <v/>
      </c>
      <c r="AO905" s="112" t="str">
        <f t="shared" si="103"/>
        <v/>
      </c>
      <c r="AP905" s="112" t="str">
        <f t="shared" si="104"/>
        <v/>
      </c>
      <c r="AQ905" s="112" t="str">
        <f t="shared" si="105"/>
        <v/>
      </c>
    </row>
    <row r="906" spans="1:43" x14ac:dyDescent="0.25">
      <c r="A906" s="138"/>
      <c r="B906" s="139"/>
      <c r="C906" s="140"/>
      <c r="D906" s="140"/>
      <c r="E906" s="140"/>
      <c r="F906" s="141"/>
      <c r="G906" s="141"/>
      <c r="H906" s="140"/>
      <c r="I906" s="140"/>
      <c r="J906" s="140"/>
      <c r="K906" s="140"/>
      <c r="L906" s="140"/>
      <c r="M906" s="140"/>
      <c r="N906" s="140"/>
      <c r="O906" s="142"/>
      <c r="P90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06" s="140"/>
      <c r="R906" s="140"/>
      <c r="S906" s="140"/>
      <c r="T906" s="140"/>
      <c r="U906" s="137" t="str">
        <f t="shared" si="99"/>
        <v/>
      </c>
      <c r="V906" s="140"/>
      <c r="AL906" s="111" t="str">
        <f t="shared" si="100"/>
        <v/>
      </c>
      <c r="AM906" s="112" t="str">
        <f t="shared" si="101"/>
        <v/>
      </c>
      <c r="AN906" s="112" t="str">
        <f t="shared" si="102"/>
        <v/>
      </c>
      <c r="AO906" s="112" t="str">
        <f t="shared" si="103"/>
        <v/>
      </c>
      <c r="AP906" s="112" t="str">
        <f t="shared" si="104"/>
        <v/>
      </c>
      <c r="AQ906" s="112" t="str">
        <f t="shared" si="105"/>
        <v/>
      </c>
    </row>
    <row r="907" spans="1:43" x14ac:dyDescent="0.25">
      <c r="A907" s="138"/>
      <c r="B907" s="139"/>
      <c r="C907" s="140"/>
      <c r="D907" s="140"/>
      <c r="E907" s="140"/>
      <c r="F907" s="141"/>
      <c r="G907" s="141"/>
      <c r="H907" s="140"/>
      <c r="I907" s="140"/>
      <c r="J907" s="140"/>
      <c r="K907" s="140"/>
      <c r="L907" s="140"/>
      <c r="M907" s="140"/>
      <c r="N907" s="140"/>
      <c r="O907" s="142"/>
      <c r="P90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07" s="140"/>
      <c r="R907" s="140"/>
      <c r="S907" s="140"/>
      <c r="T907" s="140"/>
      <c r="U907" s="137" t="str">
        <f t="shared" si="99"/>
        <v/>
      </c>
      <c r="V907" s="140"/>
      <c r="AL907" s="111" t="str">
        <f t="shared" si="100"/>
        <v/>
      </c>
      <c r="AM907" s="112" t="str">
        <f t="shared" si="101"/>
        <v/>
      </c>
      <c r="AN907" s="112" t="str">
        <f t="shared" si="102"/>
        <v/>
      </c>
      <c r="AO907" s="112" t="str">
        <f t="shared" si="103"/>
        <v/>
      </c>
      <c r="AP907" s="112" t="str">
        <f t="shared" si="104"/>
        <v/>
      </c>
      <c r="AQ907" s="112" t="str">
        <f t="shared" si="105"/>
        <v/>
      </c>
    </row>
    <row r="908" spans="1:43" x14ac:dyDescent="0.25">
      <c r="A908" s="138"/>
      <c r="B908" s="139"/>
      <c r="C908" s="140"/>
      <c r="D908" s="140"/>
      <c r="E908" s="140"/>
      <c r="F908" s="141"/>
      <c r="G908" s="141"/>
      <c r="H908" s="140"/>
      <c r="I908" s="140"/>
      <c r="J908" s="140"/>
      <c r="K908" s="140"/>
      <c r="L908" s="140"/>
      <c r="M908" s="140"/>
      <c r="N908" s="140"/>
      <c r="O908" s="142"/>
      <c r="P90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08" s="140"/>
      <c r="R908" s="140"/>
      <c r="S908" s="140"/>
      <c r="T908" s="140"/>
      <c r="U908" s="137" t="str">
        <f t="shared" si="99"/>
        <v/>
      </c>
      <c r="V908" s="140"/>
      <c r="AL908" s="111" t="str">
        <f t="shared" si="100"/>
        <v/>
      </c>
      <c r="AM908" s="112" t="str">
        <f t="shared" si="101"/>
        <v/>
      </c>
      <c r="AN908" s="112" t="str">
        <f t="shared" si="102"/>
        <v/>
      </c>
      <c r="AO908" s="112" t="str">
        <f t="shared" si="103"/>
        <v/>
      </c>
      <c r="AP908" s="112" t="str">
        <f t="shared" si="104"/>
        <v/>
      </c>
      <c r="AQ908" s="112" t="str">
        <f t="shared" si="105"/>
        <v/>
      </c>
    </row>
    <row r="909" spans="1:43" x14ac:dyDescent="0.25">
      <c r="A909" s="138"/>
      <c r="B909" s="139"/>
      <c r="C909" s="140"/>
      <c r="D909" s="140"/>
      <c r="E909" s="140"/>
      <c r="F909" s="141"/>
      <c r="G909" s="141"/>
      <c r="H909" s="140"/>
      <c r="I909" s="140"/>
      <c r="J909" s="140"/>
      <c r="K909" s="140"/>
      <c r="L909" s="140"/>
      <c r="M909" s="140"/>
      <c r="N909" s="140"/>
      <c r="O909" s="142"/>
      <c r="P90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09" s="140"/>
      <c r="R909" s="140"/>
      <c r="S909" s="140"/>
      <c r="T909" s="140"/>
      <c r="U909" s="137" t="str">
        <f t="shared" si="99"/>
        <v/>
      </c>
      <c r="V909" s="140"/>
      <c r="AL909" s="111" t="str">
        <f t="shared" si="100"/>
        <v/>
      </c>
      <c r="AM909" s="112" t="str">
        <f t="shared" si="101"/>
        <v/>
      </c>
      <c r="AN909" s="112" t="str">
        <f t="shared" si="102"/>
        <v/>
      </c>
      <c r="AO909" s="112" t="str">
        <f t="shared" si="103"/>
        <v/>
      </c>
      <c r="AP909" s="112" t="str">
        <f t="shared" si="104"/>
        <v/>
      </c>
      <c r="AQ909" s="112" t="str">
        <f t="shared" si="105"/>
        <v/>
      </c>
    </row>
    <row r="910" spans="1:43" x14ac:dyDescent="0.25">
      <c r="A910" s="138"/>
      <c r="B910" s="139"/>
      <c r="C910" s="140"/>
      <c r="D910" s="140"/>
      <c r="E910" s="140"/>
      <c r="F910" s="141"/>
      <c r="G910" s="141"/>
      <c r="H910" s="140"/>
      <c r="I910" s="140"/>
      <c r="J910" s="140"/>
      <c r="K910" s="140"/>
      <c r="L910" s="140"/>
      <c r="M910" s="140"/>
      <c r="N910" s="140"/>
      <c r="O910" s="142"/>
      <c r="P91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10" s="140"/>
      <c r="R910" s="140"/>
      <c r="S910" s="140"/>
      <c r="T910" s="140"/>
      <c r="U910" s="137" t="str">
        <f t="shared" si="99"/>
        <v/>
      </c>
      <c r="V910" s="140"/>
      <c r="AL910" s="111" t="str">
        <f t="shared" si="100"/>
        <v/>
      </c>
      <c r="AM910" s="112" t="str">
        <f t="shared" si="101"/>
        <v/>
      </c>
      <c r="AN910" s="112" t="str">
        <f t="shared" si="102"/>
        <v/>
      </c>
      <c r="AO910" s="112" t="str">
        <f t="shared" si="103"/>
        <v/>
      </c>
      <c r="AP910" s="112" t="str">
        <f t="shared" si="104"/>
        <v/>
      </c>
      <c r="AQ910" s="112" t="str">
        <f t="shared" si="105"/>
        <v/>
      </c>
    </row>
    <row r="911" spans="1:43" x14ac:dyDescent="0.25">
      <c r="A911" s="138"/>
      <c r="B911" s="139"/>
      <c r="C911" s="140"/>
      <c r="D911" s="140"/>
      <c r="E911" s="140"/>
      <c r="F911" s="141"/>
      <c r="G911" s="141"/>
      <c r="H911" s="140"/>
      <c r="I911" s="140"/>
      <c r="J911" s="140"/>
      <c r="K911" s="140"/>
      <c r="L911" s="140"/>
      <c r="M911" s="140"/>
      <c r="N911" s="140"/>
      <c r="O911" s="142"/>
      <c r="P91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11" s="140"/>
      <c r="R911" s="140"/>
      <c r="S911" s="140"/>
      <c r="T911" s="140"/>
      <c r="U911" s="137" t="str">
        <f t="shared" si="99"/>
        <v/>
      </c>
      <c r="V911" s="140"/>
      <c r="AL911" s="111" t="str">
        <f t="shared" si="100"/>
        <v/>
      </c>
      <c r="AM911" s="112" t="str">
        <f t="shared" si="101"/>
        <v/>
      </c>
      <c r="AN911" s="112" t="str">
        <f t="shared" si="102"/>
        <v/>
      </c>
      <c r="AO911" s="112" t="str">
        <f t="shared" si="103"/>
        <v/>
      </c>
      <c r="AP911" s="112" t="str">
        <f t="shared" si="104"/>
        <v/>
      </c>
      <c r="AQ911" s="112" t="str">
        <f t="shared" si="105"/>
        <v/>
      </c>
    </row>
    <row r="912" spans="1:43" x14ac:dyDescent="0.25">
      <c r="A912" s="138"/>
      <c r="B912" s="139"/>
      <c r="C912" s="140"/>
      <c r="D912" s="140"/>
      <c r="E912" s="140"/>
      <c r="F912" s="141"/>
      <c r="G912" s="141"/>
      <c r="H912" s="140"/>
      <c r="I912" s="140"/>
      <c r="J912" s="140"/>
      <c r="K912" s="140"/>
      <c r="L912" s="140"/>
      <c r="M912" s="140"/>
      <c r="N912" s="140"/>
      <c r="O912" s="142"/>
      <c r="P91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12" s="140"/>
      <c r="R912" s="140"/>
      <c r="S912" s="140"/>
      <c r="T912" s="140"/>
      <c r="U912" s="137" t="str">
        <f t="shared" si="99"/>
        <v/>
      </c>
      <c r="V912" s="140"/>
      <c r="AL912" s="111" t="str">
        <f t="shared" si="100"/>
        <v/>
      </c>
      <c r="AM912" s="112" t="str">
        <f t="shared" si="101"/>
        <v/>
      </c>
      <c r="AN912" s="112" t="str">
        <f t="shared" si="102"/>
        <v/>
      </c>
      <c r="AO912" s="112" t="str">
        <f t="shared" si="103"/>
        <v/>
      </c>
      <c r="AP912" s="112" t="str">
        <f t="shared" si="104"/>
        <v/>
      </c>
      <c r="AQ912" s="112" t="str">
        <f t="shared" si="105"/>
        <v/>
      </c>
    </row>
    <row r="913" spans="1:43" x14ac:dyDescent="0.25">
      <c r="A913" s="138"/>
      <c r="B913" s="139"/>
      <c r="C913" s="140"/>
      <c r="D913" s="140"/>
      <c r="E913" s="140"/>
      <c r="F913" s="141"/>
      <c r="G913" s="141"/>
      <c r="H913" s="140"/>
      <c r="I913" s="140"/>
      <c r="J913" s="140"/>
      <c r="K913" s="140"/>
      <c r="L913" s="140"/>
      <c r="M913" s="140"/>
      <c r="N913" s="140"/>
      <c r="O913" s="142"/>
      <c r="P91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13" s="140"/>
      <c r="R913" s="140"/>
      <c r="S913" s="140"/>
      <c r="T913" s="140"/>
      <c r="U913" s="137" t="str">
        <f t="shared" si="99"/>
        <v/>
      </c>
      <c r="V913" s="140"/>
      <c r="AL913" s="111" t="str">
        <f t="shared" si="100"/>
        <v/>
      </c>
      <c r="AM913" s="112" t="str">
        <f t="shared" si="101"/>
        <v/>
      </c>
      <c r="AN913" s="112" t="str">
        <f t="shared" si="102"/>
        <v/>
      </c>
      <c r="AO913" s="112" t="str">
        <f t="shared" si="103"/>
        <v/>
      </c>
      <c r="AP913" s="112" t="str">
        <f t="shared" si="104"/>
        <v/>
      </c>
      <c r="AQ913" s="112" t="str">
        <f t="shared" si="105"/>
        <v/>
      </c>
    </row>
    <row r="914" spans="1:43" x14ac:dyDescent="0.25">
      <c r="A914" s="138"/>
      <c r="B914" s="139"/>
      <c r="C914" s="140"/>
      <c r="D914" s="140"/>
      <c r="E914" s="140"/>
      <c r="F914" s="141"/>
      <c r="G914" s="141"/>
      <c r="H914" s="140"/>
      <c r="I914" s="140"/>
      <c r="J914" s="140"/>
      <c r="K914" s="140"/>
      <c r="L914" s="140"/>
      <c r="M914" s="140"/>
      <c r="N914" s="140"/>
      <c r="O914" s="142"/>
      <c r="P91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14" s="140"/>
      <c r="R914" s="140"/>
      <c r="S914" s="140"/>
      <c r="T914" s="140"/>
      <c r="U914" s="137" t="str">
        <f t="shared" si="99"/>
        <v/>
      </c>
      <c r="V914" s="140"/>
      <c r="AL914" s="111" t="str">
        <f t="shared" si="100"/>
        <v/>
      </c>
      <c r="AM914" s="112" t="str">
        <f t="shared" si="101"/>
        <v/>
      </c>
      <c r="AN914" s="112" t="str">
        <f t="shared" si="102"/>
        <v/>
      </c>
      <c r="AO914" s="112" t="str">
        <f t="shared" si="103"/>
        <v/>
      </c>
      <c r="AP914" s="112" t="str">
        <f t="shared" si="104"/>
        <v/>
      </c>
      <c r="AQ914" s="112" t="str">
        <f t="shared" si="105"/>
        <v/>
      </c>
    </row>
    <row r="915" spans="1:43" x14ac:dyDescent="0.25">
      <c r="A915" s="138"/>
      <c r="B915" s="139"/>
      <c r="C915" s="140"/>
      <c r="D915" s="140"/>
      <c r="E915" s="140"/>
      <c r="F915" s="141"/>
      <c r="G915" s="141"/>
      <c r="H915" s="140"/>
      <c r="I915" s="140"/>
      <c r="J915" s="140"/>
      <c r="K915" s="140"/>
      <c r="L915" s="140"/>
      <c r="M915" s="140"/>
      <c r="N915" s="140"/>
      <c r="O915" s="142"/>
      <c r="P91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15" s="140"/>
      <c r="R915" s="140"/>
      <c r="S915" s="140"/>
      <c r="T915" s="140"/>
      <c r="U915" s="137" t="str">
        <f t="shared" si="99"/>
        <v/>
      </c>
      <c r="V915" s="140"/>
      <c r="AL915" s="111" t="str">
        <f t="shared" si="100"/>
        <v/>
      </c>
      <c r="AM915" s="112" t="str">
        <f t="shared" si="101"/>
        <v/>
      </c>
      <c r="AN915" s="112" t="str">
        <f t="shared" si="102"/>
        <v/>
      </c>
      <c r="AO915" s="112" t="str">
        <f t="shared" si="103"/>
        <v/>
      </c>
      <c r="AP915" s="112" t="str">
        <f t="shared" si="104"/>
        <v/>
      </c>
      <c r="AQ915" s="112" t="str">
        <f t="shared" si="105"/>
        <v/>
      </c>
    </row>
    <row r="916" spans="1:43" x14ac:dyDescent="0.25">
      <c r="A916" s="138"/>
      <c r="B916" s="139"/>
      <c r="C916" s="140"/>
      <c r="D916" s="140"/>
      <c r="E916" s="140"/>
      <c r="F916" s="141"/>
      <c r="G916" s="141"/>
      <c r="H916" s="140"/>
      <c r="I916" s="140"/>
      <c r="J916" s="140"/>
      <c r="K916" s="140"/>
      <c r="L916" s="140"/>
      <c r="M916" s="140"/>
      <c r="N916" s="140"/>
      <c r="O916" s="142"/>
      <c r="P91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16" s="140"/>
      <c r="R916" s="140"/>
      <c r="S916" s="140"/>
      <c r="T916" s="140"/>
      <c r="U916" s="137" t="str">
        <f t="shared" si="99"/>
        <v/>
      </c>
      <c r="V916" s="140"/>
      <c r="AL916" s="111" t="str">
        <f t="shared" si="100"/>
        <v/>
      </c>
      <c r="AM916" s="112" t="str">
        <f t="shared" si="101"/>
        <v/>
      </c>
      <c r="AN916" s="112" t="str">
        <f t="shared" si="102"/>
        <v/>
      </c>
      <c r="AO916" s="112" t="str">
        <f t="shared" si="103"/>
        <v/>
      </c>
      <c r="AP916" s="112" t="str">
        <f t="shared" si="104"/>
        <v/>
      </c>
      <c r="AQ916" s="112" t="str">
        <f t="shared" si="105"/>
        <v/>
      </c>
    </row>
    <row r="917" spans="1:43" x14ac:dyDescent="0.25">
      <c r="A917" s="138"/>
      <c r="B917" s="139"/>
      <c r="C917" s="140"/>
      <c r="D917" s="140"/>
      <c r="E917" s="140"/>
      <c r="F917" s="141"/>
      <c r="G917" s="141"/>
      <c r="H917" s="140"/>
      <c r="I917" s="140"/>
      <c r="J917" s="140"/>
      <c r="K917" s="140"/>
      <c r="L917" s="140"/>
      <c r="M917" s="140"/>
      <c r="N917" s="140"/>
      <c r="O917" s="142"/>
      <c r="P91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17" s="140"/>
      <c r="R917" s="140"/>
      <c r="S917" s="140"/>
      <c r="T917" s="140"/>
      <c r="U917" s="137" t="str">
        <f t="shared" si="99"/>
        <v/>
      </c>
      <c r="V917" s="140"/>
      <c r="AL917" s="111" t="str">
        <f t="shared" si="100"/>
        <v/>
      </c>
      <c r="AM917" s="112" t="str">
        <f t="shared" si="101"/>
        <v/>
      </c>
      <c r="AN917" s="112" t="str">
        <f t="shared" si="102"/>
        <v/>
      </c>
      <c r="AO917" s="112" t="str">
        <f t="shared" si="103"/>
        <v/>
      </c>
      <c r="AP917" s="112" t="str">
        <f t="shared" si="104"/>
        <v/>
      </c>
      <c r="AQ917" s="112" t="str">
        <f t="shared" si="105"/>
        <v/>
      </c>
    </row>
    <row r="918" spans="1:43" x14ac:dyDescent="0.25">
      <c r="A918" s="138"/>
      <c r="B918" s="139"/>
      <c r="C918" s="140"/>
      <c r="D918" s="140"/>
      <c r="E918" s="140"/>
      <c r="F918" s="141"/>
      <c r="G918" s="141"/>
      <c r="H918" s="140"/>
      <c r="I918" s="140"/>
      <c r="J918" s="140"/>
      <c r="K918" s="140"/>
      <c r="L918" s="140"/>
      <c r="M918" s="140"/>
      <c r="N918" s="140"/>
      <c r="O918" s="142"/>
      <c r="P91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18" s="140"/>
      <c r="R918" s="140"/>
      <c r="S918" s="140"/>
      <c r="T918" s="140"/>
      <c r="U918" s="137" t="str">
        <f t="shared" si="99"/>
        <v/>
      </c>
      <c r="V918" s="140"/>
      <c r="AL918" s="111" t="str">
        <f t="shared" si="100"/>
        <v/>
      </c>
      <c r="AM918" s="112" t="str">
        <f t="shared" si="101"/>
        <v/>
      </c>
      <c r="AN918" s="112" t="str">
        <f t="shared" si="102"/>
        <v/>
      </c>
      <c r="AO918" s="112" t="str">
        <f t="shared" si="103"/>
        <v/>
      </c>
      <c r="AP918" s="112" t="str">
        <f t="shared" si="104"/>
        <v/>
      </c>
      <c r="AQ918" s="112" t="str">
        <f t="shared" si="105"/>
        <v/>
      </c>
    </row>
    <row r="919" spans="1:43" x14ac:dyDescent="0.25">
      <c r="A919" s="138"/>
      <c r="B919" s="139"/>
      <c r="C919" s="140"/>
      <c r="D919" s="140"/>
      <c r="E919" s="140"/>
      <c r="F919" s="141"/>
      <c r="G919" s="141"/>
      <c r="H919" s="140"/>
      <c r="I919" s="140"/>
      <c r="J919" s="140"/>
      <c r="K919" s="140"/>
      <c r="L919" s="140"/>
      <c r="M919" s="140"/>
      <c r="N919" s="140"/>
      <c r="O919" s="142"/>
      <c r="P91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19" s="140"/>
      <c r="R919" s="140"/>
      <c r="S919" s="140"/>
      <c r="T919" s="140"/>
      <c r="U919" s="137" t="str">
        <f t="shared" si="99"/>
        <v/>
      </c>
      <c r="V919" s="140"/>
      <c r="AL919" s="111" t="str">
        <f t="shared" si="100"/>
        <v/>
      </c>
      <c r="AM919" s="112" t="str">
        <f t="shared" si="101"/>
        <v/>
      </c>
      <c r="AN919" s="112" t="str">
        <f t="shared" si="102"/>
        <v/>
      </c>
      <c r="AO919" s="112" t="str">
        <f t="shared" si="103"/>
        <v/>
      </c>
      <c r="AP919" s="112" t="str">
        <f t="shared" si="104"/>
        <v/>
      </c>
      <c r="AQ919" s="112" t="str">
        <f t="shared" si="105"/>
        <v/>
      </c>
    </row>
    <row r="920" spans="1:43" x14ac:dyDescent="0.25">
      <c r="A920" s="138"/>
      <c r="B920" s="139"/>
      <c r="C920" s="140"/>
      <c r="D920" s="140"/>
      <c r="E920" s="140"/>
      <c r="F920" s="141"/>
      <c r="G920" s="141"/>
      <c r="H920" s="140"/>
      <c r="I920" s="140"/>
      <c r="J920" s="140"/>
      <c r="K920" s="140"/>
      <c r="L920" s="140"/>
      <c r="M920" s="140"/>
      <c r="N920" s="140"/>
      <c r="O920" s="142"/>
      <c r="P92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20" s="140"/>
      <c r="R920" s="140"/>
      <c r="S920" s="140"/>
      <c r="T920" s="140"/>
      <c r="U920" s="137" t="str">
        <f t="shared" si="99"/>
        <v/>
      </c>
      <c r="V920" s="140"/>
      <c r="AL920" s="111" t="str">
        <f t="shared" si="100"/>
        <v/>
      </c>
      <c r="AM920" s="112" t="str">
        <f t="shared" si="101"/>
        <v/>
      </c>
      <c r="AN920" s="112" t="str">
        <f t="shared" si="102"/>
        <v/>
      </c>
      <c r="AO920" s="112" t="str">
        <f t="shared" si="103"/>
        <v/>
      </c>
      <c r="AP920" s="112" t="str">
        <f t="shared" si="104"/>
        <v/>
      </c>
      <c r="AQ920" s="112" t="str">
        <f t="shared" si="105"/>
        <v/>
      </c>
    </row>
    <row r="921" spans="1:43" x14ac:dyDescent="0.25">
      <c r="A921" s="138"/>
      <c r="B921" s="139"/>
      <c r="C921" s="140"/>
      <c r="D921" s="140"/>
      <c r="E921" s="140"/>
      <c r="F921" s="141"/>
      <c r="G921" s="141"/>
      <c r="H921" s="140"/>
      <c r="I921" s="140"/>
      <c r="J921" s="140"/>
      <c r="K921" s="140"/>
      <c r="L921" s="140"/>
      <c r="M921" s="140"/>
      <c r="N921" s="140"/>
      <c r="O921" s="142"/>
      <c r="P92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21" s="140"/>
      <c r="R921" s="140"/>
      <c r="S921" s="140"/>
      <c r="T921" s="140"/>
      <c r="U921" s="137" t="str">
        <f t="shared" si="99"/>
        <v/>
      </c>
      <c r="V921" s="140"/>
      <c r="AL921" s="111" t="str">
        <f t="shared" si="100"/>
        <v/>
      </c>
      <c r="AM921" s="112" t="str">
        <f t="shared" si="101"/>
        <v/>
      </c>
      <c r="AN921" s="112" t="str">
        <f t="shared" si="102"/>
        <v/>
      </c>
      <c r="AO921" s="112" t="str">
        <f t="shared" si="103"/>
        <v/>
      </c>
      <c r="AP921" s="112" t="str">
        <f t="shared" si="104"/>
        <v/>
      </c>
      <c r="AQ921" s="112" t="str">
        <f t="shared" si="105"/>
        <v/>
      </c>
    </row>
    <row r="922" spans="1:43" x14ac:dyDescent="0.25">
      <c r="A922" s="138"/>
      <c r="B922" s="139"/>
      <c r="C922" s="140"/>
      <c r="D922" s="140"/>
      <c r="E922" s="140"/>
      <c r="F922" s="141"/>
      <c r="G922" s="141"/>
      <c r="H922" s="140"/>
      <c r="I922" s="140"/>
      <c r="J922" s="140"/>
      <c r="K922" s="140"/>
      <c r="L922" s="140"/>
      <c r="M922" s="140"/>
      <c r="N922" s="140"/>
      <c r="O922" s="142"/>
      <c r="P92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22" s="140"/>
      <c r="R922" s="140"/>
      <c r="S922" s="140"/>
      <c r="T922" s="140"/>
      <c r="U922" s="137" t="str">
        <f t="shared" si="99"/>
        <v/>
      </c>
      <c r="V922" s="140"/>
      <c r="AL922" s="111" t="str">
        <f t="shared" si="100"/>
        <v/>
      </c>
      <c r="AM922" s="112" t="str">
        <f t="shared" si="101"/>
        <v/>
      </c>
      <c r="AN922" s="112" t="str">
        <f t="shared" si="102"/>
        <v/>
      </c>
      <c r="AO922" s="112" t="str">
        <f t="shared" si="103"/>
        <v/>
      </c>
      <c r="AP922" s="112" t="str">
        <f t="shared" si="104"/>
        <v/>
      </c>
      <c r="AQ922" s="112" t="str">
        <f t="shared" si="105"/>
        <v/>
      </c>
    </row>
    <row r="923" spans="1:43" x14ac:dyDescent="0.25">
      <c r="A923" s="138"/>
      <c r="B923" s="139"/>
      <c r="C923" s="140"/>
      <c r="D923" s="140"/>
      <c r="E923" s="140"/>
      <c r="F923" s="141"/>
      <c r="G923" s="141"/>
      <c r="H923" s="140"/>
      <c r="I923" s="140"/>
      <c r="J923" s="140"/>
      <c r="K923" s="140"/>
      <c r="L923" s="140"/>
      <c r="M923" s="140"/>
      <c r="N923" s="140"/>
      <c r="O923" s="142"/>
      <c r="P92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23" s="140"/>
      <c r="R923" s="140"/>
      <c r="S923" s="140"/>
      <c r="T923" s="140"/>
      <c r="U923" s="137" t="str">
        <f t="shared" si="99"/>
        <v/>
      </c>
      <c r="V923" s="140"/>
      <c r="AL923" s="111" t="str">
        <f t="shared" si="100"/>
        <v/>
      </c>
      <c r="AM923" s="112" t="str">
        <f t="shared" si="101"/>
        <v/>
      </c>
      <c r="AN923" s="112" t="str">
        <f t="shared" si="102"/>
        <v/>
      </c>
      <c r="AO923" s="112" t="str">
        <f t="shared" si="103"/>
        <v/>
      </c>
      <c r="AP923" s="112" t="str">
        <f t="shared" si="104"/>
        <v/>
      </c>
      <c r="AQ923" s="112" t="str">
        <f t="shared" si="105"/>
        <v/>
      </c>
    </row>
    <row r="924" spans="1:43" x14ac:dyDescent="0.25">
      <c r="A924" s="138"/>
      <c r="B924" s="139"/>
      <c r="C924" s="140"/>
      <c r="D924" s="140"/>
      <c r="E924" s="140"/>
      <c r="F924" s="141"/>
      <c r="G924" s="141"/>
      <c r="H924" s="140"/>
      <c r="I924" s="140"/>
      <c r="J924" s="140"/>
      <c r="K924" s="140"/>
      <c r="L924" s="140"/>
      <c r="M924" s="140"/>
      <c r="N924" s="140"/>
      <c r="O924" s="142"/>
      <c r="P92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24" s="140"/>
      <c r="R924" s="140"/>
      <c r="S924" s="140"/>
      <c r="T924" s="140"/>
      <c r="U924" s="137" t="str">
        <f t="shared" si="99"/>
        <v/>
      </c>
      <c r="V924" s="140"/>
      <c r="AL924" s="111" t="str">
        <f t="shared" si="100"/>
        <v/>
      </c>
      <c r="AM924" s="112" t="str">
        <f t="shared" si="101"/>
        <v/>
      </c>
      <c r="AN924" s="112" t="str">
        <f t="shared" si="102"/>
        <v/>
      </c>
      <c r="AO924" s="112" t="str">
        <f t="shared" si="103"/>
        <v/>
      </c>
      <c r="AP924" s="112" t="str">
        <f t="shared" si="104"/>
        <v/>
      </c>
      <c r="AQ924" s="112" t="str">
        <f t="shared" si="105"/>
        <v/>
      </c>
    </row>
    <row r="925" spans="1:43" x14ac:dyDescent="0.25">
      <c r="A925" s="138"/>
      <c r="B925" s="139"/>
      <c r="C925" s="140"/>
      <c r="D925" s="140"/>
      <c r="E925" s="140"/>
      <c r="F925" s="141"/>
      <c r="G925" s="141"/>
      <c r="H925" s="140"/>
      <c r="I925" s="140"/>
      <c r="J925" s="140"/>
      <c r="K925" s="140"/>
      <c r="L925" s="140"/>
      <c r="M925" s="140"/>
      <c r="N925" s="140"/>
      <c r="O925" s="142"/>
      <c r="P92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25" s="140"/>
      <c r="R925" s="140"/>
      <c r="S925" s="140"/>
      <c r="T925" s="140"/>
      <c r="U925" s="137" t="str">
        <f t="shared" si="99"/>
        <v/>
      </c>
      <c r="V925" s="140"/>
      <c r="AL925" s="111" t="str">
        <f t="shared" si="100"/>
        <v/>
      </c>
      <c r="AM925" s="112" t="str">
        <f t="shared" si="101"/>
        <v/>
      </c>
      <c r="AN925" s="112" t="str">
        <f t="shared" si="102"/>
        <v/>
      </c>
      <c r="AO925" s="112" t="str">
        <f t="shared" si="103"/>
        <v/>
      </c>
      <c r="AP925" s="112" t="str">
        <f t="shared" si="104"/>
        <v/>
      </c>
      <c r="AQ925" s="112" t="str">
        <f t="shared" si="105"/>
        <v/>
      </c>
    </row>
    <row r="926" spans="1:43" x14ac:dyDescent="0.25">
      <c r="A926" s="138"/>
      <c r="B926" s="139"/>
      <c r="C926" s="140"/>
      <c r="D926" s="140"/>
      <c r="E926" s="140"/>
      <c r="F926" s="141"/>
      <c r="G926" s="141"/>
      <c r="H926" s="140"/>
      <c r="I926" s="140"/>
      <c r="J926" s="140"/>
      <c r="K926" s="140"/>
      <c r="L926" s="140"/>
      <c r="M926" s="140"/>
      <c r="N926" s="140"/>
      <c r="O926" s="142"/>
      <c r="P92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26" s="140"/>
      <c r="R926" s="140"/>
      <c r="S926" s="140"/>
      <c r="T926" s="140"/>
      <c r="U926" s="137" t="str">
        <f t="shared" si="99"/>
        <v/>
      </c>
      <c r="V926" s="140"/>
      <c r="AL926" s="111" t="str">
        <f t="shared" si="100"/>
        <v/>
      </c>
      <c r="AM926" s="112" t="str">
        <f t="shared" si="101"/>
        <v/>
      </c>
      <c r="AN926" s="112" t="str">
        <f t="shared" si="102"/>
        <v/>
      </c>
      <c r="AO926" s="112" t="str">
        <f t="shared" si="103"/>
        <v/>
      </c>
      <c r="AP926" s="112" t="str">
        <f t="shared" si="104"/>
        <v/>
      </c>
      <c r="AQ926" s="112" t="str">
        <f t="shared" si="105"/>
        <v/>
      </c>
    </row>
    <row r="927" spans="1:43" x14ac:dyDescent="0.25">
      <c r="A927" s="138"/>
      <c r="B927" s="139"/>
      <c r="C927" s="140"/>
      <c r="D927" s="140"/>
      <c r="E927" s="140"/>
      <c r="F927" s="141"/>
      <c r="G927" s="141"/>
      <c r="H927" s="140"/>
      <c r="I927" s="140"/>
      <c r="J927" s="140"/>
      <c r="K927" s="140"/>
      <c r="L927" s="140"/>
      <c r="M927" s="140"/>
      <c r="N927" s="140"/>
      <c r="O927" s="142"/>
      <c r="P92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27" s="140"/>
      <c r="R927" s="140"/>
      <c r="S927" s="140"/>
      <c r="T927" s="140"/>
      <c r="U927" s="137" t="str">
        <f t="shared" si="99"/>
        <v/>
      </c>
      <c r="V927" s="140"/>
      <c r="AL927" s="111" t="str">
        <f t="shared" si="100"/>
        <v/>
      </c>
      <c r="AM927" s="112" t="str">
        <f t="shared" si="101"/>
        <v/>
      </c>
      <c r="AN927" s="112" t="str">
        <f t="shared" si="102"/>
        <v/>
      </c>
      <c r="AO927" s="112" t="str">
        <f t="shared" si="103"/>
        <v/>
      </c>
      <c r="AP927" s="112" t="str">
        <f t="shared" si="104"/>
        <v/>
      </c>
      <c r="AQ927" s="112" t="str">
        <f t="shared" si="105"/>
        <v/>
      </c>
    </row>
    <row r="928" spans="1:43" x14ac:dyDescent="0.25">
      <c r="A928" s="138"/>
      <c r="B928" s="139"/>
      <c r="C928" s="140"/>
      <c r="D928" s="140"/>
      <c r="E928" s="140"/>
      <c r="F928" s="141"/>
      <c r="G928" s="141"/>
      <c r="H928" s="140"/>
      <c r="I928" s="140"/>
      <c r="J928" s="140"/>
      <c r="K928" s="140"/>
      <c r="L928" s="140"/>
      <c r="M928" s="140"/>
      <c r="N928" s="140"/>
      <c r="O928" s="142"/>
      <c r="P92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28" s="140"/>
      <c r="R928" s="140"/>
      <c r="S928" s="140"/>
      <c r="T928" s="140"/>
      <c r="U928" s="137" t="str">
        <f t="shared" si="99"/>
        <v/>
      </c>
      <c r="V928" s="140"/>
      <c r="AL928" s="111" t="str">
        <f t="shared" si="100"/>
        <v/>
      </c>
      <c r="AM928" s="112" t="str">
        <f t="shared" si="101"/>
        <v/>
      </c>
      <c r="AN928" s="112" t="str">
        <f t="shared" si="102"/>
        <v/>
      </c>
      <c r="AO928" s="112" t="str">
        <f t="shared" si="103"/>
        <v/>
      </c>
      <c r="AP928" s="112" t="str">
        <f t="shared" si="104"/>
        <v/>
      </c>
      <c r="AQ928" s="112" t="str">
        <f t="shared" si="105"/>
        <v/>
      </c>
    </row>
    <row r="929" spans="1:43" x14ac:dyDescent="0.25">
      <c r="A929" s="138"/>
      <c r="B929" s="139"/>
      <c r="C929" s="140"/>
      <c r="D929" s="140"/>
      <c r="E929" s="140"/>
      <c r="F929" s="141"/>
      <c r="G929" s="141"/>
      <c r="H929" s="140"/>
      <c r="I929" s="140"/>
      <c r="J929" s="140"/>
      <c r="K929" s="140"/>
      <c r="L929" s="140"/>
      <c r="M929" s="140"/>
      <c r="N929" s="140"/>
      <c r="O929" s="142"/>
      <c r="P92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29" s="140"/>
      <c r="R929" s="140"/>
      <c r="S929" s="140"/>
      <c r="T929" s="140"/>
      <c r="U929" s="137" t="str">
        <f t="shared" si="99"/>
        <v/>
      </c>
      <c r="V929" s="140"/>
      <c r="AL929" s="111" t="str">
        <f t="shared" si="100"/>
        <v/>
      </c>
      <c r="AM929" s="112" t="str">
        <f t="shared" si="101"/>
        <v/>
      </c>
      <c r="AN929" s="112" t="str">
        <f t="shared" si="102"/>
        <v/>
      </c>
      <c r="AO929" s="112" t="str">
        <f t="shared" si="103"/>
        <v/>
      </c>
      <c r="AP929" s="112" t="str">
        <f t="shared" si="104"/>
        <v/>
      </c>
      <c r="AQ929" s="112" t="str">
        <f t="shared" si="105"/>
        <v/>
      </c>
    </row>
    <row r="930" spans="1:43" x14ac:dyDescent="0.25">
      <c r="A930" s="138"/>
      <c r="B930" s="139"/>
      <c r="C930" s="140"/>
      <c r="D930" s="140"/>
      <c r="E930" s="140"/>
      <c r="F930" s="141"/>
      <c r="G930" s="141"/>
      <c r="H930" s="140"/>
      <c r="I930" s="140"/>
      <c r="J930" s="140"/>
      <c r="K930" s="140"/>
      <c r="L930" s="140"/>
      <c r="M930" s="140"/>
      <c r="N930" s="140"/>
      <c r="O930" s="142"/>
      <c r="P93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30" s="140"/>
      <c r="R930" s="140"/>
      <c r="S930" s="140"/>
      <c r="T930" s="140"/>
      <c r="U930" s="137" t="str">
        <f t="shared" si="99"/>
        <v/>
      </c>
      <c r="V930" s="140"/>
      <c r="AL930" s="111" t="str">
        <f t="shared" si="100"/>
        <v/>
      </c>
      <c r="AM930" s="112" t="str">
        <f t="shared" si="101"/>
        <v/>
      </c>
      <c r="AN930" s="112" t="str">
        <f t="shared" si="102"/>
        <v/>
      </c>
      <c r="AO930" s="112" t="str">
        <f t="shared" si="103"/>
        <v/>
      </c>
      <c r="AP930" s="112" t="str">
        <f t="shared" si="104"/>
        <v/>
      </c>
      <c r="AQ930" s="112" t="str">
        <f t="shared" si="105"/>
        <v/>
      </c>
    </row>
    <row r="931" spans="1:43" x14ac:dyDescent="0.25">
      <c r="A931" s="138"/>
      <c r="B931" s="139"/>
      <c r="C931" s="140"/>
      <c r="D931" s="140"/>
      <c r="E931" s="140"/>
      <c r="F931" s="141"/>
      <c r="G931" s="141"/>
      <c r="H931" s="140"/>
      <c r="I931" s="140"/>
      <c r="J931" s="140"/>
      <c r="K931" s="140"/>
      <c r="L931" s="140"/>
      <c r="M931" s="140"/>
      <c r="N931" s="140"/>
      <c r="O931" s="142"/>
      <c r="P93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31" s="140"/>
      <c r="R931" s="140"/>
      <c r="S931" s="140"/>
      <c r="T931" s="140"/>
      <c r="U931" s="137" t="str">
        <f t="shared" si="99"/>
        <v/>
      </c>
      <c r="V931" s="140"/>
      <c r="AL931" s="111" t="str">
        <f t="shared" si="100"/>
        <v/>
      </c>
      <c r="AM931" s="112" t="str">
        <f t="shared" si="101"/>
        <v/>
      </c>
      <c r="AN931" s="112" t="str">
        <f t="shared" si="102"/>
        <v/>
      </c>
      <c r="AO931" s="112" t="str">
        <f t="shared" si="103"/>
        <v/>
      </c>
      <c r="AP931" s="112" t="str">
        <f t="shared" si="104"/>
        <v/>
      </c>
      <c r="AQ931" s="112" t="str">
        <f t="shared" si="105"/>
        <v/>
      </c>
    </row>
    <row r="932" spans="1:43" x14ac:dyDescent="0.25">
      <c r="A932" s="138"/>
      <c r="B932" s="139"/>
      <c r="C932" s="140"/>
      <c r="D932" s="140"/>
      <c r="E932" s="140"/>
      <c r="F932" s="141"/>
      <c r="G932" s="141"/>
      <c r="H932" s="140"/>
      <c r="I932" s="140"/>
      <c r="J932" s="140"/>
      <c r="K932" s="140"/>
      <c r="L932" s="140"/>
      <c r="M932" s="140"/>
      <c r="N932" s="140"/>
      <c r="O932" s="142"/>
      <c r="P93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32" s="140"/>
      <c r="R932" s="140"/>
      <c r="S932" s="140"/>
      <c r="T932" s="140"/>
      <c r="U932" s="137" t="str">
        <f t="shared" si="99"/>
        <v/>
      </c>
      <c r="V932" s="140"/>
      <c r="AL932" s="111" t="str">
        <f t="shared" si="100"/>
        <v/>
      </c>
      <c r="AM932" s="112" t="str">
        <f t="shared" si="101"/>
        <v/>
      </c>
      <c r="AN932" s="112" t="str">
        <f t="shared" si="102"/>
        <v/>
      </c>
      <c r="AO932" s="112" t="str">
        <f t="shared" si="103"/>
        <v/>
      </c>
      <c r="AP932" s="112" t="str">
        <f t="shared" si="104"/>
        <v/>
      </c>
      <c r="AQ932" s="112" t="str">
        <f t="shared" si="105"/>
        <v/>
      </c>
    </row>
    <row r="933" spans="1:43" x14ac:dyDescent="0.25">
      <c r="A933" s="138"/>
      <c r="B933" s="139"/>
      <c r="C933" s="140"/>
      <c r="D933" s="140"/>
      <c r="E933" s="140"/>
      <c r="F933" s="141"/>
      <c r="G933" s="141"/>
      <c r="H933" s="140"/>
      <c r="I933" s="140"/>
      <c r="J933" s="140"/>
      <c r="K933" s="140"/>
      <c r="L933" s="140"/>
      <c r="M933" s="140"/>
      <c r="N933" s="140"/>
      <c r="O933" s="142"/>
      <c r="P93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33" s="140"/>
      <c r="R933" s="140"/>
      <c r="S933" s="140"/>
      <c r="T933" s="140"/>
      <c r="U933" s="137" t="str">
        <f t="shared" si="99"/>
        <v/>
      </c>
      <c r="V933" s="140"/>
      <c r="AL933" s="111" t="str">
        <f t="shared" si="100"/>
        <v/>
      </c>
      <c r="AM933" s="112" t="str">
        <f t="shared" si="101"/>
        <v/>
      </c>
      <c r="AN933" s="112" t="str">
        <f t="shared" si="102"/>
        <v/>
      </c>
      <c r="AO933" s="112" t="str">
        <f t="shared" si="103"/>
        <v/>
      </c>
      <c r="AP933" s="112" t="str">
        <f t="shared" si="104"/>
        <v/>
      </c>
      <c r="AQ933" s="112" t="str">
        <f t="shared" si="105"/>
        <v/>
      </c>
    </row>
    <row r="934" spans="1:43" x14ac:dyDescent="0.25">
      <c r="A934" s="138"/>
      <c r="B934" s="139"/>
      <c r="C934" s="140"/>
      <c r="D934" s="140"/>
      <c r="E934" s="140"/>
      <c r="F934" s="141"/>
      <c r="G934" s="141"/>
      <c r="H934" s="140"/>
      <c r="I934" s="140"/>
      <c r="J934" s="140"/>
      <c r="K934" s="140"/>
      <c r="L934" s="140"/>
      <c r="M934" s="140"/>
      <c r="N934" s="140"/>
      <c r="O934" s="142"/>
      <c r="P93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34" s="140"/>
      <c r="R934" s="140"/>
      <c r="S934" s="140"/>
      <c r="T934" s="140"/>
      <c r="U934" s="137" t="str">
        <f t="shared" si="99"/>
        <v/>
      </c>
      <c r="V934" s="140"/>
      <c r="AL934" s="111" t="str">
        <f t="shared" si="100"/>
        <v/>
      </c>
      <c r="AM934" s="112" t="str">
        <f t="shared" si="101"/>
        <v/>
      </c>
      <c r="AN934" s="112" t="str">
        <f t="shared" si="102"/>
        <v/>
      </c>
      <c r="AO934" s="112" t="str">
        <f t="shared" si="103"/>
        <v/>
      </c>
      <c r="AP934" s="112" t="str">
        <f t="shared" si="104"/>
        <v/>
      </c>
      <c r="AQ934" s="112" t="str">
        <f t="shared" si="105"/>
        <v/>
      </c>
    </row>
    <row r="935" spans="1:43" x14ac:dyDescent="0.25">
      <c r="A935" s="138"/>
      <c r="B935" s="139"/>
      <c r="C935" s="140"/>
      <c r="D935" s="140"/>
      <c r="E935" s="140"/>
      <c r="F935" s="141"/>
      <c r="G935" s="141"/>
      <c r="H935" s="140"/>
      <c r="I935" s="140"/>
      <c r="J935" s="140"/>
      <c r="K935" s="140"/>
      <c r="L935" s="140"/>
      <c r="M935" s="140"/>
      <c r="N935" s="140"/>
      <c r="O935" s="142"/>
      <c r="P93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35" s="140"/>
      <c r="R935" s="140"/>
      <c r="S935" s="140"/>
      <c r="T935" s="140"/>
      <c r="U935" s="137" t="str">
        <f t="shared" si="99"/>
        <v/>
      </c>
      <c r="V935" s="140"/>
      <c r="AL935" s="111" t="str">
        <f t="shared" si="100"/>
        <v/>
      </c>
      <c r="AM935" s="112" t="str">
        <f t="shared" si="101"/>
        <v/>
      </c>
      <c r="AN935" s="112" t="str">
        <f t="shared" si="102"/>
        <v/>
      </c>
      <c r="AO935" s="112" t="str">
        <f t="shared" si="103"/>
        <v/>
      </c>
      <c r="AP935" s="112" t="str">
        <f t="shared" si="104"/>
        <v/>
      </c>
      <c r="AQ935" s="112" t="str">
        <f t="shared" si="105"/>
        <v/>
      </c>
    </row>
    <row r="936" spans="1:43" x14ac:dyDescent="0.25">
      <c r="A936" s="138"/>
      <c r="B936" s="139"/>
      <c r="C936" s="140"/>
      <c r="D936" s="140"/>
      <c r="E936" s="140"/>
      <c r="F936" s="141"/>
      <c r="G936" s="141"/>
      <c r="H936" s="140"/>
      <c r="I936" s="140"/>
      <c r="J936" s="140"/>
      <c r="K936" s="140"/>
      <c r="L936" s="140"/>
      <c r="M936" s="140"/>
      <c r="N936" s="140"/>
      <c r="O936" s="142"/>
      <c r="P93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36" s="140"/>
      <c r="R936" s="140"/>
      <c r="S936" s="140"/>
      <c r="T936" s="140"/>
      <c r="U936" s="137" t="str">
        <f t="shared" si="99"/>
        <v/>
      </c>
      <c r="V936" s="140"/>
      <c r="AL936" s="111" t="str">
        <f t="shared" si="100"/>
        <v/>
      </c>
      <c r="AM936" s="112" t="str">
        <f t="shared" si="101"/>
        <v/>
      </c>
      <c r="AN936" s="112" t="str">
        <f t="shared" si="102"/>
        <v/>
      </c>
      <c r="AO936" s="112" t="str">
        <f t="shared" si="103"/>
        <v/>
      </c>
      <c r="AP936" s="112" t="str">
        <f t="shared" si="104"/>
        <v/>
      </c>
      <c r="AQ936" s="112" t="str">
        <f t="shared" si="105"/>
        <v/>
      </c>
    </row>
    <row r="937" spans="1:43" x14ac:dyDescent="0.25">
      <c r="A937" s="138"/>
      <c r="B937" s="139"/>
      <c r="C937" s="140"/>
      <c r="D937" s="140"/>
      <c r="E937" s="140"/>
      <c r="F937" s="141"/>
      <c r="G937" s="141"/>
      <c r="H937" s="140"/>
      <c r="I937" s="140"/>
      <c r="J937" s="140"/>
      <c r="K937" s="140"/>
      <c r="L937" s="140"/>
      <c r="M937" s="140"/>
      <c r="N937" s="140"/>
      <c r="O937" s="142"/>
      <c r="P93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37" s="140"/>
      <c r="R937" s="140"/>
      <c r="S937" s="140"/>
      <c r="T937" s="140"/>
      <c r="U937" s="137" t="str">
        <f t="shared" si="99"/>
        <v/>
      </c>
      <c r="V937" s="140"/>
      <c r="AL937" s="111" t="str">
        <f t="shared" si="100"/>
        <v/>
      </c>
      <c r="AM937" s="112" t="str">
        <f t="shared" si="101"/>
        <v/>
      </c>
      <c r="AN937" s="112" t="str">
        <f t="shared" si="102"/>
        <v/>
      </c>
      <c r="AO937" s="112" t="str">
        <f t="shared" si="103"/>
        <v/>
      </c>
      <c r="AP937" s="112" t="str">
        <f t="shared" si="104"/>
        <v/>
      </c>
      <c r="AQ937" s="112" t="str">
        <f t="shared" si="105"/>
        <v/>
      </c>
    </row>
    <row r="938" spans="1:43" x14ac:dyDescent="0.25">
      <c r="A938" s="138"/>
      <c r="B938" s="139"/>
      <c r="C938" s="140"/>
      <c r="D938" s="140"/>
      <c r="E938" s="140"/>
      <c r="F938" s="141"/>
      <c r="G938" s="141"/>
      <c r="H938" s="140"/>
      <c r="I938" s="140"/>
      <c r="J938" s="140"/>
      <c r="K938" s="140"/>
      <c r="L938" s="140"/>
      <c r="M938" s="140"/>
      <c r="N938" s="140"/>
      <c r="O938" s="142"/>
      <c r="P93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38" s="140"/>
      <c r="R938" s="140"/>
      <c r="S938" s="140"/>
      <c r="T938" s="140"/>
      <c r="U938" s="137" t="str">
        <f t="shared" si="99"/>
        <v/>
      </c>
      <c r="V938" s="140"/>
      <c r="AL938" s="111" t="str">
        <f t="shared" si="100"/>
        <v/>
      </c>
      <c r="AM938" s="112" t="str">
        <f t="shared" si="101"/>
        <v/>
      </c>
      <c r="AN938" s="112" t="str">
        <f t="shared" si="102"/>
        <v/>
      </c>
      <c r="AO938" s="112" t="str">
        <f t="shared" si="103"/>
        <v/>
      </c>
      <c r="AP938" s="112" t="str">
        <f t="shared" si="104"/>
        <v/>
      </c>
      <c r="AQ938" s="112" t="str">
        <f t="shared" si="105"/>
        <v/>
      </c>
    </row>
    <row r="939" spans="1:43" x14ac:dyDescent="0.25">
      <c r="A939" s="138"/>
      <c r="B939" s="139"/>
      <c r="C939" s="140"/>
      <c r="D939" s="140"/>
      <c r="E939" s="140"/>
      <c r="F939" s="141"/>
      <c r="G939" s="141"/>
      <c r="H939" s="140"/>
      <c r="I939" s="140"/>
      <c r="J939" s="140"/>
      <c r="K939" s="140"/>
      <c r="L939" s="140"/>
      <c r="M939" s="140"/>
      <c r="N939" s="140"/>
      <c r="O939" s="142"/>
      <c r="P93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39" s="140"/>
      <c r="R939" s="140"/>
      <c r="S939" s="140"/>
      <c r="T939" s="140"/>
      <c r="U939" s="137" t="str">
        <f t="shared" si="99"/>
        <v/>
      </c>
      <c r="V939" s="140"/>
      <c r="AL939" s="111" t="str">
        <f t="shared" si="100"/>
        <v/>
      </c>
      <c r="AM939" s="112" t="str">
        <f t="shared" si="101"/>
        <v/>
      </c>
      <c r="AN939" s="112" t="str">
        <f t="shared" si="102"/>
        <v/>
      </c>
      <c r="AO939" s="112" t="str">
        <f t="shared" si="103"/>
        <v/>
      </c>
      <c r="AP939" s="112" t="str">
        <f t="shared" si="104"/>
        <v/>
      </c>
      <c r="AQ939" s="112" t="str">
        <f t="shared" si="105"/>
        <v/>
      </c>
    </row>
    <row r="940" spans="1:43" x14ac:dyDescent="0.25">
      <c r="A940" s="138"/>
      <c r="B940" s="139"/>
      <c r="C940" s="140"/>
      <c r="D940" s="140"/>
      <c r="E940" s="140"/>
      <c r="F940" s="141"/>
      <c r="G940" s="141"/>
      <c r="H940" s="140"/>
      <c r="I940" s="140"/>
      <c r="J940" s="140"/>
      <c r="K940" s="140"/>
      <c r="L940" s="140"/>
      <c r="M940" s="140"/>
      <c r="N940" s="140"/>
      <c r="O940" s="142"/>
      <c r="P94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40" s="140"/>
      <c r="R940" s="140"/>
      <c r="S940" s="140"/>
      <c r="T940" s="140"/>
      <c r="U940" s="137" t="str">
        <f t="shared" si="99"/>
        <v/>
      </c>
      <c r="V940" s="140"/>
      <c r="AL940" s="111" t="str">
        <f t="shared" si="100"/>
        <v/>
      </c>
      <c r="AM940" s="112" t="str">
        <f t="shared" si="101"/>
        <v/>
      </c>
      <c r="AN940" s="112" t="str">
        <f t="shared" si="102"/>
        <v/>
      </c>
      <c r="AO940" s="112" t="str">
        <f t="shared" si="103"/>
        <v/>
      </c>
      <c r="AP940" s="112" t="str">
        <f t="shared" si="104"/>
        <v/>
      </c>
      <c r="AQ940" s="112" t="str">
        <f t="shared" si="105"/>
        <v/>
      </c>
    </row>
    <row r="941" spans="1:43" x14ac:dyDescent="0.25">
      <c r="A941" s="138"/>
      <c r="B941" s="139"/>
      <c r="C941" s="140"/>
      <c r="D941" s="140"/>
      <c r="E941" s="140"/>
      <c r="F941" s="141"/>
      <c r="G941" s="141"/>
      <c r="H941" s="140"/>
      <c r="I941" s="140"/>
      <c r="J941" s="140"/>
      <c r="K941" s="140"/>
      <c r="L941" s="140"/>
      <c r="M941" s="140"/>
      <c r="N941" s="140"/>
      <c r="O941" s="142"/>
      <c r="P94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41" s="140"/>
      <c r="R941" s="140"/>
      <c r="S941" s="140"/>
      <c r="T941" s="140"/>
      <c r="U941" s="137" t="str">
        <f t="shared" si="99"/>
        <v/>
      </c>
      <c r="V941" s="140"/>
      <c r="AL941" s="111" t="str">
        <f t="shared" si="100"/>
        <v/>
      </c>
      <c r="AM941" s="112" t="str">
        <f t="shared" si="101"/>
        <v/>
      </c>
      <c r="AN941" s="112" t="str">
        <f t="shared" si="102"/>
        <v/>
      </c>
      <c r="AO941" s="112" t="str">
        <f t="shared" si="103"/>
        <v/>
      </c>
      <c r="AP941" s="112" t="str">
        <f t="shared" si="104"/>
        <v/>
      </c>
      <c r="AQ941" s="112" t="str">
        <f t="shared" si="105"/>
        <v/>
      </c>
    </row>
    <row r="942" spans="1:43" x14ac:dyDescent="0.25">
      <c r="A942" s="138"/>
      <c r="B942" s="139"/>
      <c r="C942" s="140"/>
      <c r="D942" s="140"/>
      <c r="E942" s="140"/>
      <c r="F942" s="141"/>
      <c r="G942" s="141"/>
      <c r="H942" s="140"/>
      <c r="I942" s="140"/>
      <c r="J942" s="140"/>
      <c r="K942" s="140"/>
      <c r="L942" s="140"/>
      <c r="M942" s="140"/>
      <c r="N942" s="140"/>
      <c r="O942" s="142"/>
      <c r="P94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42" s="140"/>
      <c r="R942" s="140"/>
      <c r="S942" s="140"/>
      <c r="T942" s="140"/>
      <c r="U942" s="137" t="str">
        <f t="shared" si="99"/>
        <v/>
      </c>
      <c r="V942" s="140"/>
      <c r="AL942" s="111" t="str">
        <f t="shared" si="100"/>
        <v/>
      </c>
      <c r="AM942" s="112" t="str">
        <f t="shared" si="101"/>
        <v/>
      </c>
      <c r="AN942" s="112" t="str">
        <f t="shared" si="102"/>
        <v/>
      </c>
      <c r="AO942" s="112" t="str">
        <f t="shared" si="103"/>
        <v/>
      </c>
      <c r="AP942" s="112" t="str">
        <f t="shared" si="104"/>
        <v/>
      </c>
      <c r="AQ942" s="112" t="str">
        <f t="shared" si="105"/>
        <v/>
      </c>
    </row>
    <row r="943" spans="1:43" x14ac:dyDescent="0.25">
      <c r="A943" s="138"/>
      <c r="B943" s="139"/>
      <c r="C943" s="140"/>
      <c r="D943" s="140"/>
      <c r="E943" s="140"/>
      <c r="F943" s="141"/>
      <c r="G943" s="141"/>
      <c r="H943" s="140"/>
      <c r="I943" s="140"/>
      <c r="J943" s="140"/>
      <c r="K943" s="140"/>
      <c r="L943" s="140"/>
      <c r="M943" s="140"/>
      <c r="N943" s="140"/>
      <c r="O943" s="142"/>
      <c r="P94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43" s="140"/>
      <c r="R943" s="140"/>
      <c r="S943" s="140"/>
      <c r="T943" s="140"/>
      <c r="U943" s="137" t="str">
        <f t="shared" si="99"/>
        <v/>
      </c>
      <c r="V943" s="140"/>
      <c r="AL943" s="111" t="str">
        <f t="shared" si="100"/>
        <v/>
      </c>
      <c r="AM943" s="112" t="str">
        <f t="shared" si="101"/>
        <v/>
      </c>
      <c r="AN943" s="112" t="str">
        <f t="shared" si="102"/>
        <v/>
      </c>
      <c r="AO943" s="112" t="str">
        <f t="shared" si="103"/>
        <v/>
      </c>
      <c r="AP943" s="112" t="str">
        <f t="shared" si="104"/>
        <v/>
      </c>
      <c r="AQ943" s="112" t="str">
        <f t="shared" si="105"/>
        <v/>
      </c>
    </row>
    <row r="944" spans="1:43" x14ac:dyDescent="0.25">
      <c r="A944" s="138"/>
      <c r="B944" s="139"/>
      <c r="C944" s="140"/>
      <c r="D944" s="140"/>
      <c r="E944" s="140"/>
      <c r="F944" s="141"/>
      <c r="G944" s="141"/>
      <c r="H944" s="140"/>
      <c r="I944" s="140"/>
      <c r="J944" s="140"/>
      <c r="K944" s="140"/>
      <c r="L944" s="140"/>
      <c r="M944" s="140"/>
      <c r="N944" s="140"/>
      <c r="O944" s="142"/>
      <c r="P94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44" s="140"/>
      <c r="R944" s="140"/>
      <c r="S944" s="140"/>
      <c r="T944" s="140"/>
      <c r="U944" s="137" t="str">
        <f t="shared" si="99"/>
        <v/>
      </c>
      <c r="V944" s="140"/>
      <c r="AL944" s="111" t="str">
        <f t="shared" si="100"/>
        <v/>
      </c>
      <c r="AM944" s="112" t="str">
        <f t="shared" si="101"/>
        <v/>
      </c>
      <c r="AN944" s="112" t="str">
        <f t="shared" si="102"/>
        <v/>
      </c>
      <c r="AO944" s="112" t="str">
        <f t="shared" si="103"/>
        <v/>
      </c>
      <c r="AP944" s="112" t="str">
        <f t="shared" si="104"/>
        <v/>
      </c>
      <c r="AQ944" s="112" t="str">
        <f t="shared" si="105"/>
        <v/>
      </c>
    </row>
    <row r="945" spans="1:43" x14ac:dyDescent="0.25">
      <c r="A945" s="138"/>
      <c r="B945" s="139"/>
      <c r="C945" s="140"/>
      <c r="D945" s="140"/>
      <c r="E945" s="140"/>
      <c r="F945" s="141"/>
      <c r="G945" s="141"/>
      <c r="H945" s="140"/>
      <c r="I945" s="140"/>
      <c r="J945" s="140"/>
      <c r="K945" s="140"/>
      <c r="L945" s="140"/>
      <c r="M945" s="140"/>
      <c r="N945" s="140"/>
      <c r="O945" s="142"/>
      <c r="P94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45" s="140"/>
      <c r="R945" s="140"/>
      <c r="S945" s="140"/>
      <c r="T945" s="140"/>
      <c r="U945" s="137" t="str">
        <f t="shared" si="99"/>
        <v/>
      </c>
      <c r="V945" s="140"/>
      <c r="AL945" s="111" t="str">
        <f t="shared" si="100"/>
        <v/>
      </c>
      <c r="AM945" s="112" t="str">
        <f t="shared" si="101"/>
        <v/>
      </c>
      <c r="AN945" s="112" t="str">
        <f t="shared" si="102"/>
        <v/>
      </c>
      <c r="AO945" s="112" t="str">
        <f t="shared" si="103"/>
        <v/>
      </c>
      <c r="AP945" s="112" t="str">
        <f t="shared" si="104"/>
        <v/>
      </c>
      <c r="AQ945" s="112" t="str">
        <f t="shared" si="105"/>
        <v/>
      </c>
    </row>
    <row r="946" spans="1:43" x14ac:dyDescent="0.25">
      <c r="A946" s="138"/>
      <c r="B946" s="139"/>
      <c r="C946" s="140"/>
      <c r="D946" s="140"/>
      <c r="E946" s="140"/>
      <c r="F946" s="141"/>
      <c r="G946" s="141"/>
      <c r="H946" s="140"/>
      <c r="I946" s="140"/>
      <c r="J946" s="140"/>
      <c r="K946" s="140"/>
      <c r="L946" s="140"/>
      <c r="M946" s="140"/>
      <c r="N946" s="140"/>
      <c r="O946" s="142"/>
      <c r="P94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46" s="140"/>
      <c r="R946" s="140"/>
      <c r="S946" s="140"/>
      <c r="T946" s="140"/>
      <c r="U946" s="137" t="str">
        <f t="shared" si="99"/>
        <v/>
      </c>
      <c r="V946" s="140"/>
      <c r="AL946" s="111" t="str">
        <f t="shared" si="100"/>
        <v/>
      </c>
      <c r="AM946" s="112" t="str">
        <f t="shared" si="101"/>
        <v/>
      </c>
      <c r="AN946" s="112" t="str">
        <f t="shared" si="102"/>
        <v/>
      </c>
      <c r="AO946" s="112" t="str">
        <f t="shared" si="103"/>
        <v/>
      </c>
      <c r="AP946" s="112" t="str">
        <f t="shared" si="104"/>
        <v/>
      </c>
      <c r="AQ946" s="112" t="str">
        <f t="shared" si="105"/>
        <v/>
      </c>
    </row>
    <row r="947" spans="1:43" x14ac:dyDescent="0.25">
      <c r="A947" s="138"/>
      <c r="B947" s="139"/>
      <c r="C947" s="140"/>
      <c r="D947" s="140"/>
      <c r="E947" s="140"/>
      <c r="F947" s="141"/>
      <c r="G947" s="141"/>
      <c r="H947" s="140"/>
      <c r="I947" s="140"/>
      <c r="J947" s="140"/>
      <c r="K947" s="140"/>
      <c r="L947" s="140"/>
      <c r="M947" s="140"/>
      <c r="N947" s="140"/>
      <c r="O947" s="142"/>
      <c r="P94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47" s="140"/>
      <c r="R947" s="140"/>
      <c r="S947" s="140"/>
      <c r="T947" s="140"/>
      <c r="U947" s="137" t="str">
        <f t="shared" si="99"/>
        <v/>
      </c>
      <c r="V947" s="140"/>
      <c r="AL947" s="111" t="str">
        <f t="shared" si="100"/>
        <v/>
      </c>
      <c r="AM947" s="112" t="str">
        <f t="shared" si="101"/>
        <v/>
      </c>
      <c r="AN947" s="112" t="str">
        <f t="shared" si="102"/>
        <v/>
      </c>
      <c r="AO947" s="112" t="str">
        <f t="shared" si="103"/>
        <v/>
      </c>
      <c r="AP947" s="112" t="str">
        <f t="shared" si="104"/>
        <v/>
      </c>
      <c r="AQ947" s="112" t="str">
        <f t="shared" si="105"/>
        <v/>
      </c>
    </row>
    <row r="948" spans="1:43" x14ac:dyDescent="0.25">
      <c r="A948" s="138"/>
      <c r="B948" s="139"/>
      <c r="C948" s="140"/>
      <c r="D948" s="140"/>
      <c r="E948" s="140"/>
      <c r="F948" s="141"/>
      <c r="G948" s="141"/>
      <c r="H948" s="140"/>
      <c r="I948" s="140"/>
      <c r="J948" s="140"/>
      <c r="K948" s="140"/>
      <c r="L948" s="140"/>
      <c r="M948" s="140"/>
      <c r="N948" s="140"/>
      <c r="O948" s="142"/>
      <c r="P94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48" s="140"/>
      <c r="R948" s="140"/>
      <c r="S948" s="140"/>
      <c r="T948" s="140"/>
      <c r="U948" s="137" t="str">
        <f t="shared" si="99"/>
        <v/>
      </c>
      <c r="V948" s="140"/>
      <c r="AL948" s="111" t="str">
        <f t="shared" si="100"/>
        <v/>
      </c>
      <c r="AM948" s="112" t="str">
        <f t="shared" si="101"/>
        <v/>
      </c>
      <c r="AN948" s="112" t="str">
        <f t="shared" si="102"/>
        <v/>
      </c>
      <c r="AO948" s="112" t="str">
        <f t="shared" si="103"/>
        <v/>
      </c>
      <c r="AP948" s="112" t="str">
        <f t="shared" si="104"/>
        <v/>
      </c>
      <c r="AQ948" s="112" t="str">
        <f t="shared" si="105"/>
        <v/>
      </c>
    </row>
    <row r="949" spans="1:43" x14ac:dyDescent="0.25">
      <c r="A949" s="138"/>
      <c r="B949" s="139"/>
      <c r="C949" s="140"/>
      <c r="D949" s="140"/>
      <c r="E949" s="140"/>
      <c r="F949" s="141"/>
      <c r="G949" s="141"/>
      <c r="H949" s="140"/>
      <c r="I949" s="140"/>
      <c r="J949" s="140"/>
      <c r="K949" s="140"/>
      <c r="L949" s="140"/>
      <c r="M949" s="140"/>
      <c r="N949" s="140"/>
      <c r="O949" s="142"/>
      <c r="P94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49" s="140"/>
      <c r="R949" s="140"/>
      <c r="S949" s="140"/>
      <c r="T949" s="140"/>
      <c r="U949" s="137" t="str">
        <f t="shared" si="99"/>
        <v/>
      </c>
      <c r="V949" s="140"/>
      <c r="AL949" s="111" t="str">
        <f t="shared" si="100"/>
        <v/>
      </c>
      <c r="AM949" s="112" t="str">
        <f t="shared" si="101"/>
        <v/>
      </c>
      <c r="AN949" s="112" t="str">
        <f t="shared" si="102"/>
        <v/>
      </c>
      <c r="AO949" s="112" t="str">
        <f t="shared" si="103"/>
        <v/>
      </c>
      <c r="AP949" s="112" t="str">
        <f t="shared" si="104"/>
        <v/>
      </c>
      <c r="AQ949" s="112" t="str">
        <f t="shared" si="105"/>
        <v/>
      </c>
    </row>
    <row r="950" spans="1:43" x14ac:dyDescent="0.25">
      <c r="A950" s="138"/>
      <c r="B950" s="139"/>
      <c r="C950" s="140"/>
      <c r="D950" s="140"/>
      <c r="E950" s="140"/>
      <c r="F950" s="141"/>
      <c r="G950" s="141"/>
      <c r="H950" s="140"/>
      <c r="I950" s="140"/>
      <c r="J950" s="140"/>
      <c r="K950" s="140"/>
      <c r="L950" s="140"/>
      <c r="M950" s="140"/>
      <c r="N950" s="140"/>
      <c r="O950" s="142"/>
      <c r="P95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50" s="140"/>
      <c r="R950" s="140"/>
      <c r="S950" s="140"/>
      <c r="T950" s="140"/>
      <c r="U950" s="137" t="str">
        <f t="shared" si="99"/>
        <v/>
      </c>
      <c r="V950" s="140"/>
      <c r="AL950" s="111" t="str">
        <f t="shared" si="100"/>
        <v/>
      </c>
      <c r="AM950" s="112" t="str">
        <f t="shared" si="101"/>
        <v/>
      </c>
      <c r="AN950" s="112" t="str">
        <f t="shared" si="102"/>
        <v/>
      </c>
      <c r="AO950" s="112" t="str">
        <f t="shared" si="103"/>
        <v/>
      </c>
      <c r="AP950" s="112" t="str">
        <f t="shared" si="104"/>
        <v/>
      </c>
      <c r="AQ950" s="112" t="str">
        <f t="shared" si="105"/>
        <v/>
      </c>
    </row>
    <row r="951" spans="1:43" x14ac:dyDescent="0.25">
      <c r="A951" s="138"/>
      <c r="B951" s="139"/>
      <c r="C951" s="140"/>
      <c r="D951" s="140"/>
      <c r="E951" s="140"/>
      <c r="F951" s="141"/>
      <c r="G951" s="141"/>
      <c r="H951" s="140"/>
      <c r="I951" s="140"/>
      <c r="J951" s="140"/>
      <c r="K951" s="140"/>
      <c r="L951" s="140"/>
      <c r="M951" s="140"/>
      <c r="N951" s="140"/>
      <c r="O951" s="142"/>
      <c r="P95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51" s="140"/>
      <c r="R951" s="140"/>
      <c r="S951" s="140"/>
      <c r="T951" s="140"/>
      <c r="U951" s="137" t="str">
        <f t="shared" si="99"/>
        <v/>
      </c>
      <c r="V951" s="140"/>
      <c r="AL951" s="111" t="str">
        <f t="shared" si="100"/>
        <v/>
      </c>
      <c r="AM951" s="112" t="str">
        <f t="shared" si="101"/>
        <v/>
      </c>
      <c r="AN951" s="112" t="str">
        <f t="shared" si="102"/>
        <v/>
      </c>
      <c r="AO951" s="112" t="str">
        <f t="shared" si="103"/>
        <v/>
      </c>
      <c r="AP951" s="112" t="str">
        <f t="shared" si="104"/>
        <v/>
      </c>
      <c r="AQ951" s="112" t="str">
        <f t="shared" si="105"/>
        <v/>
      </c>
    </row>
    <row r="952" spans="1:43" x14ac:dyDescent="0.25">
      <c r="A952" s="138"/>
      <c r="B952" s="139"/>
      <c r="C952" s="140"/>
      <c r="D952" s="140"/>
      <c r="E952" s="140"/>
      <c r="F952" s="141"/>
      <c r="G952" s="141"/>
      <c r="H952" s="140"/>
      <c r="I952" s="140"/>
      <c r="J952" s="140"/>
      <c r="K952" s="140"/>
      <c r="L952" s="140"/>
      <c r="M952" s="140"/>
      <c r="N952" s="140"/>
      <c r="O952" s="142"/>
      <c r="P95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52" s="140"/>
      <c r="R952" s="140"/>
      <c r="S952" s="140"/>
      <c r="T952" s="140"/>
      <c r="U952" s="137" t="str">
        <f t="shared" si="99"/>
        <v/>
      </c>
      <c r="V952" s="140"/>
      <c r="AL952" s="111" t="str">
        <f t="shared" si="100"/>
        <v/>
      </c>
      <c r="AM952" s="112" t="str">
        <f t="shared" si="101"/>
        <v/>
      </c>
      <c r="AN952" s="112" t="str">
        <f t="shared" si="102"/>
        <v/>
      </c>
      <c r="AO952" s="112" t="str">
        <f t="shared" si="103"/>
        <v/>
      </c>
      <c r="AP952" s="112" t="str">
        <f t="shared" si="104"/>
        <v/>
      </c>
      <c r="AQ952" s="112" t="str">
        <f t="shared" si="105"/>
        <v/>
      </c>
    </row>
    <row r="953" spans="1:43" x14ac:dyDescent="0.25">
      <c r="A953" s="138"/>
      <c r="B953" s="139"/>
      <c r="C953" s="140"/>
      <c r="D953" s="140"/>
      <c r="E953" s="140"/>
      <c r="F953" s="141"/>
      <c r="G953" s="141"/>
      <c r="H953" s="140"/>
      <c r="I953" s="140"/>
      <c r="J953" s="140"/>
      <c r="K953" s="140"/>
      <c r="L953" s="140"/>
      <c r="M953" s="140"/>
      <c r="N953" s="140"/>
      <c r="O953" s="142"/>
      <c r="P95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53" s="140"/>
      <c r="R953" s="140"/>
      <c r="S953" s="140"/>
      <c r="T953" s="140"/>
      <c r="U953" s="137" t="str">
        <f t="shared" si="99"/>
        <v/>
      </c>
      <c r="V953" s="140"/>
      <c r="AL953" s="111" t="str">
        <f t="shared" si="100"/>
        <v/>
      </c>
      <c r="AM953" s="112" t="str">
        <f t="shared" si="101"/>
        <v/>
      </c>
      <c r="AN953" s="112" t="str">
        <f t="shared" si="102"/>
        <v/>
      </c>
      <c r="AO953" s="112" t="str">
        <f t="shared" si="103"/>
        <v/>
      </c>
      <c r="AP953" s="112" t="str">
        <f t="shared" si="104"/>
        <v/>
      </c>
      <c r="AQ953" s="112" t="str">
        <f t="shared" si="105"/>
        <v/>
      </c>
    </row>
    <row r="954" spans="1:43" x14ac:dyDescent="0.25">
      <c r="A954" s="138"/>
      <c r="B954" s="139"/>
      <c r="C954" s="140"/>
      <c r="D954" s="140"/>
      <c r="E954" s="140"/>
      <c r="F954" s="141"/>
      <c r="G954" s="141"/>
      <c r="H954" s="140"/>
      <c r="I954" s="140"/>
      <c r="J954" s="140"/>
      <c r="K954" s="140"/>
      <c r="L954" s="140"/>
      <c r="M954" s="140"/>
      <c r="N954" s="140"/>
      <c r="O954" s="142"/>
      <c r="P95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54" s="140"/>
      <c r="R954" s="140"/>
      <c r="S954" s="140"/>
      <c r="T954" s="140"/>
      <c r="U954" s="137" t="str">
        <f t="shared" si="99"/>
        <v/>
      </c>
      <c r="V954" s="140"/>
      <c r="AL954" s="111" t="str">
        <f t="shared" si="100"/>
        <v/>
      </c>
      <c r="AM954" s="112" t="str">
        <f t="shared" si="101"/>
        <v/>
      </c>
      <c r="AN954" s="112" t="str">
        <f t="shared" si="102"/>
        <v/>
      </c>
      <c r="AO954" s="112" t="str">
        <f t="shared" si="103"/>
        <v/>
      </c>
      <c r="AP954" s="112" t="str">
        <f t="shared" si="104"/>
        <v/>
      </c>
      <c r="AQ954" s="112" t="str">
        <f t="shared" si="105"/>
        <v/>
      </c>
    </row>
    <row r="955" spans="1:43" x14ac:dyDescent="0.25">
      <c r="A955" s="138"/>
      <c r="B955" s="139"/>
      <c r="C955" s="140"/>
      <c r="D955" s="140"/>
      <c r="E955" s="140"/>
      <c r="F955" s="141"/>
      <c r="G955" s="141"/>
      <c r="H955" s="140"/>
      <c r="I955" s="140"/>
      <c r="J955" s="140"/>
      <c r="K955" s="140"/>
      <c r="L955" s="140"/>
      <c r="M955" s="140"/>
      <c r="N955" s="140"/>
      <c r="O955" s="142"/>
      <c r="P95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55" s="140"/>
      <c r="R955" s="140"/>
      <c r="S955" s="140"/>
      <c r="T955" s="140"/>
      <c r="U955" s="137" t="str">
        <f t="shared" si="99"/>
        <v/>
      </c>
      <c r="V955" s="140"/>
      <c r="AL955" s="111" t="str">
        <f t="shared" si="100"/>
        <v/>
      </c>
      <c r="AM955" s="112" t="str">
        <f t="shared" si="101"/>
        <v/>
      </c>
      <c r="AN955" s="112" t="str">
        <f t="shared" si="102"/>
        <v/>
      </c>
      <c r="AO955" s="112" t="str">
        <f t="shared" si="103"/>
        <v/>
      </c>
      <c r="AP955" s="112" t="str">
        <f t="shared" si="104"/>
        <v/>
      </c>
      <c r="AQ955" s="112" t="str">
        <f t="shared" si="105"/>
        <v/>
      </c>
    </row>
    <row r="956" spans="1:43" x14ac:dyDescent="0.25">
      <c r="A956" s="138"/>
      <c r="B956" s="139"/>
      <c r="C956" s="140"/>
      <c r="D956" s="140"/>
      <c r="E956" s="140"/>
      <c r="F956" s="141"/>
      <c r="G956" s="141"/>
      <c r="H956" s="140"/>
      <c r="I956" s="140"/>
      <c r="J956" s="140"/>
      <c r="K956" s="140"/>
      <c r="L956" s="140"/>
      <c r="M956" s="140"/>
      <c r="N956" s="140"/>
      <c r="O956" s="142"/>
      <c r="P95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56" s="140"/>
      <c r="R956" s="140"/>
      <c r="S956" s="140"/>
      <c r="T956" s="140"/>
      <c r="U956" s="137" t="str">
        <f t="shared" si="99"/>
        <v/>
      </c>
      <c r="V956" s="140"/>
      <c r="AL956" s="111" t="str">
        <f t="shared" si="100"/>
        <v/>
      </c>
      <c r="AM956" s="112" t="str">
        <f t="shared" si="101"/>
        <v/>
      </c>
      <c r="AN956" s="112" t="str">
        <f t="shared" si="102"/>
        <v/>
      </c>
      <c r="AO956" s="112" t="str">
        <f t="shared" si="103"/>
        <v/>
      </c>
      <c r="AP956" s="112" t="str">
        <f t="shared" si="104"/>
        <v/>
      </c>
      <c r="AQ956" s="112" t="str">
        <f t="shared" si="105"/>
        <v/>
      </c>
    </row>
    <row r="957" spans="1:43" x14ac:dyDescent="0.25">
      <c r="A957" s="138"/>
      <c r="B957" s="139"/>
      <c r="C957" s="140"/>
      <c r="D957" s="140"/>
      <c r="E957" s="140"/>
      <c r="F957" s="141"/>
      <c r="G957" s="141"/>
      <c r="H957" s="140"/>
      <c r="I957" s="140"/>
      <c r="J957" s="140"/>
      <c r="K957" s="140"/>
      <c r="L957" s="140"/>
      <c r="M957" s="140"/>
      <c r="N957" s="140"/>
      <c r="O957" s="142"/>
      <c r="P95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57" s="140"/>
      <c r="R957" s="140"/>
      <c r="S957" s="140"/>
      <c r="T957" s="140"/>
      <c r="U957" s="137" t="str">
        <f t="shared" si="99"/>
        <v/>
      </c>
      <c r="V957" s="140"/>
      <c r="AL957" s="111" t="str">
        <f t="shared" si="100"/>
        <v/>
      </c>
      <c r="AM957" s="112" t="str">
        <f t="shared" si="101"/>
        <v/>
      </c>
      <c r="AN957" s="112" t="str">
        <f t="shared" si="102"/>
        <v/>
      </c>
      <c r="AO957" s="112" t="str">
        <f t="shared" si="103"/>
        <v/>
      </c>
      <c r="AP957" s="112" t="str">
        <f t="shared" si="104"/>
        <v/>
      </c>
      <c r="AQ957" s="112" t="str">
        <f t="shared" si="105"/>
        <v/>
      </c>
    </row>
    <row r="958" spans="1:43" x14ac:dyDescent="0.25">
      <c r="A958" s="138"/>
      <c r="B958" s="139"/>
      <c r="C958" s="140"/>
      <c r="D958" s="140"/>
      <c r="E958" s="140"/>
      <c r="F958" s="141"/>
      <c r="G958" s="141"/>
      <c r="H958" s="140"/>
      <c r="I958" s="140"/>
      <c r="J958" s="140"/>
      <c r="K958" s="140"/>
      <c r="L958" s="140"/>
      <c r="M958" s="140"/>
      <c r="N958" s="140"/>
      <c r="O958" s="142"/>
      <c r="P95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58" s="140"/>
      <c r="R958" s="140"/>
      <c r="S958" s="140"/>
      <c r="T958" s="140"/>
      <c r="U958" s="137" t="str">
        <f t="shared" si="99"/>
        <v/>
      </c>
      <c r="V958" s="140"/>
      <c r="AL958" s="111" t="str">
        <f t="shared" si="100"/>
        <v/>
      </c>
      <c r="AM958" s="112" t="str">
        <f t="shared" si="101"/>
        <v/>
      </c>
      <c r="AN958" s="112" t="str">
        <f t="shared" si="102"/>
        <v/>
      </c>
      <c r="AO958" s="112" t="str">
        <f t="shared" si="103"/>
        <v/>
      </c>
      <c r="AP958" s="112" t="str">
        <f t="shared" si="104"/>
        <v/>
      </c>
      <c r="AQ958" s="112" t="str">
        <f t="shared" si="105"/>
        <v/>
      </c>
    </row>
    <row r="959" spans="1:43" x14ac:dyDescent="0.25">
      <c r="A959" s="138"/>
      <c r="B959" s="139"/>
      <c r="C959" s="140"/>
      <c r="D959" s="140"/>
      <c r="E959" s="140"/>
      <c r="F959" s="141"/>
      <c r="G959" s="141"/>
      <c r="H959" s="140"/>
      <c r="I959" s="140"/>
      <c r="J959" s="140"/>
      <c r="K959" s="140"/>
      <c r="L959" s="140"/>
      <c r="M959" s="140"/>
      <c r="N959" s="140"/>
      <c r="O959" s="142"/>
      <c r="P95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59" s="140"/>
      <c r="R959" s="140"/>
      <c r="S959" s="140"/>
      <c r="T959" s="140"/>
      <c r="U959" s="137" t="str">
        <f t="shared" si="99"/>
        <v/>
      </c>
      <c r="V959" s="140"/>
      <c r="AL959" s="111" t="str">
        <f t="shared" si="100"/>
        <v/>
      </c>
      <c r="AM959" s="112" t="str">
        <f t="shared" si="101"/>
        <v/>
      </c>
      <c r="AN959" s="112" t="str">
        <f t="shared" si="102"/>
        <v/>
      </c>
      <c r="AO959" s="112" t="str">
        <f t="shared" si="103"/>
        <v/>
      </c>
      <c r="AP959" s="112" t="str">
        <f t="shared" si="104"/>
        <v/>
      </c>
      <c r="AQ959" s="112" t="str">
        <f t="shared" si="105"/>
        <v/>
      </c>
    </row>
    <row r="960" spans="1:43" x14ac:dyDescent="0.25">
      <c r="A960" s="138"/>
      <c r="B960" s="139"/>
      <c r="C960" s="140"/>
      <c r="D960" s="140"/>
      <c r="E960" s="140"/>
      <c r="F960" s="141"/>
      <c r="G960" s="141"/>
      <c r="H960" s="140"/>
      <c r="I960" s="140"/>
      <c r="J960" s="140"/>
      <c r="K960" s="140"/>
      <c r="L960" s="140"/>
      <c r="M960" s="140"/>
      <c r="N960" s="140"/>
      <c r="O960" s="142"/>
      <c r="P96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60" s="140"/>
      <c r="R960" s="140"/>
      <c r="S960" s="140"/>
      <c r="T960" s="140"/>
      <c r="U960" s="137" t="str">
        <f t="shared" si="99"/>
        <v/>
      </c>
      <c r="V960" s="140"/>
      <c r="AL960" s="111" t="str">
        <f t="shared" si="100"/>
        <v/>
      </c>
      <c r="AM960" s="112" t="str">
        <f t="shared" si="101"/>
        <v/>
      </c>
      <c r="AN960" s="112" t="str">
        <f t="shared" si="102"/>
        <v/>
      </c>
      <c r="AO960" s="112" t="str">
        <f t="shared" si="103"/>
        <v/>
      </c>
      <c r="AP960" s="112" t="str">
        <f t="shared" si="104"/>
        <v/>
      </c>
      <c r="AQ960" s="112" t="str">
        <f t="shared" si="105"/>
        <v/>
      </c>
    </row>
    <row r="961" spans="1:43" x14ac:dyDescent="0.25">
      <c r="A961" s="138"/>
      <c r="B961" s="139"/>
      <c r="C961" s="140"/>
      <c r="D961" s="140"/>
      <c r="E961" s="140"/>
      <c r="F961" s="141"/>
      <c r="G961" s="141"/>
      <c r="H961" s="140"/>
      <c r="I961" s="140"/>
      <c r="J961" s="140"/>
      <c r="K961" s="140"/>
      <c r="L961" s="140"/>
      <c r="M961" s="140"/>
      <c r="N961" s="140"/>
      <c r="O961" s="142"/>
      <c r="P96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61" s="140"/>
      <c r="R961" s="140"/>
      <c r="S961" s="140"/>
      <c r="T961" s="140"/>
      <c r="U961" s="137" t="str">
        <f t="shared" si="99"/>
        <v/>
      </c>
      <c r="V961" s="140"/>
      <c r="AL961" s="111" t="str">
        <f t="shared" si="100"/>
        <v/>
      </c>
      <c r="AM961" s="112" t="str">
        <f t="shared" si="101"/>
        <v/>
      </c>
      <c r="AN961" s="112" t="str">
        <f t="shared" si="102"/>
        <v/>
      </c>
      <c r="AO961" s="112" t="str">
        <f t="shared" si="103"/>
        <v/>
      </c>
      <c r="AP961" s="112" t="str">
        <f t="shared" si="104"/>
        <v/>
      </c>
      <c r="AQ961" s="112" t="str">
        <f t="shared" si="105"/>
        <v/>
      </c>
    </row>
    <row r="962" spans="1:43" x14ac:dyDescent="0.25">
      <c r="A962" s="138"/>
      <c r="B962" s="139"/>
      <c r="C962" s="140"/>
      <c r="D962" s="140"/>
      <c r="E962" s="140"/>
      <c r="F962" s="141"/>
      <c r="G962" s="141"/>
      <c r="H962" s="140"/>
      <c r="I962" s="140"/>
      <c r="J962" s="140"/>
      <c r="K962" s="140"/>
      <c r="L962" s="140"/>
      <c r="M962" s="140"/>
      <c r="N962" s="140"/>
      <c r="O962" s="142"/>
      <c r="P96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62" s="140"/>
      <c r="R962" s="140"/>
      <c r="S962" s="140"/>
      <c r="T962" s="140"/>
      <c r="U962" s="137" t="str">
        <f t="shared" ref="U962:U1000" si="106">IF($P962="Votre établissement",(LEFT($C962,1)&amp;MID(LEFT($B962,6),3,4)&amp;$A962&amp;CODE(LEFT($E962,1))&amp;CODE(LEFT($D962,1))),IF($P962="Assurance Maladie","CERFA"&amp;MID(LEFT($B962,6),3,4)&amp;$A962&amp;CODE(LEFT($E962,1))&amp;CODE(LEFT($D962,1)),IF(OR($P962="Patient",$P962="Etablissement Receveur"),"Vous n'avez pas à prescrire ce transport","")))</f>
        <v/>
      </c>
      <c r="V962" s="140"/>
      <c r="AL962" s="111" t="str">
        <f t="shared" si="100"/>
        <v/>
      </c>
      <c r="AM962" s="112" t="str">
        <f t="shared" si="101"/>
        <v/>
      </c>
      <c r="AN962" s="112" t="str">
        <f t="shared" si="102"/>
        <v/>
      </c>
      <c r="AO962" s="112" t="str">
        <f t="shared" si="103"/>
        <v/>
      </c>
      <c r="AP962" s="112" t="str">
        <f t="shared" si="104"/>
        <v/>
      </c>
      <c r="AQ962" s="112" t="str">
        <f t="shared" si="105"/>
        <v/>
      </c>
    </row>
    <row r="963" spans="1:43" x14ac:dyDescent="0.25">
      <c r="A963" s="138"/>
      <c r="B963" s="139"/>
      <c r="C963" s="140"/>
      <c r="D963" s="140"/>
      <c r="E963" s="140"/>
      <c r="F963" s="141"/>
      <c r="G963" s="141"/>
      <c r="H963" s="140"/>
      <c r="I963" s="140"/>
      <c r="J963" s="140"/>
      <c r="K963" s="140"/>
      <c r="L963" s="140"/>
      <c r="M963" s="140"/>
      <c r="N963" s="140"/>
      <c r="O963" s="142"/>
      <c r="P96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63" s="140"/>
      <c r="R963" s="140"/>
      <c r="S963" s="140"/>
      <c r="T963" s="140"/>
      <c r="U963" s="137" t="str">
        <f t="shared" si="106"/>
        <v/>
      </c>
      <c r="V963" s="140"/>
      <c r="AL963" s="111" t="str">
        <f t="shared" ref="AL963:AL1026" si="107">IF(AND(B963&lt;&gt;"",L963="Ambulance"),VALUE(LEFT(HOUR(B963),2)),"")</f>
        <v/>
      </c>
      <c r="AM963" s="112" t="str">
        <f t="shared" ref="AM963:AM1026" si="108">IF(AND(B963&lt;&gt;"",L963="VSL"),VALUE(LEFT(HOUR(B963),2)),"")</f>
        <v/>
      </c>
      <c r="AN963" s="112" t="str">
        <f t="shared" ref="AN963:AN1026" si="109">IF(AND(B963&lt;&gt;"",L963="Taxi conventionné"),VALUE(LEFT(HOUR(B963),2)),"")</f>
        <v/>
      </c>
      <c r="AO963" s="112" t="str">
        <f t="shared" ref="AO963:AO1026" si="110">IF(AND(B963&lt;&gt;"",L963="Véhicule personnel"),VALUE(LEFT(HOUR(B963),2)),"")</f>
        <v/>
      </c>
      <c r="AP963" s="112" t="str">
        <f t="shared" ref="AP963:AP1026" si="111">IF(AND(B963&lt;&gt;"",L963="Transport en commun"),VALUE(LEFT(HOUR(B963),2)),"")</f>
        <v/>
      </c>
      <c r="AQ963" s="112" t="str">
        <f t="shared" ref="AQ963:AQ1026" si="112">IF(B963&lt;&gt;"",VALUE(LEFT(HOUR(B963),2)),"")</f>
        <v/>
      </c>
    </row>
    <row r="964" spans="1:43" x14ac:dyDescent="0.25">
      <c r="A964" s="138"/>
      <c r="B964" s="139"/>
      <c r="C964" s="140"/>
      <c r="D964" s="140"/>
      <c r="E964" s="140"/>
      <c r="F964" s="141"/>
      <c r="G964" s="141"/>
      <c r="H964" s="140"/>
      <c r="I964" s="140"/>
      <c r="J964" s="140"/>
      <c r="K964" s="140"/>
      <c r="L964" s="140"/>
      <c r="M964" s="140"/>
      <c r="N964" s="140"/>
      <c r="O964" s="142"/>
      <c r="P96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64" s="140"/>
      <c r="R964" s="140"/>
      <c r="S964" s="140"/>
      <c r="T964" s="140"/>
      <c r="U964" s="137" t="str">
        <f t="shared" si="106"/>
        <v/>
      </c>
      <c r="V964" s="140"/>
      <c r="AL964" s="111" t="str">
        <f t="shared" si="107"/>
        <v/>
      </c>
      <c r="AM964" s="112" t="str">
        <f t="shared" si="108"/>
        <v/>
      </c>
      <c r="AN964" s="112" t="str">
        <f t="shared" si="109"/>
        <v/>
      </c>
      <c r="AO964" s="112" t="str">
        <f t="shared" si="110"/>
        <v/>
      </c>
      <c r="AP964" s="112" t="str">
        <f t="shared" si="111"/>
        <v/>
      </c>
      <c r="AQ964" s="112" t="str">
        <f t="shared" si="112"/>
        <v/>
      </c>
    </row>
    <row r="965" spans="1:43" x14ac:dyDescent="0.25">
      <c r="A965" s="138"/>
      <c r="B965" s="139"/>
      <c r="C965" s="140"/>
      <c r="D965" s="140"/>
      <c r="E965" s="140"/>
      <c r="F965" s="141"/>
      <c r="G965" s="141"/>
      <c r="H965" s="140"/>
      <c r="I965" s="140"/>
      <c r="J965" s="140"/>
      <c r="K965" s="140"/>
      <c r="L965" s="140"/>
      <c r="M965" s="140"/>
      <c r="N965" s="140"/>
      <c r="O965" s="142"/>
      <c r="P96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65" s="140"/>
      <c r="R965" s="140"/>
      <c r="S965" s="140"/>
      <c r="T965" s="140"/>
      <c r="U965" s="137" t="str">
        <f t="shared" si="106"/>
        <v/>
      </c>
      <c r="V965" s="140"/>
      <c r="AL965" s="111" t="str">
        <f t="shared" si="107"/>
        <v/>
      </c>
      <c r="AM965" s="112" t="str">
        <f t="shared" si="108"/>
        <v/>
      </c>
      <c r="AN965" s="112" t="str">
        <f t="shared" si="109"/>
        <v/>
      </c>
      <c r="AO965" s="112" t="str">
        <f t="shared" si="110"/>
        <v/>
      </c>
      <c r="AP965" s="112" t="str">
        <f t="shared" si="111"/>
        <v/>
      </c>
      <c r="AQ965" s="112" t="str">
        <f t="shared" si="112"/>
        <v/>
      </c>
    </row>
    <row r="966" spans="1:43" x14ac:dyDescent="0.25">
      <c r="A966" s="138"/>
      <c r="B966" s="139"/>
      <c r="C966" s="140"/>
      <c r="D966" s="140"/>
      <c r="E966" s="140"/>
      <c r="F966" s="141"/>
      <c r="G966" s="141"/>
      <c r="H966" s="140"/>
      <c r="I966" s="140"/>
      <c r="J966" s="140"/>
      <c r="K966" s="140"/>
      <c r="L966" s="140"/>
      <c r="M966" s="140"/>
      <c r="N966" s="140"/>
      <c r="O966" s="142"/>
      <c r="P96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66" s="140"/>
      <c r="R966" s="140"/>
      <c r="S966" s="140"/>
      <c r="T966" s="140"/>
      <c r="U966" s="137" t="str">
        <f t="shared" si="106"/>
        <v/>
      </c>
      <c r="V966" s="140"/>
      <c r="AL966" s="111" t="str">
        <f t="shared" si="107"/>
        <v/>
      </c>
      <c r="AM966" s="112" t="str">
        <f t="shared" si="108"/>
        <v/>
      </c>
      <c r="AN966" s="112" t="str">
        <f t="shared" si="109"/>
        <v/>
      </c>
      <c r="AO966" s="112" t="str">
        <f t="shared" si="110"/>
        <v/>
      </c>
      <c r="AP966" s="112" t="str">
        <f t="shared" si="111"/>
        <v/>
      </c>
      <c r="AQ966" s="112" t="str">
        <f t="shared" si="112"/>
        <v/>
      </c>
    </row>
    <row r="967" spans="1:43" x14ac:dyDescent="0.25">
      <c r="A967" s="138"/>
      <c r="B967" s="139"/>
      <c r="C967" s="140"/>
      <c r="D967" s="140"/>
      <c r="E967" s="140"/>
      <c r="F967" s="141"/>
      <c r="G967" s="141"/>
      <c r="H967" s="140"/>
      <c r="I967" s="140"/>
      <c r="J967" s="140"/>
      <c r="K967" s="140"/>
      <c r="L967" s="140"/>
      <c r="M967" s="140"/>
      <c r="N967" s="140"/>
      <c r="O967" s="142"/>
      <c r="P96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67" s="140"/>
      <c r="R967" s="140"/>
      <c r="S967" s="140"/>
      <c r="T967" s="140"/>
      <c r="U967" s="137" t="str">
        <f t="shared" si="106"/>
        <v/>
      </c>
      <c r="V967" s="140"/>
      <c r="AL967" s="111" t="str">
        <f t="shared" si="107"/>
        <v/>
      </c>
      <c r="AM967" s="112" t="str">
        <f t="shared" si="108"/>
        <v/>
      </c>
      <c r="AN967" s="112" t="str">
        <f t="shared" si="109"/>
        <v/>
      </c>
      <c r="AO967" s="112" t="str">
        <f t="shared" si="110"/>
        <v/>
      </c>
      <c r="AP967" s="112" t="str">
        <f t="shared" si="111"/>
        <v/>
      </c>
      <c r="AQ967" s="112" t="str">
        <f t="shared" si="112"/>
        <v/>
      </c>
    </row>
    <row r="968" spans="1:43" x14ac:dyDescent="0.25">
      <c r="A968" s="138"/>
      <c r="B968" s="139"/>
      <c r="C968" s="140"/>
      <c r="D968" s="140"/>
      <c r="E968" s="140"/>
      <c r="F968" s="141"/>
      <c r="G968" s="141"/>
      <c r="H968" s="140"/>
      <c r="I968" s="140"/>
      <c r="J968" s="140"/>
      <c r="K968" s="140"/>
      <c r="L968" s="140"/>
      <c r="M968" s="140"/>
      <c r="N968" s="140"/>
      <c r="O968" s="142"/>
      <c r="P96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68" s="140"/>
      <c r="R968" s="140"/>
      <c r="S968" s="140"/>
      <c r="T968" s="140"/>
      <c r="U968" s="137" t="str">
        <f t="shared" si="106"/>
        <v/>
      </c>
      <c r="V968" s="140"/>
      <c r="AL968" s="111" t="str">
        <f t="shared" si="107"/>
        <v/>
      </c>
      <c r="AM968" s="112" t="str">
        <f t="shared" si="108"/>
        <v/>
      </c>
      <c r="AN968" s="112" t="str">
        <f t="shared" si="109"/>
        <v/>
      </c>
      <c r="AO968" s="112" t="str">
        <f t="shared" si="110"/>
        <v/>
      </c>
      <c r="AP968" s="112" t="str">
        <f t="shared" si="111"/>
        <v/>
      </c>
      <c r="AQ968" s="112" t="str">
        <f t="shared" si="112"/>
        <v/>
      </c>
    </row>
    <row r="969" spans="1:43" x14ac:dyDescent="0.25">
      <c r="A969" s="138"/>
      <c r="B969" s="139"/>
      <c r="C969" s="140"/>
      <c r="D969" s="140"/>
      <c r="E969" s="140"/>
      <c r="F969" s="141"/>
      <c r="G969" s="141"/>
      <c r="H969" s="140"/>
      <c r="I969" s="140"/>
      <c r="J969" s="140"/>
      <c r="K969" s="140"/>
      <c r="L969" s="140"/>
      <c r="M969" s="140"/>
      <c r="N969" s="140"/>
      <c r="O969" s="142"/>
      <c r="P96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69" s="140"/>
      <c r="R969" s="140"/>
      <c r="S969" s="140"/>
      <c r="T969" s="140"/>
      <c r="U969" s="137" t="str">
        <f t="shared" si="106"/>
        <v/>
      </c>
      <c r="V969" s="140"/>
      <c r="AL969" s="111" t="str">
        <f t="shared" si="107"/>
        <v/>
      </c>
      <c r="AM969" s="112" t="str">
        <f t="shared" si="108"/>
        <v/>
      </c>
      <c r="AN969" s="112" t="str">
        <f t="shared" si="109"/>
        <v/>
      </c>
      <c r="AO969" s="112" t="str">
        <f t="shared" si="110"/>
        <v/>
      </c>
      <c r="AP969" s="112" t="str">
        <f t="shared" si="111"/>
        <v/>
      </c>
      <c r="AQ969" s="112" t="str">
        <f t="shared" si="112"/>
        <v/>
      </c>
    </row>
    <row r="970" spans="1:43" x14ac:dyDescent="0.25">
      <c r="A970" s="138"/>
      <c r="B970" s="139"/>
      <c r="C970" s="140"/>
      <c r="D970" s="140"/>
      <c r="E970" s="140"/>
      <c r="F970" s="141"/>
      <c r="G970" s="141"/>
      <c r="H970" s="140"/>
      <c r="I970" s="140"/>
      <c r="J970" s="140"/>
      <c r="K970" s="140"/>
      <c r="L970" s="140"/>
      <c r="M970" s="140"/>
      <c r="N970" s="140"/>
      <c r="O970" s="142"/>
      <c r="P97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70" s="140"/>
      <c r="R970" s="140"/>
      <c r="S970" s="140"/>
      <c r="T970" s="140"/>
      <c r="U970" s="137" t="str">
        <f t="shared" si="106"/>
        <v/>
      </c>
      <c r="V970" s="140"/>
      <c r="AL970" s="111" t="str">
        <f t="shared" si="107"/>
        <v/>
      </c>
      <c r="AM970" s="112" t="str">
        <f t="shared" si="108"/>
        <v/>
      </c>
      <c r="AN970" s="112" t="str">
        <f t="shared" si="109"/>
        <v/>
      </c>
      <c r="AO970" s="112" t="str">
        <f t="shared" si="110"/>
        <v/>
      </c>
      <c r="AP970" s="112" t="str">
        <f t="shared" si="111"/>
        <v/>
      </c>
      <c r="AQ970" s="112" t="str">
        <f t="shared" si="112"/>
        <v/>
      </c>
    </row>
    <row r="971" spans="1:43" x14ac:dyDescent="0.25">
      <c r="A971" s="138"/>
      <c r="B971" s="139"/>
      <c r="C971" s="140"/>
      <c r="D971" s="140"/>
      <c r="E971" s="140"/>
      <c r="F971" s="141"/>
      <c r="G971" s="141"/>
      <c r="H971" s="140"/>
      <c r="I971" s="140"/>
      <c r="J971" s="140"/>
      <c r="K971" s="140"/>
      <c r="L971" s="140"/>
      <c r="M971" s="140"/>
      <c r="N971" s="140"/>
      <c r="O971" s="142"/>
      <c r="P97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71" s="140"/>
      <c r="R971" s="140"/>
      <c r="S971" s="140"/>
      <c r="T971" s="140"/>
      <c r="U971" s="137" t="str">
        <f t="shared" si="106"/>
        <v/>
      </c>
      <c r="V971" s="140"/>
      <c r="AL971" s="111" t="str">
        <f t="shared" si="107"/>
        <v/>
      </c>
      <c r="AM971" s="112" t="str">
        <f t="shared" si="108"/>
        <v/>
      </c>
      <c r="AN971" s="112" t="str">
        <f t="shared" si="109"/>
        <v/>
      </c>
      <c r="AO971" s="112" t="str">
        <f t="shared" si="110"/>
        <v/>
      </c>
      <c r="AP971" s="112" t="str">
        <f t="shared" si="111"/>
        <v/>
      </c>
      <c r="AQ971" s="112" t="str">
        <f t="shared" si="112"/>
        <v/>
      </c>
    </row>
    <row r="972" spans="1:43" x14ac:dyDescent="0.25">
      <c r="A972" s="138"/>
      <c r="B972" s="139"/>
      <c r="C972" s="140"/>
      <c r="D972" s="140"/>
      <c r="E972" s="140"/>
      <c r="F972" s="141"/>
      <c r="G972" s="141"/>
      <c r="H972" s="140"/>
      <c r="I972" s="140"/>
      <c r="J972" s="140"/>
      <c r="K972" s="140"/>
      <c r="L972" s="140"/>
      <c r="M972" s="140"/>
      <c r="N972" s="140"/>
      <c r="O972" s="142"/>
      <c r="P97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72" s="140"/>
      <c r="R972" s="140"/>
      <c r="S972" s="140"/>
      <c r="T972" s="140"/>
      <c r="U972" s="137" t="str">
        <f t="shared" si="106"/>
        <v/>
      </c>
      <c r="V972" s="140"/>
      <c r="AL972" s="111" t="str">
        <f t="shared" si="107"/>
        <v/>
      </c>
      <c r="AM972" s="112" t="str">
        <f t="shared" si="108"/>
        <v/>
      </c>
      <c r="AN972" s="112" t="str">
        <f t="shared" si="109"/>
        <v/>
      </c>
      <c r="AO972" s="112" t="str">
        <f t="shared" si="110"/>
        <v/>
      </c>
      <c r="AP972" s="112" t="str">
        <f t="shared" si="111"/>
        <v/>
      </c>
      <c r="AQ972" s="112" t="str">
        <f t="shared" si="112"/>
        <v/>
      </c>
    </row>
    <row r="973" spans="1:43" x14ac:dyDescent="0.25">
      <c r="A973" s="138"/>
      <c r="B973" s="139"/>
      <c r="C973" s="140"/>
      <c r="D973" s="140"/>
      <c r="E973" s="140"/>
      <c r="F973" s="141"/>
      <c r="G973" s="141"/>
      <c r="H973" s="140"/>
      <c r="I973" s="140"/>
      <c r="J973" s="140"/>
      <c r="K973" s="140"/>
      <c r="L973" s="140"/>
      <c r="M973" s="140"/>
      <c r="N973" s="140"/>
      <c r="O973" s="142"/>
      <c r="P97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73" s="140"/>
      <c r="R973" s="140"/>
      <c r="S973" s="140"/>
      <c r="T973" s="140"/>
      <c r="U973" s="137" t="str">
        <f t="shared" si="106"/>
        <v/>
      </c>
      <c r="V973" s="140"/>
      <c r="AL973" s="111" t="str">
        <f t="shared" si="107"/>
        <v/>
      </c>
      <c r="AM973" s="112" t="str">
        <f t="shared" si="108"/>
        <v/>
      </c>
      <c r="AN973" s="112" t="str">
        <f t="shared" si="109"/>
        <v/>
      </c>
      <c r="AO973" s="112" t="str">
        <f t="shared" si="110"/>
        <v/>
      </c>
      <c r="AP973" s="112" t="str">
        <f t="shared" si="111"/>
        <v/>
      </c>
      <c r="AQ973" s="112" t="str">
        <f t="shared" si="112"/>
        <v/>
      </c>
    </row>
    <row r="974" spans="1:43" x14ac:dyDescent="0.25">
      <c r="A974" s="138"/>
      <c r="B974" s="139"/>
      <c r="C974" s="140"/>
      <c r="D974" s="140"/>
      <c r="E974" s="140"/>
      <c r="F974" s="141"/>
      <c r="G974" s="141"/>
      <c r="H974" s="140"/>
      <c r="I974" s="140"/>
      <c r="J974" s="140"/>
      <c r="K974" s="140"/>
      <c r="L974" s="140"/>
      <c r="M974" s="140"/>
      <c r="N974" s="140"/>
      <c r="O974" s="142"/>
      <c r="P97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74" s="140"/>
      <c r="R974" s="140"/>
      <c r="S974" s="140"/>
      <c r="T974" s="140"/>
      <c r="U974" s="137" t="str">
        <f t="shared" si="106"/>
        <v/>
      </c>
      <c r="V974" s="140"/>
      <c r="AL974" s="111" t="str">
        <f t="shared" si="107"/>
        <v/>
      </c>
      <c r="AM974" s="112" t="str">
        <f t="shared" si="108"/>
        <v/>
      </c>
      <c r="AN974" s="112" t="str">
        <f t="shared" si="109"/>
        <v/>
      </c>
      <c r="AO974" s="112" t="str">
        <f t="shared" si="110"/>
        <v/>
      </c>
      <c r="AP974" s="112" t="str">
        <f t="shared" si="111"/>
        <v/>
      </c>
      <c r="AQ974" s="112" t="str">
        <f t="shared" si="112"/>
        <v/>
      </c>
    </row>
    <row r="975" spans="1:43" x14ac:dyDescent="0.25">
      <c r="A975" s="138"/>
      <c r="B975" s="139"/>
      <c r="C975" s="140"/>
      <c r="D975" s="140"/>
      <c r="E975" s="140"/>
      <c r="F975" s="141"/>
      <c r="G975" s="141"/>
      <c r="H975" s="140"/>
      <c r="I975" s="140"/>
      <c r="J975" s="140"/>
      <c r="K975" s="140"/>
      <c r="L975" s="140"/>
      <c r="M975" s="140"/>
      <c r="N975" s="140"/>
      <c r="O975" s="142"/>
      <c r="P97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75" s="140"/>
      <c r="R975" s="140"/>
      <c r="S975" s="140"/>
      <c r="T975" s="140"/>
      <c r="U975" s="137" t="str">
        <f t="shared" si="106"/>
        <v/>
      </c>
      <c r="V975" s="140"/>
      <c r="AL975" s="111" t="str">
        <f t="shared" si="107"/>
        <v/>
      </c>
      <c r="AM975" s="112" t="str">
        <f t="shared" si="108"/>
        <v/>
      </c>
      <c r="AN975" s="112" t="str">
        <f t="shared" si="109"/>
        <v/>
      </c>
      <c r="AO975" s="112" t="str">
        <f t="shared" si="110"/>
        <v/>
      </c>
      <c r="AP975" s="112" t="str">
        <f t="shared" si="111"/>
        <v/>
      </c>
      <c r="AQ975" s="112" t="str">
        <f t="shared" si="112"/>
        <v/>
      </c>
    </row>
    <row r="976" spans="1:43" x14ac:dyDescent="0.25">
      <c r="A976" s="138"/>
      <c r="B976" s="139"/>
      <c r="C976" s="140"/>
      <c r="D976" s="140"/>
      <c r="E976" s="140"/>
      <c r="F976" s="141"/>
      <c r="G976" s="141"/>
      <c r="H976" s="140"/>
      <c r="I976" s="140"/>
      <c r="J976" s="140"/>
      <c r="K976" s="140"/>
      <c r="L976" s="140"/>
      <c r="M976" s="140"/>
      <c r="N976" s="140"/>
      <c r="O976" s="142"/>
      <c r="P97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76" s="140"/>
      <c r="R976" s="140"/>
      <c r="S976" s="140"/>
      <c r="T976" s="140"/>
      <c r="U976" s="137" t="str">
        <f t="shared" si="106"/>
        <v/>
      </c>
      <c r="V976" s="140"/>
      <c r="AL976" s="111" t="str">
        <f t="shared" si="107"/>
        <v/>
      </c>
      <c r="AM976" s="112" t="str">
        <f t="shared" si="108"/>
        <v/>
      </c>
      <c r="AN976" s="112" t="str">
        <f t="shared" si="109"/>
        <v/>
      </c>
      <c r="AO976" s="112" t="str">
        <f t="shared" si="110"/>
        <v/>
      </c>
      <c r="AP976" s="112" t="str">
        <f t="shared" si="111"/>
        <v/>
      </c>
      <c r="AQ976" s="112" t="str">
        <f t="shared" si="112"/>
        <v/>
      </c>
    </row>
    <row r="977" spans="1:43" x14ac:dyDescent="0.25">
      <c r="A977" s="138"/>
      <c r="B977" s="139"/>
      <c r="C977" s="140"/>
      <c r="D977" s="140"/>
      <c r="E977" s="140"/>
      <c r="F977" s="141"/>
      <c r="G977" s="141"/>
      <c r="H977" s="140"/>
      <c r="I977" s="140"/>
      <c r="J977" s="140"/>
      <c r="K977" s="140"/>
      <c r="L977" s="140"/>
      <c r="M977" s="140"/>
      <c r="N977" s="140"/>
      <c r="O977" s="142"/>
      <c r="P97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77" s="140"/>
      <c r="R977" s="140"/>
      <c r="S977" s="140"/>
      <c r="T977" s="140"/>
      <c r="U977" s="137" t="str">
        <f t="shared" si="106"/>
        <v/>
      </c>
      <c r="V977" s="140"/>
      <c r="AL977" s="111" t="str">
        <f t="shared" si="107"/>
        <v/>
      </c>
      <c r="AM977" s="112" t="str">
        <f t="shared" si="108"/>
        <v/>
      </c>
      <c r="AN977" s="112" t="str">
        <f t="shared" si="109"/>
        <v/>
      </c>
      <c r="AO977" s="112" t="str">
        <f t="shared" si="110"/>
        <v/>
      </c>
      <c r="AP977" s="112" t="str">
        <f t="shared" si="111"/>
        <v/>
      </c>
      <c r="AQ977" s="112" t="str">
        <f t="shared" si="112"/>
        <v/>
      </c>
    </row>
    <row r="978" spans="1:43" x14ac:dyDescent="0.25">
      <c r="A978" s="138"/>
      <c r="B978" s="139"/>
      <c r="C978" s="140"/>
      <c r="D978" s="140"/>
      <c r="E978" s="140"/>
      <c r="F978" s="141"/>
      <c r="G978" s="141"/>
      <c r="H978" s="140"/>
      <c r="I978" s="140"/>
      <c r="J978" s="140"/>
      <c r="K978" s="140"/>
      <c r="L978" s="140"/>
      <c r="M978" s="140"/>
      <c r="N978" s="140"/>
      <c r="O978" s="142"/>
      <c r="P97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78" s="140"/>
      <c r="R978" s="140"/>
      <c r="S978" s="140"/>
      <c r="T978" s="140"/>
      <c r="U978" s="137" t="str">
        <f t="shared" si="106"/>
        <v/>
      </c>
      <c r="V978" s="140"/>
      <c r="AL978" s="111" t="str">
        <f t="shared" si="107"/>
        <v/>
      </c>
      <c r="AM978" s="112" t="str">
        <f t="shared" si="108"/>
        <v/>
      </c>
      <c r="AN978" s="112" t="str">
        <f t="shared" si="109"/>
        <v/>
      </c>
      <c r="AO978" s="112" t="str">
        <f t="shared" si="110"/>
        <v/>
      </c>
      <c r="AP978" s="112" t="str">
        <f t="shared" si="111"/>
        <v/>
      </c>
      <c r="AQ978" s="112" t="str">
        <f t="shared" si="112"/>
        <v/>
      </c>
    </row>
    <row r="979" spans="1:43" x14ac:dyDescent="0.25">
      <c r="A979" s="138"/>
      <c r="B979" s="139"/>
      <c r="C979" s="140"/>
      <c r="D979" s="140"/>
      <c r="E979" s="140"/>
      <c r="F979" s="141"/>
      <c r="G979" s="141"/>
      <c r="H979" s="140"/>
      <c r="I979" s="140"/>
      <c r="J979" s="140"/>
      <c r="K979" s="140"/>
      <c r="L979" s="140"/>
      <c r="M979" s="140"/>
      <c r="N979" s="140"/>
      <c r="O979" s="142"/>
      <c r="P97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79" s="140"/>
      <c r="R979" s="140"/>
      <c r="S979" s="140"/>
      <c r="T979" s="140"/>
      <c r="U979" s="137" t="str">
        <f t="shared" si="106"/>
        <v/>
      </c>
      <c r="V979" s="140"/>
      <c r="AL979" s="111" t="str">
        <f t="shared" si="107"/>
        <v/>
      </c>
      <c r="AM979" s="112" t="str">
        <f t="shared" si="108"/>
        <v/>
      </c>
      <c r="AN979" s="112" t="str">
        <f t="shared" si="109"/>
        <v/>
      </c>
      <c r="AO979" s="112" t="str">
        <f t="shared" si="110"/>
        <v/>
      </c>
      <c r="AP979" s="112" t="str">
        <f t="shared" si="111"/>
        <v/>
      </c>
      <c r="AQ979" s="112" t="str">
        <f t="shared" si="112"/>
        <v/>
      </c>
    </row>
    <row r="980" spans="1:43" x14ac:dyDescent="0.25">
      <c r="A980" s="138"/>
      <c r="B980" s="139"/>
      <c r="C980" s="140"/>
      <c r="D980" s="140"/>
      <c r="E980" s="140"/>
      <c r="F980" s="141"/>
      <c r="G980" s="141"/>
      <c r="H980" s="140"/>
      <c r="I980" s="140"/>
      <c r="J980" s="140"/>
      <c r="K980" s="140"/>
      <c r="L980" s="140"/>
      <c r="M980" s="140"/>
      <c r="N980" s="140"/>
      <c r="O980" s="142"/>
      <c r="P98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80" s="140"/>
      <c r="R980" s="140"/>
      <c r="S980" s="140"/>
      <c r="T980" s="140"/>
      <c r="U980" s="137" t="str">
        <f t="shared" si="106"/>
        <v/>
      </c>
      <c r="V980" s="140"/>
      <c r="AL980" s="111" t="str">
        <f t="shared" si="107"/>
        <v/>
      </c>
      <c r="AM980" s="112" t="str">
        <f t="shared" si="108"/>
        <v/>
      </c>
      <c r="AN980" s="112" t="str">
        <f t="shared" si="109"/>
        <v/>
      </c>
      <c r="AO980" s="112" t="str">
        <f t="shared" si="110"/>
        <v/>
      </c>
      <c r="AP980" s="112" t="str">
        <f t="shared" si="111"/>
        <v/>
      </c>
      <c r="AQ980" s="112" t="str">
        <f t="shared" si="112"/>
        <v/>
      </c>
    </row>
    <row r="981" spans="1:43" x14ac:dyDescent="0.25">
      <c r="A981" s="138"/>
      <c r="B981" s="139"/>
      <c r="C981" s="140"/>
      <c r="D981" s="140"/>
      <c r="E981" s="140"/>
      <c r="F981" s="141"/>
      <c r="G981" s="141"/>
      <c r="H981" s="140"/>
      <c r="I981" s="140"/>
      <c r="J981" s="140"/>
      <c r="K981" s="140"/>
      <c r="L981" s="140"/>
      <c r="M981" s="140"/>
      <c r="N981" s="140"/>
      <c r="O981" s="142"/>
      <c r="P98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81" s="140"/>
      <c r="R981" s="140"/>
      <c r="S981" s="140"/>
      <c r="T981" s="140"/>
      <c r="U981" s="137" t="str">
        <f t="shared" si="106"/>
        <v/>
      </c>
      <c r="V981" s="140"/>
      <c r="AL981" s="111" t="str">
        <f t="shared" si="107"/>
        <v/>
      </c>
      <c r="AM981" s="112" t="str">
        <f t="shared" si="108"/>
        <v/>
      </c>
      <c r="AN981" s="112" t="str">
        <f t="shared" si="109"/>
        <v/>
      </c>
      <c r="AO981" s="112" t="str">
        <f t="shared" si="110"/>
        <v/>
      </c>
      <c r="AP981" s="112" t="str">
        <f t="shared" si="111"/>
        <v/>
      </c>
      <c r="AQ981" s="112" t="str">
        <f t="shared" si="112"/>
        <v/>
      </c>
    </row>
    <row r="982" spans="1:43" x14ac:dyDescent="0.25">
      <c r="A982" s="138"/>
      <c r="B982" s="139"/>
      <c r="C982" s="140"/>
      <c r="D982" s="140"/>
      <c r="E982" s="140"/>
      <c r="F982" s="141"/>
      <c r="G982" s="141"/>
      <c r="H982" s="140"/>
      <c r="I982" s="140"/>
      <c r="J982" s="140"/>
      <c r="K982" s="140"/>
      <c r="L982" s="140"/>
      <c r="M982" s="140"/>
      <c r="N982" s="140"/>
      <c r="O982" s="142"/>
      <c r="P98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82" s="140"/>
      <c r="R982" s="140"/>
      <c r="S982" s="140"/>
      <c r="T982" s="140"/>
      <c r="U982" s="137" t="str">
        <f t="shared" si="106"/>
        <v/>
      </c>
      <c r="V982" s="140"/>
      <c r="AL982" s="111" t="str">
        <f t="shared" si="107"/>
        <v/>
      </c>
      <c r="AM982" s="112" t="str">
        <f t="shared" si="108"/>
        <v/>
      </c>
      <c r="AN982" s="112" t="str">
        <f t="shared" si="109"/>
        <v/>
      </c>
      <c r="AO982" s="112" t="str">
        <f t="shared" si="110"/>
        <v/>
      </c>
      <c r="AP982" s="112" t="str">
        <f t="shared" si="111"/>
        <v/>
      </c>
      <c r="AQ982" s="112" t="str">
        <f t="shared" si="112"/>
        <v/>
      </c>
    </row>
    <row r="983" spans="1:43" x14ac:dyDescent="0.25">
      <c r="A983" s="138"/>
      <c r="B983" s="139"/>
      <c r="C983" s="140"/>
      <c r="D983" s="140"/>
      <c r="E983" s="140"/>
      <c r="F983" s="141"/>
      <c r="G983" s="141"/>
      <c r="H983" s="140"/>
      <c r="I983" s="140"/>
      <c r="J983" s="140"/>
      <c r="K983" s="140"/>
      <c r="L983" s="140"/>
      <c r="M983" s="140"/>
      <c r="N983" s="140"/>
      <c r="O983" s="142"/>
      <c r="P98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83" s="140"/>
      <c r="R983" s="140"/>
      <c r="S983" s="140"/>
      <c r="T983" s="140"/>
      <c r="U983" s="137" t="str">
        <f t="shared" si="106"/>
        <v/>
      </c>
      <c r="V983" s="140"/>
      <c r="AL983" s="111" t="str">
        <f t="shared" si="107"/>
        <v/>
      </c>
      <c r="AM983" s="112" t="str">
        <f t="shared" si="108"/>
        <v/>
      </c>
      <c r="AN983" s="112" t="str">
        <f t="shared" si="109"/>
        <v/>
      </c>
      <c r="AO983" s="112" t="str">
        <f t="shared" si="110"/>
        <v/>
      </c>
      <c r="AP983" s="112" t="str">
        <f t="shared" si="111"/>
        <v/>
      </c>
      <c r="AQ983" s="112" t="str">
        <f t="shared" si="112"/>
        <v/>
      </c>
    </row>
    <row r="984" spans="1:43" x14ac:dyDescent="0.25">
      <c r="A984" s="138"/>
      <c r="B984" s="139"/>
      <c r="C984" s="140"/>
      <c r="D984" s="140"/>
      <c r="E984" s="140"/>
      <c r="F984" s="141"/>
      <c r="G984" s="141"/>
      <c r="H984" s="140"/>
      <c r="I984" s="140"/>
      <c r="J984" s="140"/>
      <c r="K984" s="140"/>
      <c r="L984" s="140"/>
      <c r="M984" s="140"/>
      <c r="N984" s="140"/>
      <c r="O984" s="142"/>
      <c r="P98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84" s="140"/>
      <c r="R984" s="140"/>
      <c r="S984" s="140"/>
      <c r="T984" s="140"/>
      <c r="U984" s="137" t="str">
        <f t="shared" si="106"/>
        <v/>
      </c>
      <c r="V984" s="140"/>
      <c r="AL984" s="111" t="str">
        <f t="shared" si="107"/>
        <v/>
      </c>
      <c r="AM984" s="112" t="str">
        <f t="shared" si="108"/>
        <v/>
      </c>
      <c r="AN984" s="112" t="str">
        <f t="shared" si="109"/>
        <v/>
      </c>
      <c r="AO984" s="112" t="str">
        <f t="shared" si="110"/>
        <v/>
      </c>
      <c r="AP984" s="112" t="str">
        <f t="shared" si="111"/>
        <v/>
      </c>
      <c r="AQ984" s="112" t="str">
        <f t="shared" si="112"/>
        <v/>
      </c>
    </row>
    <row r="985" spans="1:43" x14ac:dyDescent="0.25">
      <c r="A985" s="138"/>
      <c r="B985" s="139"/>
      <c r="C985" s="140"/>
      <c r="D985" s="140"/>
      <c r="E985" s="140"/>
      <c r="F985" s="141"/>
      <c r="G985" s="141"/>
      <c r="H985" s="140"/>
      <c r="I985" s="140"/>
      <c r="J985" s="140"/>
      <c r="K985" s="140"/>
      <c r="L985" s="140"/>
      <c r="M985" s="140"/>
      <c r="N985" s="140"/>
      <c r="O985" s="142"/>
      <c r="P98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85" s="140"/>
      <c r="R985" s="140"/>
      <c r="S985" s="140"/>
      <c r="T985" s="140"/>
      <c r="U985" s="137" t="str">
        <f t="shared" si="106"/>
        <v/>
      </c>
      <c r="V985" s="140"/>
      <c r="AL985" s="111" t="str">
        <f t="shared" si="107"/>
        <v/>
      </c>
      <c r="AM985" s="112" t="str">
        <f t="shared" si="108"/>
        <v/>
      </c>
      <c r="AN985" s="112" t="str">
        <f t="shared" si="109"/>
        <v/>
      </c>
      <c r="AO985" s="112" t="str">
        <f t="shared" si="110"/>
        <v/>
      </c>
      <c r="AP985" s="112" t="str">
        <f t="shared" si="111"/>
        <v/>
      </c>
      <c r="AQ985" s="112" t="str">
        <f t="shared" si="112"/>
        <v/>
      </c>
    </row>
    <row r="986" spans="1:43" x14ac:dyDescent="0.25">
      <c r="A986" s="138"/>
      <c r="B986" s="139"/>
      <c r="C986" s="140"/>
      <c r="D986" s="140"/>
      <c r="E986" s="140"/>
      <c r="F986" s="141"/>
      <c r="G986" s="141"/>
      <c r="H986" s="140"/>
      <c r="I986" s="140"/>
      <c r="J986" s="140"/>
      <c r="K986" s="140"/>
      <c r="L986" s="140"/>
      <c r="M986" s="140"/>
      <c r="N986" s="140"/>
      <c r="O986" s="142"/>
      <c r="P98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86" s="140"/>
      <c r="R986" s="140"/>
      <c r="S986" s="140"/>
      <c r="T986" s="140"/>
      <c r="U986" s="137" t="str">
        <f t="shared" si="106"/>
        <v/>
      </c>
      <c r="V986" s="140"/>
      <c r="AL986" s="111" t="str">
        <f t="shared" si="107"/>
        <v/>
      </c>
      <c r="AM986" s="112" t="str">
        <f t="shared" si="108"/>
        <v/>
      </c>
      <c r="AN986" s="112" t="str">
        <f t="shared" si="109"/>
        <v/>
      </c>
      <c r="AO986" s="112" t="str">
        <f t="shared" si="110"/>
        <v/>
      </c>
      <c r="AP986" s="112" t="str">
        <f t="shared" si="111"/>
        <v/>
      </c>
      <c r="AQ986" s="112" t="str">
        <f t="shared" si="112"/>
        <v/>
      </c>
    </row>
    <row r="987" spans="1:43" x14ac:dyDescent="0.25">
      <c r="A987" s="138"/>
      <c r="B987" s="139"/>
      <c r="C987" s="140"/>
      <c r="D987" s="140"/>
      <c r="E987" s="140"/>
      <c r="F987" s="141"/>
      <c r="G987" s="141"/>
      <c r="H987" s="140"/>
      <c r="I987" s="140"/>
      <c r="J987" s="140"/>
      <c r="K987" s="140"/>
      <c r="L987" s="140"/>
      <c r="M987" s="140"/>
      <c r="N987" s="140"/>
      <c r="O987" s="142"/>
      <c r="P98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87" s="140"/>
      <c r="R987" s="140"/>
      <c r="S987" s="140"/>
      <c r="T987" s="140"/>
      <c r="U987" s="137" t="str">
        <f t="shared" si="106"/>
        <v/>
      </c>
      <c r="V987" s="140"/>
      <c r="AL987" s="111" t="str">
        <f t="shared" si="107"/>
        <v/>
      </c>
      <c r="AM987" s="112" t="str">
        <f t="shared" si="108"/>
        <v/>
      </c>
      <c r="AN987" s="112" t="str">
        <f t="shared" si="109"/>
        <v/>
      </c>
      <c r="AO987" s="112" t="str">
        <f t="shared" si="110"/>
        <v/>
      </c>
      <c r="AP987" s="112" t="str">
        <f t="shared" si="111"/>
        <v/>
      </c>
      <c r="AQ987" s="112" t="str">
        <f t="shared" si="112"/>
        <v/>
      </c>
    </row>
    <row r="988" spans="1:43" x14ac:dyDescent="0.25">
      <c r="A988" s="138"/>
      <c r="B988" s="139"/>
      <c r="C988" s="140"/>
      <c r="D988" s="140"/>
      <c r="E988" s="140"/>
      <c r="F988" s="141"/>
      <c r="G988" s="141"/>
      <c r="H988" s="140"/>
      <c r="I988" s="140"/>
      <c r="J988" s="140"/>
      <c r="K988" s="140"/>
      <c r="L988" s="140"/>
      <c r="M988" s="140"/>
      <c r="N988" s="140"/>
      <c r="O988" s="142"/>
      <c r="P98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88" s="140"/>
      <c r="R988" s="140"/>
      <c r="S988" s="140"/>
      <c r="T988" s="140"/>
      <c r="U988" s="137" t="str">
        <f t="shared" si="106"/>
        <v/>
      </c>
      <c r="V988" s="140"/>
      <c r="AL988" s="111" t="str">
        <f t="shared" si="107"/>
        <v/>
      </c>
      <c r="AM988" s="112" t="str">
        <f t="shared" si="108"/>
        <v/>
      </c>
      <c r="AN988" s="112" t="str">
        <f t="shared" si="109"/>
        <v/>
      </c>
      <c r="AO988" s="112" t="str">
        <f t="shared" si="110"/>
        <v/>
      </c>
      <c r="AP988" s="112" t="str">
        <f t="shared" si="111"/>
        <v/>
      </c>
      <c r="AQ988" s="112" t="str">
        <f t="shared" si="112"/>
        <v/>
      </c>
    </row>
    <row r="989" spans="1:43" x14ac:dyDescent="0.25">
      <c r="A989" s="138"/>
      <c r="B989" s="139"/>
      <c r="C989" s="140"/>
      <c r="D989" s="140"/>
      <c r="E989" s="140"/>
      <c r="F989" s="141"/>
      <c r="G989" s="141"/>
      <c r="H989" s="140"/>
      <c r="I989" s="140"/>
      <c r="J989" s="140"/>
      <c r="K989" s="140"/>
      <c r="L989" s="140"/>
      <c r="M989" s="140"/>
      <c r="N989" s="140"/>
      <c r="O989" s="142"/>
      <c r="P98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89" s="140"/>
      <c r="R989" s="140"/>
      <c r="S989" s="140"/>
      <c r="T989" s="140"/>
      <c r="U989" s="137" t="str">
        <f t="shared" si="106"/>
        <v/>
      </c>
      <c r="V989" s="140"/>
      <c r="AL989" s="111" t="str">
        <f t="shared" si="107"/>
        <v/>
      </c>
      <c r="AM989" s="112" t="str">
        <f t="shared" si="108"/>
        <v/>
      </c>
      <c r="AN989" s="112" t="str">
        <f t="shared" si="109"/>
        <v/>
      </c>
      <c r="AO989" s="112" t="str">
        <f t="shared" si="110"/>
        <v/>
      </c>
      <c r="AP989" s="112" t="str">
        <f t="shared" si="111"/>
        <v/>
      </c>
      <c r="AQ989" s="112" t="str">
        <f t="shared" si="112"/>
        <v/>
      </c>
    </row>
    <row r="990" spans="1:43" x14ac:dyDescent="0.25">
      <c r="A990" s="138"/>
      <c r="B990" s="139"/>
      <c r="C990" s="140"/>
      <c r="D990" s="140"/>
      <c r="E990" s="140"/>
      <c r="F990" s="141"/>
      <c r="G990" s="141"/>
      <c r="H990" s="140"/>
      <c r="I990" s="140"/>
      <c r="J990" s="140"/>
      <c r="K990" s="140"/>
      <c r="L990" s="140"/>
      <c r="M990" s="140"/>
      <c r="N990" s="140"/>
      <c r="O990" s="142"/>
      <c r="P99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90" s="140"/>
      <c r="R990" s="140"/>
      <c r="S990" s="140"/>
      <c r="T990" s="140"/>
      <c r="U990" s="137" t="str">
        <f t="shared" si="106"/>
        <v/>
      </c>
      <c r="V990" s="140"/>
      <c r="AL990" s="111" t="str">
        <f t="shared" si="107"/>
        <v/>
      </c>
      <c r="AM990" s="112" t="str">
        <f t="shared" si="108"/>
        <v/>
      </c>
      <c r="AN990" s="112" t="str">
        <f t="shared" si="109"/>
        <v/>
      </c>
      <c r="AO990" s="112" t="str">
        <f t="shared" si="110"/>
        <v/>
      </c>
      <c r="AP990" s="112" t="str">
        <f t="shared" si="111"/>
        <v/>
      </c>
      <c r="AQ990" s="112" t="str">
        <f t="shared" si="112"/>
        <v/>
      </c>
    </row>
    <row r="991" spans="1:43" x14ac:dyDescent="0.25">
      <c r="A991" s="138"/>
      <c r="B991" s="139"/>
      <c r="C991" s="140"/>
      <c r="D991" s="140"/>
      <c r="E991" s="140"/>
      <c r="F991" s="141"/>
      <c r="G991" s="141"/>
      <c r="H991" s="140"/>
      <c r="I991" s="140"/>
      <c r="J991" s="140"/>
      <c r="K991" s="140"/>
      <c r="L991" s="140"/>
      <c r="M991" s="140"/>
      <c r="N991" s="140"/>
      <c r="O991" s="142"/>
      <c r="P991"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91" s="140"/>
      <c r="R991" s="140"/>
      <c r="S991" s="140"/>
      <c r="T991" s="140"/>
      <c r="U991" s="137" t="str">
        <f t="shared" si="106"/>
        <v/>
      </c>
      <c r="V991" s="140"/>
      <c r="AL991" s="111" t="str">
        <f t="shared" si="107"/>
        <v/>
      </c>
      <c r="AM991" s="112" t="str">
        <f t="shared" si="108"/>
        <v/>
      </c>
      <c r="AN991" s="112" t="str">
        <f t="shared" si="109"/>
        <v/>
      </c>
      <c r="AO991" s="112" t="str">
        <f t="shared" si="110"/>
        <v/>
      </c>
      <c r="AP991" s="112" t="str">
        <f t="shared" si="111"/>
        <v/>
      </c>
      <c r="AQ991" s="112" t="str">
        <f t="shared" si="112"/>
        <v/>
      </c>
    </row>
    <row r="992" spans="1:43" x14ac:dyDescent="0.25">
      <c r="A992" s="138"/>
      <c r="B992" s="139"/>
      <c r="C992" s="140"/>
      <c r="D992" s="140"/>
      <c r="E992" s="140"/>
      <c r="F992" s="141"/>
      <c r="G992" s="141"/>
      <c r="H992" s="140"/>
      <c r="I992" s="140"/>
      <c r="J992" s="140"/>
      <c r="K992" s="140"/>
      <c r="L992" s="140"/>
      <c r="M992" s="140"/>
      <c r="N992" s="140"/>
      <c r="O992" s="142"/>
      <c r="P992"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92" s="140"/>
      <c r="R992" s="140"/>
      <c r="S992" s="140"/>
      <c r="T992" s="140"/>
      <c r="U992" s="137" t="str">
        <f t="shared" si="106"/>
        <v/>
      </c>
      <c r="V992" s="140"/>
      <c r="AL992" s="111" t="str">
        <f t="shared" si="107"/>
        <v/>
      </c>
      <c r="AM992" s="112" t="str">
        <f t="shared" si="108"/>
        <v/>
      </c>
      <c r="AN992" s="112" t="str">
        <f t="shared" si="109"/>
        <v/>
      </c>
      <c r="AO992" s="112" t="str">
        <f t="shared" si="110"/>
        <v/>
      </c>
      <c r="AP992" s="112" t="str">
        <f t="shared" si="111"/>
        <v/>
      </c>
      <c r="AQ992" s="112" t="str">
        <f t="shared" si="112"/>
        <v/>
      </c>
    </row>
    <row r="993" spans="1:43" x14ac:dyDescent="0.25">
      <c r="A993" s="138"/>
      <c r="B993" s="139"/>
      <c r="C993" s="140"/>
      <c r="D993" s="140"/>
      <c r="E993" s="140"/>
      <c r="F993" s="141"/>
      <c r="G993" s="141"/>
      <c r="H993" s="140"/>
      <c r="I993" s="140"/>
      <c r="J993" s="140"/>
      <c r="K993" s="140"/>
      <c r="L993" s="140"/>
      <c r="M993" s="140"/>
      <c r="N993" s="140"/>
      <c r="O993" s="142"/>
      <c r="P993"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93" s="140"/>
      <c r="R993" s="140"/>
      <c r="S993" s="140"/>
      <c r="T993" s="140"/>
      <c r="U993" s="137" t="str">
        <f t="shared" si="106"/>
        <v/>
      </c>
      <c r="V993" s="140"/>
      <c r="AL993" s="111" t="str">
        <f t="shared" si="107"/>
        <v/>
      </c>
      <c r="AM993" s="112" t="str">
        <f t="shared" si="108"/>
        <v/>
      </c>
      <c r="AN993" s="112" t="str">
        <f t="shared" si="109"/>
        <v/>
      </c>
      <c r="AO993" s="112" t="str">
        <f t="shared" si="110"/>
        <v/>
      </c>
      <c r="AP993" s="112" t="str">
        <f t="shared" si="111"/>
        <v/>
      </c>
      <c r="AQ993" s="112" t="str">
        <f t="shared" si="112"/>
        <v/>
      </c>
    </row>
    <row r="994" spans="1:43" x14ac:dyDescent="0.25">
      <c r="A994" s="138"/>
      <c r="B994" s="139"/>
      <c r="C994" s="140"/>
      <c r="D994" s="140"/>
      <c r="E994" s="140"/>
      <c r="F994" s="141"/>
      <c r="G994" s="141"/>
      <c r="H994" s="140"/>
      <c r="I994" s="140"/>
      <c r="J994" s="140"/>
      <c r="K994" s="140"/>
      <c r="L994" s="140"/>
      <c r="M994" s="140"/>
      <c r="N994" s="140"/>
      <c r="O994" s="142"/>
      <c r="P994"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94" s="140"/>
      <c r="R994" s="140"/>
      <c r="S994" s="140"/>
      <c r="T994" s="140"/>
      <c r="U994" s="137" t="str">
        <f t="shared" si="106"/>
        <v/>
      </c>
      <c r="V994" s="140"/>
      <c r="AL994" s="111" t="str">
        <f t="shared" si="107"/>
        <v/>
      </c>
      <c r="AM994" s="112" t="str">
        <f t="shared" si="108"/>
        <v/>
      </c>
      <c r="AN994" s="112" t="str">
        <f t="shared" si="109"/>
        <v/>
      </c>
      <c r="AO994" s="112" t="str">
        <f t="shared" si="110"/>
        <v/>
      </c>
      <c r="AP994" s="112" t="str">
        <f t="shared" si="111"/>
        <v/>
      </c>
      <c r="AQ994" s="112" t="str">
        <f t="shared" si="112"/>
        <v/>
      </c>
    </row>
    <row r="995" spans="1:43" x14ac:dyDescent="0.25">
      <c r="A995" s="138"/>
      <c r="B995" s="139"/>
      <c r="C995" s="140"/>
      <c r="D995" s="140"/>
      <c r="E995" s="140"/>
      <c r="F995" s="141"/>
      <c r="G995" s="141"/>
      <c r="H995" s="140"/>
      <c r="I995" s="140"/>
      <c r="J995" s="140"/>
      <c r="K995" s="140"/>
      <c r="L995" s="140"/>
      <c r="M995" s="140"/>
      <c r="N995" s="140"/>
      <c r="O995" s="142"/>
      <c r="P995"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95" s="140"/>
      <c r="R995" s="140"/>
      <c r="S995" s="140"/>
      <c r="T995" s="140"/>
      <c r="U995" s="137" t="str">
        <f t="shared" si="106"/>
        <v/>
      </c>
      <c r="V995" s="140"/>
      <c r="AL995" s="111" t="str">
        <f t="shared" si="107"/>
        <v/>
      </c>
      <c r="AM995" s="112" t="str">
        <f t="shared" si="108"/>
        <v/>
      </c>
      <c r="AN995" s="112" t="str">
        <f t="shared" si="109"/>
        <v/>
      </c>
      <c r="AO995" s="112" t="str">
        <f t="shared" si="110"/>
        <v/>
      </c>
      <c r="AP995" s="112" t="str">
        <f t="shared" si="111"/>
        <v/>
      </c>
      <c r="AQ995" s="112" t="str">
        <f t="shared" si="112"/>
        <v/>
      </c>
    </row>
    <row r="996" spans="1:43" x14ac:dyDescent="0.25">
      <c r="A996" s="138"/>
      <c r="B996" s="139"/>
      <c r="C996" s="140"/>
      <c r="D996" s="140"/>
      <c r="E996" s="140"/>
      <c r="F996" s="141"/>
      <c r="G996" s="141"/>
      <c r="H996" s="140"/>
      <c r="I996" s="140"/>
      <c r="J996" s="140"/>
      <c r="K996" s="140"/>
      <c r="L996" s="140"/>
      <c r="M996" s="140"/>
      <c r="N996" s="140"/>
      <c r="O996" s="142"/>
      <c r="P996"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96" s="140"/>
      <c r="R996" s="140"/>
      <c r="S996" s="140"/>
      <c r="T996" s="140"/>
      <c r="U996" s="137" t="str">
        <f t="shared" si="106"/>
        <v/>
      </c>
      <c r="V996" s="140"/>
      <c r="AL996" s="111" t="str">
        <f t="shared" si="107"/>
        <v/>
      </c>
      <c r="AM996" s="112" t="str">
        <f t="shared" si="108"/>
        <v/>
      </c>
      <c r="AN996" s="112" t="str">
        <f t="shared" si="109"/>
        <v/>
      </c>
      <c r="AO996" s="112" t="str">
        <f t="shared" si="110"/>
        <v/>
      </c>
      <c r="AP996" s="112" t="str">
        <f t="shared" si="111"/>
        <v/>
      </c>
      <c r="AQ996" s="112" t="str">
        <f t="shared" si="112"/>
        <v/>
      </c>
    </row>
    <row r="997" spans="1:43" x14ac:dyDescent="0.25">
      <c r="A997" s="138"/>
      <c r="B997" s="139"/>
      <c r="C997" s="140"/>
      <c r="D997" s="140"/>
      <c r="E997" s="140"/>
      <c r="F997" s="141"/>
      <c r="G997" s="141"/>
      <c r="H997" s="140"/>
      <c r="I997" s="140"/>
      <c r="J997" s="140"/>
      <c r="K997" s="140"/>
      <c r="L997" s="140"/>
      <c r="M997" s="140"/>
      <c r="N997" s="140"/>
      <c r="O997" s="142"/>
      <c r="P997"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97" s="140"/>
      <c r="R997" s="140"/>
      <c r="S997" s="140"/>
      <c r="T997" s="140"/>
      <c r="U997" s="137" t="str">
        <f t="shared" si="106"/>
        <v/>
      </c>
      <c r="V997" s="140"/>
      <c r="AL997" s="111" t="str">
        <f t="shared" si="107"/>
        <v/>
      </c>
      <c r="AM997" s="112" t="str">
        <f t="shared" si="108"/>
        <v/>
      </c>
      <c r="AN997" s="112" t="str">
        <f t="shared" si="109"/>
        <v/>
      </c>
      <c r="AO997" s="112" t="str">
        <f t="shared" si="110"/>
        <v/>
      </c>
      <c r="AP997" s="112" t="str">
        <f t="shared" si="111"/>
        <v/>
      </c>
      <c r="AQ997" s="112" t="str">
        <f t="shared" si="112"/>
        <v/>
      </c>
    </row>
    <row r="998" spans="1:43" x14ac:dyDescent="0.25">
      <c r="A998" s="138"/>
      <c r="B998" s="139"/>
      <c r="C998" s="140"/>
      <c r="D998" s="140"/>
      <c r="E998" s="140"/>
      <c r="F998" s="141"/>
      <c r="G998" s="141"/>
      <c r="H998" s="140"/>
      <c r="I998" s="140"/>
      <c r="J998" s="140"/>
      <c r="K998" s="140"/>
      <c r="L998" s="140"/>
      <c r="M998" s="140"/>
      <c r="N998" s="140"/>
      <c r="O998" s="142"/>
      <c r="P998"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98" s="140"/>
      <c r="R998" s="140"/>
      <c r="S998" s="140"/>
      <c r="T998" s="140"/>
      <c r="U998" s="137" t="str">
        <f t="shared" si="106"/>
        <v/>
      </c>
      <c r="V998" s="140"/>
      <c r="AL998" s="111" t="str">
        <f t="shared" si="107"/>
        <v/>
      </c>
      <c r="AM998" s="112" t="str">
        <f t="shared" si="108"/>
        <v/>
      </c>
      <c r="AN998" s="112" t="str">
        <f t="shared" si="109"/>
        <v/>
      </c>
      <c r="AO998" s="112" t="str">
        <f t="shared" si="110"/>
        <v/>
      </c>
      <c r="AP998" s="112" t="str">
        <f t="shared" si="111"/>
        <v/>
      </c>
      <c r="AQ998" s="112" t="str">
        <f t="shared" si="112"/>
        <v/>
      </c>
    </row>
    <row r="999" spans="1:43" x14ac:dyDescent="0.25">
      <c r="A999" s="138"/>
      <c r="B999" s="139"/>
      <c r="C999" s="140"/>
      <c r="D999" s="140"/>
      <c r="E999" s="140"/>
      <c r="F999" s="141"/>
      <c r="G999" s="141"/>
      <c r="H999" s="140"/>
      <c r="I999" s="140"/>
      <c r="J999" s="140"/>
      <c r="K999" s="140"/>
      <c r="L999" s="140"/>
      <c r="M999" s="140"/>
      <c r="N999" s="140"/>
      <c r="O999" s="142"/>
      <c r="P999"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999" s="140"/>
      <c r="R999" s="140"/>
      <c r="S999" s="140"/>
      <c r="T999" s="140"/>
      <c r="U999" s="137" t="str">
        <f t="shared" si="106"/>
        <v/>
      </c>
      <c r="V999" s="140"/>
      <c r="AL999" s="111" t="str">
        <f t="shared" si="107"/>
        <v/>
      </c>
      <c r="AM999" s="112" t="str">
        <f t="shared" si="108"/>
        <v/>
      </c>
      <c r="AN999" s="112" t="str">
        <f t="shared" si="109"/>
        <v/>
      </c>
      <c r="AO999" s="112" t="str">
        <f t="shared" si="110"/>
        <v/>
      </c>
      <c r="AP999" s="112" t="str">
        <f t="shared" si="111"/>
        <v/>
      </c>
      <c r="AQ999" s="112" t="str">
        <f t="shared" si="112"/>
        <v/>
      </c>
    </row>
    <row r="1000" spans="1:43" x14ac:dyDescent="0.25">
      <c r="A1000" s="138"/>
      <c r="B1000" s="139"/>
      <c r="C1000" s="140"/>
      <c r="D1000" s="140"/>
      <c r="E1000" s="140"/>
      <c r="F1000" s="141"/>
      <c r="G1000" s="141"/>
      <c r="H1000" s="140"/>
      <c r="I1000" s="140"/>
      <c r="J1000" s="140"/>
      <c r="K1000" s="140"/>
      <c r="L1000" s="140"/>
      <c r="M1000" s="140"/>
      <c r="N1000" s="140"/>
      <c r="O1000" s="142"/>
      <c r="P1000" s="143" t="str">
        <f>IF(OR(
Tableau1[[#This Row],[Type_Trajet]]=Cas_Art80!$A$2,
Tableau1[[#This Row],[Type_Trajet]]=Cas_Art80!$A$3,
Tableau1[[#This Row],[Type_Trajet]]=Cas_Art80!$A$4,
Tableau1[[#This Row],[Type_Trajet]]=Cas_Art80!$A$5,
Tableau1[[#This Row],[Type_Trajet]]=Cas_Art80!$A$6,
Tableau1[[#This Row],[Type_Trajet]]=Cas_Art80!$A$7,
Tableau1[[#This Row],[Type_Trajet]]=Cas_Art80!$A$8,
Tableau1[[#This Row],[Type_Trajet]]=Cas_Art80!$A$9,
Tableau1[[#This Row],[Type_Trajet]]=Cas_Art80!$A$10,
Tableau1[[#This Row],[Type_Trajet]]=Cas_Art80!$B$2,
Tableau1[[#This Row],[Type_Trajet]]=Cas_Art80!$B$8,
Tableau1[[#This Row],[Type_Trajet]]=Cas_Art80!$B$9,
Tableau1[[#This Row],[Type_Trajet]]=Cas_Art80!$B$10,
Tableau1[[#This Row],[Type_Trajet]]=Cas_Art80!$B$11,
Tableau1[[#This Row],[Type_Trajet]]=Cas_Art80!$B$12,
Tableau1[[#This Row],[Type_Trajet]]=Cas_Art80!$B$13,
Tableau1[[#This Row],[Type_Trajet]]=Cas_Art80!$B$14,
Tableau1[[#This Row],[Type_Trajet]]=Cas_Art80!$B$15,
Tableau1[[#This Row],[Type_Trajet]]=Cas_Art80!$B$16,
Tableau1[[#This Row],[Type_Trajet]]=Cas_Art80!$B$23,
Tableau1[[#This Row],[Type_Trajet]]=Cas_Art80!$B$27,
Tableau1[[#This Row],[Type_Trajet]]=Cas_Art80!$B$28,
Tableau1[[#This Row],[Type_Trajet]]=Cas_Art80!$B$29,
Tableau1[[#This Row],[Type_Trajet]]=Cas_Art80!$B$33,
Tableau1[[#This Row],[Type_Trajet]]=Cas_Art80!$B$34,
Tableau1[[#This Row],[Type_Trajet]]=Cas_Art80!$B$35),
"Votre établissement",
IF(OR(
Tableau1[[#This Row],[Type_Trajet]]=Cas_Art80!$B$24,
Tableau1[[#This Row],[Type_Trajet]]=Cas_Art80!$B$26),
"Patient",
IF(OR(
Tableau1[[#This Row],[Type_Trajet]]=Cas_Art80!$A$11,
Tableau1[[#This Row],[Type_Trajet]]=Cas_Art80!$B$25,
Tableau1[[#This Row],[Type_Trajet]]=Cas_Art80!$B$30,
Tableau1[[#This Row],[Type_Trajet]]=Cas_Art80!$B$31,
Tableau1[[#This Row],[Type_Trajet]]=Cas_Art80!$B$32,
Tableau1[[#This Row],[Type_Trajet]]=Cas_Art80!$B$39),
"Assurance Maladie",
IF(OR(
Tableau1[[#This Row],[Type_Trajet]]=Cas_Art80!$B$17,
Tableau1[[#This Row],[Type_Trajet]]=Cas_Art80!$B$18,
Tableau1[[#This Row],[Type_Trajet]]=Cas_Art80!$B$19,
Tableau1[[#This Row],[Type_Trajet]]=Cas_Art80!$B$20,
Tableau1[[#This Row],[Type_Trajet]]=Cas_Art80!$B$21,
Tableau1[[#This Row],[Type_Trajet]]=Cas_Art80!$B$22,
Tableau1[[#This Row],[Type_Trajet]]=Cas_Art80!$B$5,
Tableau1[[#This Row],[Type_Trajet]]=Cas_Art80!$B$6,
Tableau1[[#This Row],[Type_Trajet]]=Cas_Art80!$B$7,
Tableau1[[#This Row],[Type_Trajet]]=Cas_Art80!$B$3,
Tableau1[[#This Row],[Type_Trajet]]=Cas_Art80!$B$4,
Tableau1[[#This Row],[Type_Trajet]]=Cas_Art80!$B$5,
Tableau1[[#This Row],[Type_Trajet]]=Cas_Art80!$B$36,
Tableau1[[#This Row],[Type_Trajet]]=Cas_Art80!$B$37,
Tableau1[[#This Row],[Type_Trajet]]=Cas_Art80!$B$38),
"Etablissement Receveur",""))))</f>
        <v/>
      </c>
      <c r="Q1000" s="140"/>
      <c r="R1000" s="140"/>
      <c r="S1000" s="140"/>
      <c r="T1000" s="140"/>
      <c r="U1000" s="137" t="str">
        <f t="shared" si="106"/>
        <v/>
      </c>
      <c r="V1000" s="140"/>
      <c r="AL1000" s="111" t="str">
        <f t="shared" si="107"/>
        <v/>
      </c>
      <c r="AM1000" s="112" t="str">
        <f t="shared" si="108"/>
        <v/>
      </c>
      <c r="AN1000" s="112" t="str">
        <f t="shared" si="109"/>
        <v/>
      </c>
      <c r="AO1000" s="112" t="str">
        <f t="shared" si="110"/>
        <v/>
      </c>
      <c r="AP1000" s="112" t="str">
        <f t="shared" si="111"/>
        <v/>
      </c>
      <c r="AQ1000" s="112" t="str">
        <f t="shared" si="112"/>
        <v/>
      </c>
    </row>
    <row r="1001" spans="1:43" x14ac:dyDescent="0.25">
      <c r="AL1001" s="111" t="str">
        <f t="shared" si="107"/>
        <v/>
      </c>
      <c r="AM1001" s="112" t="str">
        <f t="shared" si="108"/>
        <v/>
      </c>
      <c r="AN1001" s="112" t="str">
        <f t="shared" si="109"/>
        <v/>
      </c>
      <c r="AO1001" s="112" t="str">
        <f t="shared" si="110"/>
        <v/>
      </c>
      <c r="AP1001" s="112" t="str">
        <f t="shared" si="111"/>
        <v/>
      </c>
      <c r="AQ1001" s="112" t="str">
        <f t="shared" si="112"/>
        <v/>
      </c>
    </row>
    <row r="1002" spans="1:43" x14ac:dyDescent="0.25">
      <c r="AL1002" s="111" t="str">
        <f t="shared" si="107"/>
        <v/>
      </c>
      <c r="AM1002" s="112" t="str">
        <f t="shared" si="108"/>
        <v/>
      </c>
      <c r="AN1002" s="112" t="str">
        <f t="shared" si="109"/>
        <v/>
      </c>
      <c r="AO1002" s="112" t="str">
        <f t="shared" si="110"/>
        <v/>
      </c>
      <c r="AP1002" s="112" t="str">
        <f t="shared" si="111"/>
        <v/>
      </c>
      <c r="AQ1002" s="112" t="str">
        <f t="shared" si="112"/>
        <v/>
      </c>
    </row>
    <row r="1003" spans="1:43" x14ac:dyDescent="0.25">
      <c r="AL1003" s="111" t="str">
        <f t="shared" si="107"/>
        <v/>
      </c>
      <c r="AM1003" s="112" t="str">
        <f t="shared" si="108"/>
        <v/>
      </c>
      <c r="AN1003" s="112" t="str">
        <f t="shared" si="109"/>
        <v/>
      </c>
      <c r="AO1003" s="112" t="str">
        <f t="shared" si="110"/>
        <v/>
      </c>
      <c r="AP1003" s="112" t="str">
        <f t="shared" si="111"/>
        <v/>
      </c>
      <c r="AQ1003" s="112" t="str">
        <f t="shared" si="112"/>
        <v/>
      </c>
    </row>
    <row r="1004" spans="1:43" x14ac:dyDescent="0.25">
      <c r="AL1004" s="111" t="str">
        <f t="shared" si="107"/>
        <v/>
      </c>
      <c r="AM1004" s="112" t="str">
        <f t="shared" si="108"/>
        <v/>
      </c>
      <c r="AN1004" s="112" t="str">
        <f t="shared" si="109"/>
        <v/>
      </c>
      <c r="AO1004" s="112" t="str">
        <f t="shared" si="110"/>
        <v/>
      </c>
      <c r="AP1004" s="112" t="str">
        <f t="shared" si="111"/>
        <v/>
      </c>
      <c r="AQ1004" s="112" t="str">
        <f t="shared" si="112"/>
        <v/>
      </c>
    </row>
    <row r="1005" spans="1:43" x14ac:dyDescent="0.25">
      <c r="AL1005" s="111" t="str">
        <f t="shared" si="107"/>
        <v/>
      </c>
      <c r="AM1005" s="112" t="str">
        <f t="shared" si="108"/>
        <v/>
      </c>
      <c r="AN1005" s="112" t="str">
        <f t="shared" si="109"/>
        <v/>
      </c>
      <c r="AO1005" s="112" t="str">
        <f t="shared" si="110"/>
        <v/>
      </c>
      <c r="AP1005" s="112" t="str">
        <f t="shared" si="111"/>
        <v/>
      </c>
      <c r="AQ1005" s="112" t="str">
        <f t="shared" si="112"/>
        <v/>
      </c>
    </row>
    <row r="1006" spans="1:43" x14ac:dyDescent="0.25">
      <c r="AL1006" s="111" t="str">
        <f t="shared" si="107"/>
        <v/>
      </c>
      <c r="AM1006" s="112" t="str">
        <f t="shared" si="108"/>
        <v/>
      </c>
      <c r="AN1006" s="112" t="str">
        <f t="shared" si="109"/>
        <v/>
      </c>
      <c r="AO1006" s="112" t="str">
        <f t="shared" si="110"/>
        <v/>
      </c>
      <c r="AP1006" s="112" t="str">
        <f t="shared" si="111"/>
        <v/>
      </c>
      <c r="AQ1006" s="112" t="str">
        <f t="shared" si="112"/>
        <v/>
      </c>
    </row>
    <row r="1007" spans="1:43" x14ac:dyDescent="0.25">
      <c r="AL1007" s="111" t="str">
        <f t="shared" si="107"/>
        <v/>
      </c>
      <c r="AM1007" s="112" t="str">
        <f t="shared" si="108"/>
        <v/>
      </c>
      <c r="AN1007" s="112" t="str">
        <f t="shared" si="109"/>
        <v/>
      </c>
      <c r="AO1007" s="112" t="str">
        <f t="shared" si="110"/>
        <v/>
      </c>
      <c r="AP1007" s="112" t="str">
        <f t="shared" si="111"/>
        <v/>
      </c>
      <c r="AQ1007" s="112" t="str">
        <f t="shared" si="112"/>
        <v/>
      </c>
    </row>
    <row r="1008" spans="1:43" x14ac:dyDescent="0.25">
      <c r="AL1008" s="111" t="str">
        <f t="shared" si="107"/>
        <v/>
      </c>
      <c r="AM1008" s="112" t="str">
        <f t="shared" si="108"/>
        <v/>
      </c>
      <c r="AN1008" s="112" t="str">
        <f t="shared" si="109"/>
        <v/>
      </c>
      <c r="AO1008" s="112" t="str">
        <f t="shared" si="110"/>
        <v/>
      </c>
      <c r="AP1008" s="112" t="str">
        <f t="shared" si="111"/>
        <v/>
      </c>
      <c r="AQ1008" s="112" t="str">
        <f t="shared" si="112"/>
        <v/>
      </c>
    </row>
    <row r="1009" spans="38:43" x14ac:dyDescent="0.25">
      <c r="AL1009" s="111" t="str">
        <f t="shared" si="107"/>
        <v/>
      </c>
      <c r="AM1009" s="112" t="str">
        <f t="shared" si="108"/>
        <v/>
      </c>
      <c r="AN1009" s="112" t="str">
        <f t="shared" si="109"/>
        <v/>
      </c>
      <c r="AO1009" s="112" t="str">
        <f t="shared" si="110"/>
        <v/>
      </c>
      <c r="AP1009" s="112" t="str">
        <f t="shared" si="111"/>
        <v/>
      </c>
      <c r="AQ1009" s="112" t="str">
        <f t="shared" si="112"/>
        <v/>
      </c>
    </row>
    <row r="1010" spans="38:43" x14ac:dyDescent="0.25">
      <c r="AL1010" s="111" t="str">
        <f t="shared" si="107"/>
        <v/>
      </c>
      <c r="AM1010" s="112" t="str">
        <f t="shared" si="108"/>
        <v/>
      </c>
      <c r="AN1010" s="112" t="str">
        <f t="shared" si="109"/>
        <v/>
      </c>
      <c r="AO1010" s="112" t="str">
        <f t="shared" si="110"/>
        <v/>
      </c>
      <c r="AP1010" s="112" t="str">
        <f t="shared" si="111"/>
        <v/>
      </c>
      <c r="AQ1010" s="112" t="str">
        <f t="shared" si="112"/>
        <v/>
      </c>
    </row>
    <row r="1011" spans="38:43" x14ac:dyDescent="0.25">
      <c r="AL1011" s="111" t="str">
        <f t="shared" si="107"/>
        <v/>
      </c>
      <c r="AM1011" s="112" t="str">
        <f t="shared" si="108"/>
        <v/>
      </c>
      <c r="AN1011" s="112" t="str">
        <f t="shared" si="109"/>
        <v/>
      </c>
      <c r="AO1011" s="112" t="str">
        <f t="shared" si="110"/>
        <v/>
      </c>
      <c r="AP1011" s="112" t="str">
        <f t="shared" si="111"/>
        <v/>
      </c>
      <c r="AQ1011" s="112" t="str">
        <f t="shared" si="112"/>
        <v/>
      </c>
    </row>
    <row r="1012" spans="38:43" x14ac:dyDescent="0.25">
      <c r="AL1012" s="111" t="str">
        <f t="shared" si="107"/>
        <v/>
      </c>
      <c r="AM1012" s="112" t="str">
        <f t="shared" si="108"/>
        <v/>
      </c>
      <c r="AN1012" s="112" t="str">
        <f t="shared" si="109"/>
        <v/>
      </c>
      <c r="AO1012" s="112" t="str">
        <f t="shared" si="110"/>
        <v/>
      </c>
      <c r="AP1012" s="112" t="str">
        <f t="shared" si="111"/>
        <v/>
      </c>
      <c r="AQ1012" s="112" t="str">
        <f t="shared" si="112"/>
        <v/>
      </c>
    </row>
    <row r="1013" spans="38:43" x14ac:dyDescent="0.25">
      <c r="AL1013" s="111" t="str">
        <f t="shared" si="107"/>
        <v/>
      </c>
      <c r="AM1013" s="112" t="str">
        <f t="shared" si="108"/>
        <v/>
      </c>
      <c r="AN1013" s="112" t="str">
        <f t="shared" si="109"/>
        <v/>
      </c>
      <c r="AO1013" s="112" t="str">
        <f t="shared" si="110"/>
        <v/>
      </c>
      <c r="AP1013" s="112" t="str">
        <f t="shared" si="111"/>
        <v/>
      </c>
      <c r="AQ1013" s="112" t="str">
        <f t="shared" si="112"/>
        <v/>
      </c>
    </row>
    <row r="1014" spans="38:43" x14ac:dyDescent="0.25">
      <c r="AL1014" s="111" t="str">
        <f t="shared" si="107"/>
        <v/>
      </c>
      <c r="AM1014" s="112" t="str">
        <f t="shared" si="108"/>
        <v/>
      </c>
      <c r="AN1014" s="112" t="str">
        <f t="shared" si="109"/>
        <v/>
      </c>
      <c r="AO1014" s="112" t="str">
        <f t="shared" si="110"/>
        <v/>
      </c>
      <c r="AP1014" s="112" t="str">
        <f t="shared" si="111"/>
        <v/>
      </c>
      <c r="AQ1014" s="112" t="str">
        <f t="shared" si="112"/>
        <v/>
      </c>
    </row>
    <row r="1015" spans="38:43" x14ac:dyDescent="0.25">
      <c r="AL1015" s="111" t="str">
        <f t="shared" si="107"/>
        <v/>
      </c>
      <c r="AM1015" s="112" t="str">
        <f t="shared" si="108"/>
        <v/>
      </c>
      <c r="AN1015" s="112" t="str">
        <f t="shared" si="109"/>
        <v/>
      </c>
      <c r="AO1015" s="112" t="str">
        <f t="shared" si="110"/>
        <v/>
      </c>
      <c r="AP1015" s="112" t="str">
        <f t="shared" si="111"/>
        <v/>
      </c>
      <c r="AQ1015" s="112" t="str">
        <f t="shared" si="112"/>
        <v/>
      </c>
    </row>
    <row r="1016" spans="38:43" x14ac:dyDescent="0.25">
      <c r="AL1016" s="111" t="str">
        <f t="shared" si="107"/>
        <v/>
      </c>
      <c r="AM1016" s="112" t="str">
        <f t="shared" si="108"/>
        <v/>
      </c>
      <c r="AN1016" s="112" t="str">
        <f t="shared" si="109"/>
        <v/>
      </c>
      <c r="AO1016" s="112" t="str">
        <f t="shared" si="110"/>
        <v/>
      </c>
      <c r="AP1016" s="112" t="str">
        <f t="shared" si="111"/>
        <v/>
      </c>
      <c r="AQ1016" s="112" t="str">
        <f t="shared" si="112"/>
        <v/>
      </c>
    </row>
    <row r="1017" spans="38:43" x14ac:dyDescent="0.25">
      <c r="AL1017" s="111" t="str">
        <f t="shared" si="107"/>
        <v/>
      </c>
      <c r="AM1017" s="112" t="str">
        <f t="shared" si="108"/>
        <v/>
      </c>
      <c r="AN1017" s="112" t="str">
        <f t="shared" si="109"/>
        <v/>
      </c>
      <c r="AO1017" s="112" t="str">
        <f t="shared" si="110"/>
        <v/>
      </c>
      <c r="AP1017" s="112" t="str">
        <f t="shared" si="111"/>
        <v/>
      </c>
      <c r="AQ1017" s="112" t="str">
        <f t="shared" si="112"/>
        <v/>
      </c>
    </row>
    <row r="1018" spans="38:43" x14ac:dyDescent="0.25">
      <c r="AL1018" s="111" t="str">
        <f t="shared" si="107"/>
        <v/>
      </c>
      <c r="AM1018" s="112" t="str">
        <f t="shared" si="108"/>
        <v/>
      </c>
      <c r="AN1018" s="112" t="str">
        <f t="shared" si="109"/>
        <v/>
      </c>
      <c r="AO1018" s="112" t="str">
        <f t="shared" si="110"/>
        <v/>
      </c>
      <c r="AP1018" s="112" t="str">
        <f t="shared" si="111"/>
        <v/>
      </c>
      <c r="AQ1018" s="112" t="str">
        <f t="shared" si="112"/>
        <v/>
      </c>
    </row>
    <row r="1019" spans="38:43" x14ac:dyDescent="0.25">
      <c r="AL1019" s="111" t="str">
        <f t="shared" si="107"/>
        <v/>
      </c>
      <c r="AM1019" s="112" t="str">
        <f t="shared" si="108"/>
        <v/>
      </c>
      <c r="AN1019" s="112" t="str">
        <f t="shared" si="109"/>
        <v/>
      </c>
      <c r="AO1019" s="112" t="str">
        <f t="shared" si="110"/>
        <v/>
      </c>
      <c r="AP1019" s="112" t="str">
        <f t="shared" si="111"/>
        <v/>
      </c>
      <c r="AQ1019" s="112" t="str">
        <f t="shared" si="112"/>
        <v/>
      </c>
    </row>
    <row r="1020" spans="38:43" x14ac:dyDescent="0.25">
      <c r="AL1020" s="111" t="str">
        <f t="shared" si="107"/>
        <v/>
      </c>
      <c r="AM1020" s="112" t="str">
        <f t="shared" si="108"/>
        <v/>
      </c>
      <c r="AN1020" s="112" t="str">
        <f t="shared" si="109"/>
        <v/>
      </c>
      <c r="AO1020" s="112" t="str">
        <f t="shared" si="110"/>
        <v/>
      </c>
      <c r="AP1020" s="112" t="str">
        <f t="shared" si="111"/>
        <v/>
      </c>
      <c r="AQ1020" s="112" t="str">
        <f t="shared" si="112"/>
        <v/>
      </c>
    </row>
    <row r="1021" spans="38:43" x14ac:dyDescent="0.25">
      <c r="AL1021" s="111" t="str">
        <f t="shared" si="107"/>
        <v/>
      </c>
      <c r="AM1021" s="112" t="str">
        <f t="shared" si="108"/>
        <v/>
      </c>
      <c r="AN1021" s="112" t="str">
        <f t="shared" si="109"/>
        <v/>
      </c>
      <c r="AO1021" s="112" t="str">
        <f t="shared" si="110"/>
        <v/>
      </c>
      <c r="AP1021" s="112" t="str">
        <f t="shared" si="111"/>
        <v/>
      </c>
      <c r="AQ1021" s="112" t="str">
        <f t="shared" si="112"/>
        <v/>
      </c>
    </row>
    <row r="1022" spans="38:43" x14ac:dyDescent="0.25">
      <c r="AL1022" s="111" t="str">
        <f t="shared" si="107"/>
        <v/>
      </c>
      <c r="AM1022" s="112" t="str">
        <f t="shared" si="108"/>
        <v/>
      </c>
      <c r="AN1022" s="112" t="str">
        <f t="shared" si="109"/>
        <v/>
      </c>
      <c r="AO1022" s="112" t="str">
        <f t="shared" si="110"/>
        <v/>
      </c>
      <c r="AP1022" s="112" t="str">
        <f t="shared" si="111"/>
        <v/>
      </c>
      <c r="AQ1022" s="112" t="str">
        <f t="shared" si="112"/>
        <v/>
      </c>
    </row>
    <row r="1023" spans="38:43" x14ac:dyDescent="0.25">
      <c r="AL1023" s="111" t="str">
        <f t="shared" si="107"/>
        <v/>
      </c>
      <c r="AM1023" s="112" t="str">
        <f t="shared" si="108"/>
        <v/>
      </c>
      <c r="AN1023" s="112" t="str">
        <f t="shared" si="109"/>
        <v/>
      </c>
      <c r="AO1023" s="112" t="str">
        <f t="shared" si="110"/>
        <v/>
      </c>
      <c r="AP1023" s="112" t="str">
        <f t="shared" si="111"/>
        <v/>
      </c>
      <c r="AQ1023" s="112" t="str">
        <f t="shared" si="112"/>
        <v/>
      </c>
    </row>
    <row r="1024" spans="38:43" x14ac:dyDescent="0.25">
      <c r="AL1024" s="111" t="str">
        <f t="shared" si="107"/>
        <v/>
      </c>
      <c r="AM1024" s="112" t="str">
        <f t="shared" si="108"/>
        <v/>
      </c>
      <c r="AN1024" s="112" t="str">
        <f t="shared" si="109"/>
        <v/>
      </c>
      <c r="AO1024" s="112" t="str">
        <f t="shared" si="110"/>
        <v/>
      </c>
      <c r="AP1024" s="112" t="str">
        <f t="shared" si="111"/>
        <v/>
      </c>
      <c r="AQ1024" s="112" t="str">
        <f t="shared" si="112"/>
        <v/>
      </c>
    </row>
    <row r="1025" spans="38:43" x14ac:dyDescent="0.25">
      <c r="AL1025" s="111" t="str">
        <f t="shared" si="107"/>
        <v/>
      </c>
      <c r="AM1025" s="112" t="str">
        <f t="shared" si="108"/>
        <v/>
      </c>
      <c r="AN1025" s="112" t="str">
        <f t="shared" si="109"/>
        <v/>
      </c>
      <c r="AO1025" s="112" t="str">
        <f t="shared" si="110"/>
        <v/>
      </c>
      <c r="AP1025" s="112" t="str">
        <f t="shared" si="111"/>
        <v/>
      </c>
      <c r="AQ1025" s="112" t="str">
        <f t="shared" si="112"/>
        <v/>
      </c>
    </row>
    <row r="1026" spans="38:43" x14ac:dyDescent="0.25">
      <c r="AL1026" s="111" t="str">
        <f t="shared" si="107"/>
        <v/>
      </c>
      <c r="AM1026" s="112" t="str">
        <f t="shared" si="108"/>
        <v/>
      </c>
      <c r="AN1026" s="112" t="str">
        <f t="shared" si="109"/>
        <v/>
      </c>
      <c r="AO1026" s="112" t="str">
        <f t="shared" si="110"/>
        <v/>
      </c>
      <c r="AP1026" s="112" t="str">
        <f t="shared" si="111"/>
        <v/>
      </c>
      <c r="AQ1026" s="112" t="str">
        <f t="shared" si="112"/>
        <v/>
      </c>
    </row>
    <row r="1027" spans="38:43" x14ac:dyDescent="0.25">
      <c r="AL1027" s="111" t="str">
        <f t="shared" ref="AL1027:AL1090" si="113">IF(AND(B1027&lt;&gt;"",L1027="Ambulance"),VALUE(LEFT(HOUR(B1027),2)),"")</f>
        <v/>
      </c>
      <c r="AM1027" s="112" t="str">
        <f t="shared" ref="AM1027:AM1090" si="114">IF(AND(B1027&lt;&gt;"",L1027="VSL"),VALUE(LEFT(HOUR(B1027),2)),"")</f>
        <v/>
      </c>
      <c r="AN1027" s="112" t="str">
        <f t="shared" ref="AN1027:AN1090" si="115">IF(AND(B1027&lt;&gt;"",L1027="Taxi conventionné"),VALUE(LEFT(HOUR(B1027),2)),"")</f>
        <v/>
      </c>
      <c r="AO1027" s="112" t="str">
        <f t="shared" ref="AO1027:AO1090" si="116">IF(AND(B1027&lt;&gt;"",L1027="Véhicule personnel"),VALUE(LEFT(HOUR(B1027),2)),"")</f>
        <v/>
      </c>
      <c r="AP1027" s="112" t="str">
        <f t="shared" ref="AP1027:AP1090" si="117">IF(AND(B1027&lt;&gt;"",L1027="Transport en commun"),VALUE(LEFT(HOUR(B1027),2)),"")</f>
        <v/>
      </c>
      <c r="AQ1027" s="112" t="str">
        <f t="shared" ref="AQ1027:AQ1090" si="118">IF(B1027&lt;&gt;"",VALUE(LEFT(HOUR(B1027),2)),"")</f>
        <v/>
      </c>
    </row>
    <row r="1028" spans="38:43" x14ac:dyDescent="0.25">
      <c r="AL1028" s="111" t="str">
        <f t="shared" si="113"/>
        <v/>
      </c>
      <c r="AM1028" s="112" t="str">
        <f t="shared" si="114"/>
        <v/>
      </c>
      <c r="AN1028" s="112" t="str">
        <f t="shared" si="115"/>
        <v/>
      </c>
      <c r="AO1028" s="112" t="str">
        <f t="shared" si="116"/>
        <v/>
      </c>
      <c r="AP1028" s="112" t="str">
        <f t="shared" si="117"/>
        <v/>
      </c>
      <c r="AQ1028" s="112" t="str">
        <f t="shared" si="118"/>
        <v/>
      </c>
    </row>
    <row r="1029" spans="38:43" x14ac:dyDescent="0.25">
      <c r="AL1029" s="111" t="str">
        <f t="shared" si="113"/>
        <v/>
      </c>
      <c r="AM1029" s="112" t="str">
        <f t="shared" si="114"/>
        <v/>
      </c>
      <c r="AN1029" s="112" t="str">
        <f t="shared" si="115"/>
        <v/>
      </c>
      <c r="AO1029" s="112" t="str">
        <f t="shared" si="116"/>
        <v/>
      </c>
      <c r="AP1029" s="112" t="str">
        <f t="shared" si="117"/>
        <v/>
      </c>
      <c r="AQ1029" s="112" t="str">
        <f t="shared" si="118"/>
        <v/>
      </c>
    </row>
    <row r="1030" spans="38:43" x14ac:dyDescent="0.25">
      <c r="AL1030" s="111" t="str">
        <f t="shared" si="113"/>
        <v/>
      </c>
      <c r="AM1030" s="112" t="str">
        <f t="shared" si="114"/>
        <v/>
      </c>
      <c r="AN1030" s="112" t="str">
        <f t="shared" si="115"/>
        <v/>
      </c>
      <c r="AO1030" s="112" t="str">
        <f t="shared" si="116"/>
        <v/>
      </c>
      <c r="AP1030" s="112" t="str">
        <f t="shared" si="117"/>
        <v/>
      </c>
      <c r="AQ1030" s="112" t="str">
        <f t="shared" si="118"/>
        <v/>
      </c>
    </row>
    <row r="1031" spans="38:43" x14ac:dyDescent="0.25">
      <c r="AL1031" s="111" t="str">
        <f t="shared" si="113"/>
        <v/>
      </c>
      <c r="AM1031" s="112" t="str">
        <f t="shared" si="114"/>
        <v/>
      </c>
      <c r="AN1031" s="112" t="str">
        <f t="shared" si="115"/>
        <v/>
      </c>
      <c r="AO1031" s="112" t="str">
        <f t="shared" si="116"/>
        <v/>
      </c>
      <c r="AP1031" s="112" t="str">
        <f t="shared" si="117"/>
        <v/>
      </c>
      <c r="AQ1031" s="112" t="str">
        <f t="shared" si="118"/>
        <v/>
      </c>
    </row>
    <row r="1032" spans="38:43" x14ac:dyDescent="0.25">
      <c r="AL1032" s="111" t="str">
        <f t="shared" si="113"/>
        <v/>
      </c>
      <c r="AM1032" s="112" t="str">
        <f t="shared" si="114"/>
        <v/>
      </c>
      <c r="AN1032" s="112" t="str">
        <f t="shared" si="115"/>
        <v/>
      </c>
      <c r="AO1032" s="112" t="str">
        <f t="shared" si="116"/>
        <v/>
      </c>
      <c r="AP1032" s="112" t="str">
        <f t="shared" si="117"/>
        <v/>
      </c>
      <c r="AQ1032" s="112" t="str">
        <f t="shared" si="118"/>
        <v/>
      </c>
    </row>
    <row r="1033" spans="38:43" x14ac:dyDescent="0.25">
      <c r="AL1033" s="111" t="str">
        <f t="shared" si="113"/>
        <v/>
      </c>
      <c r="AM1033" s="112" t="str">
        <f t="shared" si="114"/>
        <v/>
      </c>
      <c r="AN1033" s="112" t="str">
        <f t="shared" si="115"/>
        <v/>
      </c>
      <c r="AO1033" s="112" t="str">
        <f t="shared" si="116"/>
        <v/>
      </c>
      <c r="AP1033" s="112" t="str">
        <f t="shared" si="117"/>
        <v/>
      </c>
      <c r="AQ1033" s="112" t="str">
        <f t="shared" si="118"/>
        <v/>
      </c>
    </row>
    <row r="1034" spans="38:43" x14ac:dyDescent="0.25">
      <c r="AL1034" s="111" t="str">
        <f t="shared" si="113"/>
        <v/>
      </c>
      <c r="AM1034" s="112" t="str">
        <f t="shared" si="114"/>
        <v/>
      </c>
      <c r="AN1034" s="112" t="str">
        <f t="shared" si="115"/>
        <v/>
      </c>
      <c r="AO1034" s="112" t="str">
        <f t="shared" si="116"/>
        <v/>
      </c>
      <c r="AP1034" s="112" t="str">
        <f t="shared" si="117"/>
        <v/>
      </c>
      <c r="AQ1034" s="112" t="str">
        <f t="shared" si="118"/>
        <v/>
      </c>
    </row>
    <row r="1035" spans="38:43" x14ac:dyDescent="0.25">
      <c r="AL1035" s="111" t="str">
        <f t="shared" si="113"/>
        <v/>
      </c>
      <c r="AM1035" s="112" t="str">
        <f t="shared" si="114"/>
        <v/>
      </c>
      <c r="AN1035" s="112" t="str">
        <f t="shared" si="115"/>
        <v/>
      </c>
      <c r="AO1035" s="112" t="str">
        <f t="shared" si="116"/>
        <v/>
      </c>
      <c r="AP1035" s="112" t="str">
        <f t="shared" si="117"/>
        <v/>
      </c>
      <c r="AQ1035" s="112" t="str">
        <f t="shared" si="118"/>
        <v/>
      </c>
    </row>
    <row r="1036" spans="38:43" x14ac:dyDescent="0.25">
      <c r="AL1036" s="111" t="str">
        <f t="shared" si="113"/>
        <v/>
      </c>
      <c r="AM1036" s="112" t="str">
        <f t="shared" si="114"/>
        <v/>
      </c>
      <c r="AN1036" s="112" t="str">
        <f t="shared" si="115"/>
        <v/>
      </c>
      <c r="AO1036" s="112" t="str">
        <f t="shared" si="116"/>
        <v/>
      </c>
      <c r="AP1036" s="112" t="str">
        <f t="shared" si="117"/>
        <v/>
      </c>
      <c r="AQ1036" s="112" t="str">
        <f t="shared" si="118"/>
        <v/>
      </c>
    </row>
    <row r="1037" spans="38:43" x14ac:dyDescent="0.25">
      <c r="AL1037" s="111" t="str">
        <f t="shared" si="113"/>
        <v/>
      </c>
      <c r="AM1037" s="112" t="str">
        <f t="shared" si="114"/>
        <v/>
      </c>
      <c r="AN1037" s="112" t="str">
        <f t="shared" si="115"/>
        <v/>
      </c>
      <c r="AO1037" s="112" t="str">
        <f t="shared" si="116"/>
        <v/>
      </c>
      <c r="AP1037" s="112" t="str">
        <f t="shared" si="117"/>
        <v/>
      </c>
      <c r="AQ1037" s="112" t="str">
        <f t="shared" si="118"/>
        <v/>
      </c>
    </row>
    <row r="1038" spans="38:43" x14ac:dyDescent="0.25">
      <c r="AL1038" s="111" t="str">
        <f t="shared" si="113"/>
        <v/>
      </c>
      <c r="AM1038" s="112" t="str">
        <f t="shared" si="114"/>
        <v/>
      </c>
      <c r="AN1038" s="112" t="str">
        <f t="shared" si="115"/>
        <v/>
      </c>
      <c r="AO1038" s="112" t="str">
        <f t="shared" si="116"/>
        <v/>
      </c>
      <c r="AP1038" s="112" t="str">
        <f t="shared" si="117"/>
        <v/>
      </c>
      <c r="AQ1038" s="112" t="str">
        <f t="shared" si="118"/>
        <v/>
      </c>
    </row>
    <row r="1039" spans="38:43" x14ac:dyDescent="0.25">
      <c r="AL1039" s="111" t="str">
        <f t="shared" si="113"/>
        <v/>
      </c>
      <c r="AM1039" s="112" t="str">
        <f t="shared" si="114"/>
        <v/>
      </c>
      <c r="AN1039" s="112" t="str">
        <f t="shared" si="115"/>
        <v/>
      </c>
      <c r="AO1039" s="112" t="str">
        <f t="shared" si="116"/>
        <v/>
      </c>
      <c r="AP1039" s="112" t="str">
        <f t="shared" si="117"/>
        <v/>
      </c>
      <c r="AQ1039" s="112" t="str">
        <f t="shared" si="118"/>
        <v/>
      </c>
    </row>
    <row r="1040" spans="38:43" x14ac:dyDescent="0.25">
      <c r="AL1040" s="111" t="str">
        <f t="shared" si="113"/>
        <v/>
      </c>
      <c r="AM1040" s="112" t="str">
        <f t="shared" si="114"/>
        <v/>
      </c>
      <c r="AN1040" s="112" t="str">
        <f t="shared" si="115"/>
        <v/>
      </c>
      <c r="AO1040" s="112" t="str">
        <f t="shared" si="116"/>
        <v/>
      </c>
      <c r="AP1040" s="112" t="str">
        <f t="shared" si="117"/>
        <v/>
      </c>
      <c r="AQ1040" s="112" t="str">
        <f t="shared" si="118"/>
        <v/>
      </c>
    </row>
    <row r="1041" spans="38:43" x14ac:dyDescent="0.25">
      <c r="AL1041" s="111" t="str">
        <f t="shared" si="113"/>
        <v/>
      </c>
      <c r="AM1041" s="112" t="str">
        <f t="shared" si="114"/>
        <v/>
      </c>
      <c r="AN1041" s="112" t="str">
        <f t="shared" si="115"/>
        <v/>
      </c>
      <c r="AO1041" s="112" t="str">
        <f t="shared" si="116"/>
        <v/>
      </c>
      <c r="AP1041" s="112" t="str">
        <f t="shared" si="117"/>
        <v/>
      </c>
      <c r="AQ1041" s="112" t="str">
        <f t="shared" si="118"/>
        <v/>
      </c>
    </row>
    <row r="1042" spans="38:43" x14ac:dyDescent="0.25">
      <c r="AL1042" s="111" t="str">
        <f t="shared" si="113"/>
        <v/>
      </c>
      <c r="AM1042" s="112" t="str">
        <f t="shared" si="114"/>
        <v/>
      </c>
      <c r="AN1042" s="112" t="str">
        <f t="shared" si="115"/>
        <v/>
      </c>
      <c r="AO1042" s="112" t="str">
        <f t="shared" si="116"/>
        <v/>
      </c>
      <c r="AP1042" s="112" t="str">
        <f t="shared" si="117"/>
        <v/>
      </c>
      <c r="AQ1042" s="112" t="str">
        <f t="shared" si="118"/>
        <v/>
      </c>
    </row>
    <row r="1043" spans="38:43" x14ac:dyDescent="0.25">
      <c r="AL1043" s="111" t="str">
        <f t="shared" si="113"/>
        <v/>
      </c>
      <c r="AM1043" s="112" t="str">
        <f t="shared" si="114"/>
        <v/>
      </c>
      <c r="AN1043" s="112" t="str">
        <f t="shared" si="115"/>
        <v/>
      </c>
      <c r="AO1043" s="112" t="str">
        <f t="shared" si="116"/>
        <v/>
      </c>
      <c r="AP1043" s="112" t="str">
        <f t="shared" si="117"/>
        <v/>
      </c>
      <c r="AQ1043" s="112" t="str">
        <f t="shared" si="118"/>
        <v/>
      </c>
    </row>
    <row r="1044" spans="38:43" x14ac:dyDescent="0.25">
      <c r="AL1044" s="111" t="str">
        <f t="shared" si="113"/>
        <v/>
      </c>
      <c r="AM1044" s="112" t="str">
        <f t="shared" si="114"/>
        <v/>
      </c>
      <c r="AN1044" s="112" t="str">
        <f t="shared" si="115"/>
        <v/>
      </c>
      <c r="AO1044" s="112" t="str">
        <f t="shared" si="116"/>
        <v/>
      </c>
      <c r="AP1044" s="112" t="str">
        <f t="shared" si="117"/>
        <v/>
      </c>
      <c r="AQ1044" s="112" t="str">
        <f t="shared" si="118"/>
        <v/>
      </c>
    </row>
    <row r="1045" spans="38:43" x14ac:dyDescent="0.25">
      <c r="AL1045" s="111" t="str">
        <f t="shared" si="113"/>
        <v/>
      </c>
      <c r="AM1045" s="112" t="str">
        <f t="shared" si="114"/>
        <v/>
      </c>
      <c r="AN1045" s="112" t="str">
        <f t="shared" si="115"/>
        <v/>
      </c>
      <c r="AO1045" s="112" t="str">
        <f t="shared" si="116"/>
        <v/>
      </c>
      <c r="AP1045" s="112" t="str">
        <f t="shared" si="117"/>
        <v/>
      </c>
      <c r="AQ1045" s="112" t="str">
        <f t="shared" si="118"/>
        <v/>
      </c>
    </row>
    <row r="1046" spans="38:43" x14ac:dyDescent="0.25">
      <c r="AL1046" s="111" t="str">
        <f t="shared" si="113"/>
        <v/>
      </c>
      <c r="AM1046" s="112" t="str">
        <f t="shared" si="114"/>
        <v/>
      </c>
      <c r="AN1046" s="112" t="str">
        <f t="shared" si="115"/>
        <v/>
      </c>
      <c r="AO1046" s="112" t="str">
        <f t="shared" si="116"/>
        <v/>
      </c>
      <c r="AP1046" s="112" t="str">
        <f t="shared" si="117"/>
        <v/>
      </c>
      <c r="AQ1046" s="112" t="str">
        <f t="shared" si="118"/>
        <v/>
      </c>
    </row>
    <row r="1047" spans="38:43" x14ac:dyDescent="0.25">
      <c r="AL1047" s="111" t="str">
        <f t="shared" si="113"/>
        <v/>
      </c>
      <c r="AM1047" s="112" t="str">
        <f t="shared" si="114"/>
        <v/>
      </c>
      <c r="AN1047" s="112" t="str">
        <f t="shared" si="115"/>
        <v/>
      </c>
      <c r="AO1047" s="112" t="str">
        <f t="shared" si="116"/>
        <v/>
      </c>
      <c r="AP1047" s="112" t="str">
        <f t="shared" si="117"/>
        <v/>
      </c>
      <c r="AQ1047" s="112" t="str">
        <f t="shared" si="118"/>
        <v/>
      </c>
    </row>
    <row r="1048" spans="38:43" x14ac:dyDescent="0.25">
      <c r="AL1048" s="111" t="str">
        <f t="shared" si="113"/>
        <v/>
      </c>
      <c r="AM1048" s="112" t="str">
        <f t="shared" si="114"/>
        <v/>
      </c>
      <c r="AN1048" s="112" t="str">
        <f t="shared" si="115"/>
        <v/>
      </c>
      <c r="AO1048" s="112" t="str">
        <f t="shared" si="116"/>
        <v/>
      </c>
      <c r="AP1048" s="112" t="str">
        <f t="shared" si="117"/>
        <v/>
      </c>
      <c r="AQ1048" s="112" t="str">
        <f t="shared" si="118"/>
        <v/>
      </c>
    </row>
    <row r="1049" spans="38:43" x14ac:dyDescent="0.25">
      <c r="AL1049" s="111" t="str">
        <f t="shared" si="113"/>
        <v/>
      </c>
      <c r="AM1049" s="112" t="str">
        <f t="shared" si="114"/>
        <v/>
      </c>
      <c r="AN1049" s="112" t="str">
        <f t="shared" si="115"/>
        <v/>
      </c>
      <c r="AO1049" s="112" t="str">
        <f t="shared" si="116"/>
        <v/>
      </c>
      <c r="AP1049" s="112" t="str">
        <f t="shared" si="117"/>
        <v/>
      </c>
      <c r="AQ1049" s="112" t="str">
        <f t="shared" si="118"/>
        <v/>
      </c>
    </row>
    <row r="1050" spans="38:43" x14ac:dyDescent="0.25">
      <c r="AL1050" s="111" t="str">
        <f t="shared" si="113"/>
        <v/>
      </c>
      <c r="AM1050" s="112" t="str">
        <f t="shared" si="114"/>
        <v/>
      </c>
      <c r="AN1050" s="112" t="str">
        <f t="shared" si="115"/>
        <v/>
      </c>
      <c r="AO1050" s="112" t="str">
        <f t="shared" si="116"/>
        <v/>
      </c>
      <c r="AP1050" s="112" t="str">
        <f t="shared" si="117"/>
        <v/>
      </c>
      <c r="AQ1050" s="112" t="str">
        <f t="shared" si="118"/>
        <v/>
      </c>
    </row>
    <row r="1051" spans="38:43" x14ac:dyDescent="0.25">
      <c r="AL1051" s="111" t="str">
        <f t="shared" si="113"/>
        <v/>
      </c>
      <c r="AM1051" s="112" t="str">
        <f t="shared" si="114"/>
        <v/>
      </c>
      <c r="AN1051" s="112" t="str">
        <f t="shared" si="115"/>
        <v/>
      </c>
      <c r="AO1051" s="112" t="str">
        <f t="shared" si="116"/>
        <v/>
      </c>
      <c r="AP1051" s="112" t="str">
        <f t="shared" si="117"/>
        <v/>
      </c>
      <c r="AQ1051" s="112" t="str">
        <f t="shared" si="118"/>
        <v/>
      </c>
    </row>
    <row r="1052" spans="38:43" x14ac:dyDescent="0.25">
      <c r="AL1052" s="111" t="str">
        <f t="shared" si="113"/>
        <v/>
      </c>
      <c r="AM1052" s="112" t="str">
        <f t="shared" si="114"/>
        <v/>
      </c>
      <c r="AN1052" s="112" t="str">
        <f t="shared" si="115"/>
        <v/>
      </c>
      <c r="AO1052" s="112" t="str">
        <f t="shared" si="116"/>
        <v/>
      </c>
      <c r="AP1052" s="112" t="str">
        <f t="shared" si="117"/>
        <v/>
      </c>
      <c r="AQ1052" s="112" t="str">
        <f t="shared" si="118"/>
        <v/>
      </c>
    </row>
    <row r="1053" spans="38:43" x14ac:dyDescent="0.25">
      <c r="AL1053" s="111" t="str">
        <f t="shared" si="113"/>
        <v/>
      </c>
      <c r="AM1053" s="112" t="str">
        <f t="shared" si="114"/>
        <v/>
      </c>
      <c r="AN1053" s="112" t="str">
        <f t="shared" si="115"/>
        <v/>
      </c>
      <c r="AO1053" s="112" t="str">
        <f t="shared" si="116"/>
        <v/>
      </c>
      <c r="AP1053" s="112" t="str">
        <f t="shared" si="117"/>
        <v/>
      </c>
      <c r="AQ1053" s="112" t="str">
        <f t="shared" si="118"/>
        <v/>
      </c>
    </row>
    <row r="1054" spans="38:43" x14ac:dyDescent="0.25">
      <c r="AL1054" s="111" t="str">
        <f t="shared" si="113"/>
        <v/>
      </c>
      <c r="AM1054" s="112" t="str">
        <f t="shared" si="114"/>
        <v/>
      </c>
      <c r="AN1054" s="112" t="str">
        <f t="shared" si="115"/>
        <v/>
      </c>
      <c r="AO1054" s="112" t="str">
        <f t="shared" si="116"/>
        <v/>
      </c>
      <c r="AP1054" s="112" t="str">
        <f t="shared" si="117"/>
        <v/>
      </c>
      <c r="AQ1054" s="112" t="str">
        <f t="shared" si="118"/>
        <v/>
      </c>
    </row>
    <row r="1055" spans="38:43" x14ac:dyDescent="0.25">
      <c r="AL1055" s="111" t="str">
        <f t="shared" si="113"/>
        <v/>
      </c>
      <c r="AM1055" s="112" t="str">
        <f t="shared" si="114"/>
        <v/>
      </c>
      <c r="AN1055" s="112" t="str">
        <f t="shared" si="115"/>
        <v/>
      </c>
      <c r="AO1055" s="112" t="str">
        <f t="shared" si="116"/>
        <v/>
      </c>
      <c r="AP1055" s="112" t="str">
        <f t="shared" si="117"/>
        <v/>
      </c>
      <c r="AQ1055" s="112" t="str">
        <f t="shared" si="118"/>
        <v/>
      </c>
    </row>
    <row r="1056" spans="38:43" x14ac:dyDescent="0.25">
      <c r="AL1056" s="111" t="str">
        <f t="shared" si="113"/>
        <v/>
      </c>
      <c r="AM1056" s="112" t="str">
        <f t="shared" si="114"/>
        <v/>
      </c>
      <c r="AN1056" s="112" t="str">
        <f t="shared" si="115"/>
        <v/>
      </c>
      <c r="AO1056" s="112" t="str">
        <f t="shared" si="116"/>
        <v/>
      </c>
      <c r="AP1056" s="112" t="str">
        <f t="shared" si="117"/>
        <v/>
      </c>
      <c r="AQ1056" s="112" t="str">
        <f t="shared" si="118"/>
        <v/>
      </c>
    </row>
    <row r="1057" spans="38:43" x14ac:dyDescent="0.25">
      <c r="AL1057" s="111" t="str">
        <f t="shared" si="113"/>
        <v/>
      </c>
      <c r="AM1057" s="112" t="str">
        <f t="shared" si="114"/>
        <v/>
      </c>
      <c r="AN1057" s="112" t="str">
        <f t="shared" si="115"/>
        <v/>
      </c>
      <c r="AO1057" s="112" t="str">
        <f t="shared" si="116"/>
        <v/>
      </c>
      <c r="AP1057" s="112" t="str">
        <f t="shared" si="117"/>
        <v/>
      </c>
      <c r="AQ1057" s="112" t="str">
        <f t="shared" si="118"/>
        <v/>
      </c>
    </row>
    <row r="1058" spans="38:43" x14ac:dyDescent="0.25">
      <c r="AL1058" s="111" t="str">
        <f t="shared" si="113"/>
        <v/>
      </c>
      <c r="AM1058" s="112" t="str">
        <f t="shared" si="114"/>
        <v/>
      </c>
      <c r="AN1058" s="112" t="str">
        <f t="shared" si="115"/>
        <v/>
      </c>
      <c r="AO1058" s="112" t="str">
        <f t="shared" si="116"/>
        <v/>
      </c>
      <c r="AP1058" s="112" t="str">
        <f t="shared" si="117"/>
        <v/>
      </c>
      <c r="AQ1058" s="112" t="str">
        <f t="shared" si="118"/>
        <v/>
      </c>
    </row>
    <row r="1059" spans="38:43" x14ac:dyDescent="0.25">
      <c r="AL1059" s="111" t="str">
        <f t="shared" si="113"/>
        <v/>
      </c>
      <c r="AM1059" s="112" t="str">
        <f t="shared" si="114"/>
        <v/>
      </c>
      <c r="AN1059" s="112" t="str">
        <f t="shared" si="115"/>
        <v/>
      </c>
      <c r="AO1059" s="112" t="str">
        <f t="shared" si="116"/>
        <v/>
      </c>
      <c r="AP1059" s="112" t="str">
        <f t="shared" si="117"/>
        <v/>
      </c>
      <c r="AQ1059" s="112" t="str">
        <f t="shared" si="118"/>
        <v/>
      </c>
    </row>
    <row r="1060" spans="38:43" x14ac:dyDescent="0.25">
      <c r="AL1060" s="111" t="str">
        <f t="shared" si="113"/>
        <v/>
      </c>
      <c r="AM1060" s="112" t="str">
        <f t="shared" si="114"/>
        <v/>
      </c>
      <c r="AN1060" s="112" t="str">
        <f t="shared" si="115"/>
        <v/>
      </c>
      <c r="AO1060" s="112" t="str">
        <f t="shared" si="116"/>
        <v/>
      </c>
      <c r="AP1060" s="112" t="str">
        <f t="shared" si="117"/>
        <v/>
      </c>
      <c r="AQ1060" s="112" t="str">
        <f t="shared" si="118"/>
        <v/>
      </c>
    </row>
    <row r="1061" spans="38:43" x14ac:dyDescent="0.25">
      <c r="AL1061" s="111" t="str">
        <f t="shared" si="113"/>
        <v/>
      </c>
      <c r="AM1061" s="112" t="str">
        <f t="shared" si="114"/>
        <v/>
      </c>
      <c r="AN1061" s="112" t="str">
        <f t="shared" si="115"/>
        <v/>
      </c>
      <c r="AO1061" s="112" t="str">
        <f t="shared" si="116"/>
        <v/>
      </c>
      <c r="AP1061" s="112" t="str">
        <f t="shared" si="117"/>
        <v/>
      </c>
      <c r="AQ1061" s="112" t="str">
        <f t="shared" si="118"/>
        <v/>
      </c>
    </row>
    <row r="1062" spans="38:43" x14ac:dyDescent="0.25">
      <c r="AL1062" s="111" t="str">
        <f t="shared" si="113"/>
        <v/>
      </c>
      <c r="AM1062" s="112" t="str">
        <f t="shared" si="114"/>
        <v/>
      </c>
      <c r="AN1062" s="112" t="str">
        <f t="shared" si="115"/>
        <v/>
      </c>
      <c r="AO1062" s="112" t="str">
        <f t="shared" si="116"/>
        <v/>
      </c>
      <c r="AP1062" s="112" t="str">
        <f t="shared" si="117"/>
        <v/>
      </c>
      <c r="AQ1062" s="112" t="str">
        <f t="shared" si="118"/>
        <v/>
      </c>
    </row>
    <row r="1063" spans="38:43" x14ac:dyDescent="0.25">
      <c r="AL1063" s="111" t="str">
        <f t="shared" si="113"/>
        <v/>
      </c>
      <c r="AM1063" s="112" t="str">
        <f t="shared" si="114"/>
        <v/>
      </c>
      <c r="AN1063" s="112" t="str">
        <f t="shared" si="115"/>
        <v/>
      </c>
      <c r="AO1063" s="112" t="str">
        <f t="shared" si="116"/>
        <v/>
      </c>
      <c r="AP1063" s="112" t="str">
        <f t="shared" si="117"/>
        <v/>
      </c>
      <c r="AQ1063" s="112" t="str">
        <f t="shared" si="118"/>
        <v/>
      </c>
    </row>
    <row r="1064" spans="38:43" x14ac:dyDescent="0.25">
      <c r="AL1064" s="111" t="str">
        <f t="shared" si="113"/>
        <v/>
      </c>
      <c r="AM1064" s="112" t="str">
        <f t="shared" si="114"/>
        <v/>
      </c>
      <c r="AN1064" s="112" t="str">
        <f t="shared" si="115"/>
        <v/>
      </c>
      <c r="AO1064" s="112" t="str">
        <f t="shared" si="116"/>
        <v/>
      </c>
      <c r="AP1064" s="112" t="str">
        <f t="shared" si="117"/>
        <v/>
      </c>
      <c r="AQ1064" s="112" t="str">
        <f t="shared" si="118"/>
        <v/>
      </c>
    </row>
    <row r="1065" spans="38:43" x14ac:dyDescent="0.25">
      <c r="AL1065" s="111" t="str">
        <f t="shared" si="113"/>
        <v/>
      </c>
      <c r="AM1065" s="112" t="str">
        <f t="shared" si="114"/>
        <v/>
      </c>
      <c r="AN1065" s="112" t="str">
        <f t="shared" si="115"/>
        <v/>
      </c>
      <c r="AO1065" s="112" t="str">
        <f t="shared" si="116"/>
        <v/>
      </c>
      <c r="AP1065" s="112" t="str">
        <f t="shared" si="117"/>
        <v/>
      </c>
      <c r="AQ1065" s="112" t="str">
        <f t="shared" si="118"/>
        <v/>
      </c>
    </row>
    <row r="1066" spans="38:43" x14ac:dyDescent="0.25">
      <c r="AL1066" s="111" t="str">
        <f t="shared" si="113"/>
        <v/>
      </c>
      <c r="AM1066" s="112" t="str">
        <f t="shared" si="114"/>
        <v/>
      </c>
      <c r="AN1066" s="112" t="str">
        <f t="shared" si="115"/>
        <v/>
      </c>
      <c r="AO1066" s="112" t="str">
        <f t="shared" si="116"/>
        <v/>
      </c>
      <c r="AP1066" s="112" t="str">
        <f t="shared" si="117"/>
        <v/>
      </c>
      <c r="AQ1066" s="112" t="str">
        <f t="shared" si="118"/>
        <v/>
      </c>
    </row>
    <row r="1067" spans="38:43" x14ac:dyDescent="0.25">
      <c r="AL1067" s="111" t="str">
        <f t="shared" si="113"/>
        <v/>
      </c>
      <c r="AM1067" s="112" t="str">
        <f t="shared" si="114"/>
        <v/>
      </c>
      <c r="AN1067" s="112" t="str">
        <f t="shared" si="115"/>
        <v/>
      </c>
      <c r="AO1067" s="112" t="str">
        <f t="shared" si="116"/>
        <v/>
      </c>
      <c r="AP1067" s="112" t="str">
        <f t="shared" si="117"/>
        <v/>
      </c>
      <c r="AQ1067" s="112" t="str">
        <f t="shared" si="118"/>
        <v/>
      </c>
    </row>
    <row r="1068" spans="38:43" x14ac:dyDescent="0.25">
      <c r="AL1068" s="111" t="str">
        <f t="shared" si="113"/>
        <v/>
      </c>
      <c r="AM1068" s="112" t="str">
        <f t="shared" si="114"/>
        <v/>
      </c>
      <c r="AN1068" s="112" t="str">
        <f t="shared" si="115"/>
        <v/>
      </c>
      <c r="AO1068" s="112" t="str">
        <f t="shared" si="116"/>
        <v/>
      </c>
      <c r="AP1068" s="112" t="str">
        <f t="shared" si="117"/>
        <v/>
      </c>
      <c r="AQ1068" s="112" t="str">
        <f t="shared" si="118"/>
        <v/>
      </c>
    </row>
    <row r="1069" spans="38:43" x14ac:dyDescent="0.25">
      <c r="AL1069" s="111" t="str">
        <f t="shared" si="113"/>
        <v/>
      </c>
      <c r="AM1069" s="112" t="str">
        <f t="shared" si="114"/>
        <v/>
      </c>
      <c r="AN1069" s="112" t="str">
        <f t="shared" si="115"/>
        <v/>
      </c>
      <c r="AO1069" s="112" t="str">
        <f t="shared" si="116"/>
        <v/>
      </c>
      <c r="AP1069" s="112" t="str">
        <f t="shared" si="117"/>
        <v/>
      </c>
      <c r="AQ1069" s="112" t="str">
        <f t="shared" si="118"/>
        <v/>
      </c>
    </row>
    <row r="1070" spans="38:43" x14ac:dyDescent="0.25">
      <c r="AL1070" s="111" t="str">
        <f t="shared" si="113"/>
        <v/>
      </c>
      <c r="AM1070" s="112" t="str">
        <f t="shared" si="114"/>
        <v/>
      </c>
      <c r="AN1070" s="112" t="str">
        <f t="shared" si="115"/>
        <v/>
      </c>
      <c r="AO1070" s="112" t="str">
        <f t="shared" si="116"/>
        <v/>
      </c>
      <c r="AP1070" s="112" t="str">
        <f t="shared" si="117"/>
        <v/>
      </c>
      <c r="AQ1070" s="112" t="str">
        <f t="shared" si="118"/>
        <v/>
      </c>
    </row>
    <row r="1071" spans="38:43" x14ac:dyDescent="0.25">
      <c r="AL1071" s="111" t="str">
        <f t="shared" si="113"/>
        <v/>
      </c>
      <c r="AM1071" s="112" t="str">
        <f t="shared" si="114"/>
        <v/>
      </c>
      <c r="AN1071" s="112" t="str">
        <f t="shared" si="115"/>
        <v/>
      </c>
      <c r="AO1071" s="112" t="str">
        <f t="shared" si="116"/>
        <v/>
      </c>
      <c r="AP1071" s="112" t="str">
        <f t="shared" si="117"/>
        <v/>
      </c>
      <c r="AQ1071" s="112" t="str">
        <f t="shared" si="118"/>
        <v/>
      </c>
    </row>
    <row r="1072" spans="38:43" x14ac:dyDescent="0.25">
      <c r="AL1072" s="111" t="str">
        <f t="shared" si="113"/>
        <v/>
      </c>
      <c r="AM1072" s="112" t="str">
        <f t="shared" si="114"/>
        <v/>
      </c>
      <c r="AN1072" s="112" t="str">
        <f t="shared" si="115"/>
        <v/>
      </c>
      <c r="AO1072" s="112" t="str">
        <f t="shared" si="116"/>
        <v/>
      </c>
      <c r="AP1072" s="112" t="str">
        <f t="shared" si="117"/>
        <v/>
      </c>
      <c r="AQ1072" s="112" t="str">
        <f t="shared" si="118"/>
        <v/>
      </c>
    </row>
    <row r="1073" spans="38:43" x14ac:dyDescent="0.25">
      <c r="AL1073" s="111" t="str">
        <f t="shared" si="113"/>
        <v/>
      </c>
      <c r="AM1073" s="112" t="str">
        <f t="shared" si="114"/>
        <v/>
      </c>
      <c r="AN1073" s="112" t="str">
        <f t="shared" si="115"/>
        <v/>
      </c>
      <c r="AO1073" s="112" t="str">
        <f t="shared" si="116"/>
        <v/>
      </c>
      <c r="AP1073" s="112" t="str">
        <f t="shared" si="117"/>
        <v/>
      </c>
      <c r="AQ1073" s="112" t="str">
        <f t="shared" si="118"/>
        <v/>
      </c>
    </row>
    <row r="1074" spans="38:43" x14ac:dyDescent="0.25">
      <c r="AL1074" s="111" t="str">
        <f t="shared" si="113"/>
        <v/>
      </c>
      <c r="AM1074" s="112" t="str">
        <f t="shared" si="114"/>
        <v/>
      </c>
      <c r="AN1074" s="112" t="str">
        <f t="shared" si="115"/>
        <v/>
      </c>
      <c r="AO1074" s="112" t="str">
        <f t="shared" si="116"/>
        <v/>
      </c>
      <c r="AP1074" s="112" t="str">
        <f t="shared" si="117"/>
        <v/>
      </c>
      <c r="AQ1074" s="112" t="str">
        <f t="shared" si="118"/>
        <v/>
      </c>
    </row>
    <row r="1075" spans="38:43" x14ac:dyDescent="0.25">
      <c r="AL1075" s="111" t="str">
        <f t="shared" si="113"/>
        <v/>
      </c>
      <c r="AM1075" s="112" t="str">
        <f t="shared" si="114"/>
        <v/>
      </c>
      <c r="AN1075" s="112" t="str">
        <f t="shared" si="115"/>
        <v/>
      </c>
      <c r="AO1075" s="112" t="str">
        <f t="shared" si="116"/>
        <v/>
      </c>
      <c r="AP1075" s="112" t="str">
        <f t="shared" si="117"/>
        <v/>
      </c>
      <c r="AQ1075" s="112" t="str">
        <f t="shared" si="118"/>
        <v/>
      </c>
    </row>
    <row r="1076" spans="38:43" x14ac:dyDescent="0.25">
      <c r="AL1076" s="111" t="str">
        <f t="shared" si="113"/>
        <v/>
      </c>
      <c r="AM1076" s="112" t="str">
        <f t="shared" si="114"/>
        <v/>
      </c>
      <c r="AN1076" s="112" t="str">
        <f t="shared" si="115"/>
        <v/>
      </c>
      <c r="AO1076" s="112" t="str">
        <f t="shared" si="116"/>
        <v/>
      </c>
      <c r="AP1076" s="112" t="str">
        <f t="shared" si="117"/>
        <v/>
      </c>
      <c r="AQ1076" s="112" t="str">
        <f t="shared" si="118"/>
        <v/>
      </c>
    </row>
    <row r="1077" spans="38:43" x14ac:dyDescent="0.25">
      <c r="AL1077" s="111" t="str">
        <f t="shared" si="113"/>
        <v/>
      </c>
      <c r="AM1077" s="112" t="str">
        <f t="shared" si="114"/>
        <v/>
      </c>
      <c r="AN1077" s="112" t="str">
        <f t="shared" si="115"/>
        <v/>
      </c>
      <c r="AO1077" s="112" t="str">
        <f t="shared" si="116"/>
        <v/>
      </c>
      <c r="AP1077" s="112" t="str">
        <f t="shared" si="117"/>
        <v/>
      </c>
      <c r="AQ1077" s="112" t="str">
        <f t="shared" si="118"/>
        <v/>
      </c>
    </row>
    <row r="1078" spans="38:43" x14ac:dyDescent="0.25">
      <c r="AL1078" s="111" t="str">
        <f t="shared" si="113"/>
        <v/>
      </c>
      <c r="AM1078" s="112" t="str">
        <f t="shared" si="114"/>
        <v/>
      </c>
      <c r="AN1078" s="112" t="str">
        <f t="shared" si="115"/>
        <v/>
      </c>
      <c r="AO1078" s="112" t="str">
        <f t="shared" si="116"/>
        <v/>
      </c>
      <c r="AP1078" s="112" t="str">
        <f t="shared" si="117"/>
        <v/>
      </c>
      <c r="AQ1078" s="112" t="str">
        <f t="shared" si="118"/>
        <v/>
      </c>
    </row>
    <row r="1079" spans="38:43" x14ac:dyDescent="0.25">
      <c r="AL1079" s="111" t="str">
        <f t="shared" si="113"/>
        <v/>
      </c>
      <c r="AM1079" s="112" t="str">
        <f t="shared" si="114"/>
        <v/>
      </c>
      <c r="AN1079" s="112" t="str">
        <f t="shared" si="115"/>
        <v/>
      </c>
      <c r="AO1079" s="112" t="str">
        <f t="shared" si="116"/>
        <v/>
      </c>
      <c r="AP1079" s="112" t="str">
        <f t="shared" si="117"/>
        <v/>
      </c>
      <c r="AQ1079" s="112" t="str">
        <f t="shared" si="118"/>
        <v/>
      </c>
    </row>
    <row r="1080" spans="38:43" x14ac:dyDescent="0.25">
      <c r="AL1080" s="111" t="str">
        <f t="shared" si="113"/>
        <v/>
      </c>
      <c r="AM1080" s="112" t="str">
        <f t="shared" si="114"/>
        <v/>
      </c>
      <c r="AN1080" s="112" t="str">
        <f t="shared" si="115"/>
        <v/>
      </c>
      <c r="AO1080" s="112" t="str">
        <f t="shared" si="116"/>
        <v/>
      </c>
      <c r="AP1080" s="112" t="str">
        <f t="shared" si="117"/>
        <v/>
      </c>
      <c r="AQ1080" s="112" t="str">
        <f t="shared" si="118"/>
        <v/>
      </c>
    </row>
    <row r="1081" spans="38:43" x14ac:dyDescent="0.25">
      <c r="AL1081" s="111" t="str">
        <f t="shared" si="113"/>
        <v/>
      </c>
      <c r="AM1081" s="112" t="str">
        <f t="shared" si="114"/>
        <v/>
      </c>
      <c r="AN1081" s="112" t="str">
        <f t="shared" si="115"/>
        <v/>
      </c>
      <c r="AO1081" s="112" t="str">
        <f t="shared" si="116"/>
        <v/>
      </c>
      <c r="AP1081" s="112" t="str">
        <f t="shared" si="117"/>
        <v/>
      </c>
      <c r="AQ1081" s="112" t="str">
        <f t="shared" si="118"/>
        <v/>
      </c>
    </row>
    <row r="1082" spans="38:43" x14ac:dyDescent="0.25">
      <c r="AL1082" s="111" t="str">
        <f t="shared" si="113"/>
        <v/>
      </c>
      <c r="AM1082" s="112" t="str">
        <f t="shared" si="114"/>
        <v/>
      </c>
      <c r="AN1082" s="112" t="str">
        <f t="shared" si="115"/>
        <v/>
      </c>
      <c r="AO1082" s="112" t="str">
        <f t="shared" si="116"/>
        <v/>
      </c>
      <c r="AP1082" s="112" t="str">
        <f t="shared" si="117"/>
        <v/>
      </c>
      <c r="AQ1082" s="112" t="str">
        <f t="shared" si="118"/>
        <v/>
      </c>
    </row>
    <row r="1083" spans="38:43" x14ac:dyDescent="0.25">
      <c r="AL1083" s="111" t="str">
        <f t="shared" si="113"/>
        <v/>
      </c>
      <c r="AM1083" s="112" t="str">
        <f t="shared" si="114"/>
        <v/>
      </c>
      <c r="AN1083" s="112" t="str">
        <f t="shared" si="115"/>
        <v/>
      </c>
      <c r="AO1083" s="112" t="str">
        <f t="shared" si="116"/>
        <v/>
      </c>
      <c r="AP1083" s="112" t="str">
        <f t="shared" si="117"/>
        <v/>
      </c>
      <c r="AQ1083" s="112" t="str">
        <f t="shared" si="118"/>
        <v/>
      </c>
    </row>
    <row r="1084" spans="38:43" x14ac:dyDescent="0.25">
      <c r="AL1084" s="111" t="str">
        <f t="shared" si="113"/>
        <v/>
      </c>
      <c r="AM1084" s="112" t="str">
        <f t="shared" si="114"/>
        <v/>
      </c>
      <c r="AN1084" s="112" t="str">
        <f t="shared" si="115"/>
        <v/>
      </c>
      <c r="AO1084" s="112" t="str">
        <f t="shared" si="116"/>
        <v/>
      </c>
      <c r="AP1084" s="112" t="str">
        <f t="shared" si="117"/>
        <v/>
      </c>
      <c r="AQ1084" s="112" t="str">
        <f t="shared" si="118"/>
        <v/>
      </c>
    </row>
    <row r="1085" spans="38:43" x14ac:dyDescent="0.25">
      <c r="AL1085" s="111" t="str">
        <f t="shared" si="113"/>
        <v/>
      </c>
      <c r="AM1085" s="112" t="str">
        <f t="shared" si="114"/>
        <v/>
      </c>
      <c r="AN1085" s="112" t="str">
        <f t="shared" si="115"/>
        <v/>
      </c>
      <c r="AO1085" s="112" t="str">
        <f t="shared" si="116"/>
        <v/>
      </c>
      <c r="AP1085" s="112" t="str">
        <f t="shared" si="117"/>
        <v/>
      </c>
      <c r="AQ1085" s="112" t="str">
        <f t="shared" si="118"/>
        <v/>
      </c>
    </row>
    <row r="1086" spans="38:43" x14ac:dyDescent="0.25">
      <c r="AL1086" s="111" t="str">
        <f t="shared" si="113"/>
        <v/>
      </c>
      <c r="AM1086" s="112" t="str">
        <f t="shared" si="114"/>
        <v/>
      </c>
      <c r="AN1086" s="112" t="str">
        <f t="shared" si="115"/>
        <v/>
      </c>
      <c r="AO1086" s="112" t="str">
        <f t="shared" si="116"/>
        <v/>
      </c>
      <c r="AP1086" s="112" t="str">
        <f t="shared" si="117"/>
        <v/>
      </c>
      <c r="AQ1086" s="112" t="str">
        <f t="shared" si="118"/>
        <v/>
      </c>
    </row>
    <row r="1087" spans="38:43" x14ac:dyDescent="0.25">
      <c r="AL1087" s="111" t="str">
        <f t="shared" si="113"/>
        <v/>
      </c>
      <c r="AM1087" s="112" t="str">
        <f t="shared" si="114"/>
        <v/>
      </c>
      <c r="AN1087" s="112" t="str">
        <f t="shared" si="115"/>
        <v/>
      </c>
      <c r="AO1087" s="112" t="str">
        <f t="shared" si="116"/>
        <v/>
      </c>
      <c r="AP1087" s="112" t="str">
        <f t="shared" si="117"/>
        <v/>
      </c>
      <c r="AQ1087" s="112" t="str">
        <f t="shared" si="118"/>
        <v/>
      </c>
    </row>
    <row r="1088" spans="38:43" x14ac:dyDescent="0.25">
      <c r="AL1088" s="111" t="str">
        <f t="shared" si="113"/>
        <v/>
      </c>
      <c r="AM1088" s="112" t="str">
        <f t="shared" si="114"/>
        <v/>
      </c>
      <c r="AN1088" s="112" t="str">
        <f t="shared" si="115"/>
        <v/>
      </c>
      <c r="AO1088" s="112" t="str">
        <f t="shared" si="116"/>
        <v/>
      </c>
      <c r="AP1088" s="112" t="str">
        <f t="shared" si="117"/>
        <v/>
      </c>
      <c r="AQ1088" s="112" t="str">
        <f t="shared" si="118"/>
        <v/>
      </c>
    </row>
    <row r="1089" spans="38:43" x14ac:dyDescent="0.25">
      <c r="AL1089" s="111" t="str">
        <f t="shared" si="113"/>
        <v/>
      </c>
      <c r="AM1089" s="112" t="str">
        <f t="shared" si="114"/>
        <v/>
      </c>
      <c r="AN1089" s="112" t="str">
        <f t="shared" si="115"/>
        <v/>
      </c>
      <c r="AO1089" s="112" t="str">
        <f t="shared" si="116"/>
        <v/>
      </c>
      <c r="AP1089" s="112" t="str">
        <f t="shared" si="117"/>
        <v/>
      </c>
      <c r="AQ1089" s="112" t="str">
        <f t="shared" si="118"/>
        <v/>
      </c>
    </row>
    <row r="1090" spans="38:43" x14ac:dyDescent="0.25">
      <c r="AL1090" s="111" t="str">
        <f t="shared" si="113"/>
        <v/>
      </c>
      <c r="AM1090" s="112" t="str">
        <f t="shared" si="114"/>
        <v/>
      </c>
      <c r="AN1090" s="112" t="str">
        <f t="shared" si="115"/>
        <v/>
      </c>
      <c r="AO1090" s="112" t="str">
        <f t="shared" si="116"/>
        <v/>
      </c>
      <c r="AP1090" s="112" t="str">
        <f t="shared" si="117"/>
        <v/>
      </c>
      <c r="AQ1090" s="112" t="str">
        <f t="shared" si="118"/>
        <v/>
      </c>
    </row>
    <row r="1091" spans="38:43" x14ac:dyDescent="0.25">
      <c r="AL1091" s="111" t="str">
        <f t="shared" ref="AL1091:AL1154" si="119">IF(AND(B1091&lt;&gt;"",L1091="Ambulance"),VALUE(LEFT(HOUR(B1091),2)),"")</f>
        <v/>
      </c>
      <c r="AM1091" s="112" t="str">
        <f t="shared" ref="AM1091:AM1154" si="120">IF(AND(B1091&lt;&gt;"",L1091="VSL"),VALUE(LEFT(HOUR(B1091),2)),"")</f>
        <v/>
      </c>
      <c r="AN1091" s="112" t="str">
        <f t="shared" ref="AN1091:AN1154" si="121">IF(AND(B1091&lt;&gt;"",L1091="Taxi conventionné"),VALUE(LEFT(HOUR(B1091),2)),"")</f>
        <v/>
      </c>
      <c r="AO1091" s="112" t="str">
        <f t="shared" ref="AO1091:AO1154" si="122">IF(AND(B1091&lt;&gt;"",L1091="Véhicule personnel"),VALUE(LEFT(HOUR(B1091),2)),"")</f>
        <v/>
      </c>
      <c r="AP1091" s="112" t="str">
        <f t="shared" ref="AP1091:AP1154" si="123">IF(AND(B1091&lt;&gt;"",L1091="Transport en commun"),VALUE(LEFT(HOUR(B1091),2)),"")</f>
        <v/>
      </c>
      <c r="AQ1091" s="112" t="str">
        <f t="shared" ref="AQ1091:AQ1154" si="124">IF(B1091&lt;&gt;"",VALUE(LEFT(HOUR(B1091),2)),"")</f>
        <v/>
      </c>
    </row>
    <row r="1092" spans="38:43" x14ac:dyDescent="0.25">
      <c r="AL1092" s="111" t="str">
        <f t="shared" si="119"/>
        <v/>
      </c>
      <c r="AM1092" s="112" t="str">
        <f t="shared" si="120"/>
        <v/>
      </c>
      <c r="AN1092" s="112" t="str">
        <f t="shared" si="121"/>
        <v/>
      </c>
      <c r="AO1092" s="112" t="str">
        <f t="shared" si="122"/>
        <v/>
      </c>
      <c r="AP1092" s="112" t="str">
        <f t="shared" si="123"/>
        <v/>
      </c>
      <c r="AQ1092" s="112" t="str">
        <f t="shared" si="124"/>
        <v/>
      </c>
    </row>
    <row r="1093" spans="38:43" x14ac:dyDescent="0.25">
      <c r="AL1093" s="111" t="str">
        <f t="shared" si="119"/>
        <v/>
      </c>
      <c r="AM1093" s="112" t="str">
        <f t="shared" si="120"/>
        <v/>
      </c>
      <c r="AN1093" s="112" t="str">
        <f t="shared" si="121"/>
        <v/>
      </c>
      <c r="AO1093" s="112" t="str">
        <f t="shared" si="122"/>
        <v/>
      </c>
      <c r="AP1093" s="112" t="str">
        <f t="shared" si="123"/>
        <v/>
      </c>
      <c r="AQ1093" s="112" t="str">
        <f t="shared" si="124"/>
        <v/>
      </c>
    </row>
    <row r="1094" spans="38:43" x14ac:dyDescent="0.25">
      <c r="AL1094" s="111" t="str">
        <f t="shared" si="119"/>
        <v/>
      </c>
      <c r="AM1094" s="112" t="str">
        <f t="shared" si="120"/>
        <v/>
      </c>
      <c r="AN1094" s="112" t="str">
        <f t="shared" si="121"/>
        <v/>
      </c>
      <c r="AO1094" s="112" t="str">
        <f t="shared" si="122"/>
        <v/>
      </c>
      <c r="AP1094" s="112" t="str">
        <f t="shared" si="123"/>
        <v/>
      </c>
      <c r="AQ1094" s="112" t="str">
        <f t="shared" si="124"/>
        <v/>
      </c>
    </row>
    <row r="1095" spans="38:43" x14ac:dyDescent="0.25">
      <c r="AL1095" s="111" t="str">
        <f t="shared" si="119"/>
        <v/>
      </c>
      <c r="AM1095" s="112" t="str">
        <f t="shared" si="120"/>
        <v/>
      </c>
      <c r="AN1095" s="112" t="str">
        <f t="shared" si="121"/>
        <v/>
      </c>
      <c r="AO1095" s="112" t="str">
        <f t="shared" si="122"/>
        <v/>
      </c>
      <c r="AP1095" s="112" t="str">
        <f t="shared" si="123"/>
        <v/>
      </c>
      <c r="AQ1095" s="112" t="str">
        <f t="shared" si="124"/>
        <v/>
      </c>
    </row>
    <row r="1096" spans="38:43" x14ac:dyDescent="0.25">
      <c r="AL1096" s="111" t="str">
        <f t="shared" si="119"/>
        <v/>
      </c>
      <c r="AM1096" s="112" t="str">
        <f t="shared" si="120"/>
        <v/>
      </c>
      <c r="AN1096" s="112" t="str">
        <f t="shared" si="121"/>
        <v/>
      </c>
      <c r="AO1096" s="112" t="str">
        <f t="shared" si="122"/>
        <v/>
      </c>
      <c r="AP1096" s="112" t="str">
        <f t="shared" si="123"/>
        <v/>
      </c>
      <c r="AQ1096" s="112" t="str">
        <f t="shared" si="124"/>
        <v/>
      </c>
    </row>
    <row r="1097" spans="38:43" x14ac:dyDescent="0.25">
      <c r="AL1097" s="111" t="str">
        <f t="shared" si="119"/>
        <v/>
      </c>
      <c r="AM1097" s="112" t="str">
        <f t="shared" si="120"/>
        <v/>
      </c>
      <c r="AN1097" s="112" t="str">
        <f t="shared" si="121"/>
        <v/>
      </c>
      <c r="AO1097" s="112" t="str">
        <f t="shared" si="122"/>
        <v/>
      </c>
      <c r="AP1097" s="112" t="str">
        <f t="shared" si="123"/>
        <v/>
      </c>
      <c r="AQ1097" s="112" t="str">
        <f t="shared" si="124"/>
        <v/>
      </c>
    </row>
    <row r="1098" spans="38:43" x14ac:dyDescent="0.25">
      <c r="AL1098" s="111" t="str">
        <f t="shared" si="119"/>
        <v/>
      </c>
      <c r="AM1098" s="112" t="str">
        <f t="shared" si="120"/>
        <v/>
      </c>
      <c r="AN1098" s="112" t="str">
        <f t="shared" si="121"/>
        <v/>
      </c>
      <c r="AO1098" s="112" t="str">
        <f t="shared" si="122"/>
        <v/>
      </c>
      <c r="AP1098" s="112" t="str">
        <f t="shared" si="123"/>
        <v/>
      </c>
      <c r="AQ1098" s="112" t="str">
        <f t="shared" si="124"/>
        <v/>
      </c>
    </row>
    <row r="1099" spans="38:43" x14ac:dyDescent="0.25">
      <c r="AL1099" s="111" t="str">
        <f t="shared" si="119"/>
        <v/>
      </c>
      <c r="AM1099" s="112" t="str">
        <f t="shared" si="120"/>
        <v/>
      </c>
      <c r="AN1099" s="112" t="str">
        <f t="shared" si="121"/>
        <v/>
      </c>
      <c r="AO1099" s="112" t="str">
        <f t="shared" si="122"/>
        <v/>
      </c>
      <c r="AP1099" s="112" t="str">
        <f t="shared" si="123"/>
        <v/>
      </c>
      <c r="AQ1099" s="112" t="str">
        <f t="shared" si="124"/>
        <v/>
      </c>
    </row>
    <row r="1100" spans="38:43" x14ac:dyDescent="0.25">
      <c r="AL1100" s="111" t="str">
        <f t="shared" si="119"/>
        <v/>
      </c>
      <c r="AM1100" s="112" t="str">
        <f t="shared" si="120"/>
        <v/>
      </c>
      <c r="AN1100" s="112" t="str">
        <f t="shared" si="121"/>
        <v/>
      </c>
      <c r="AO1100" s="112" t="str">
        <f t="shared" si="122"/>
        <v/>
      </c>
      <c r="AP1100" s="112" t="str">
        <f t="shared" si="123"/>
        <v/>
      </c>
      <c r="AQ1100" s="112" t="str">
        <f t="shared" si="124"/>
        <v/>
      </c>
    </row>
    <row r="1101" spans="38:43" x14ac:dyDescent="0.25">
      <c r="AL1101" s="111" t="str">
        <f t="shared" si="119"/>
        <v/>
      </c>
      <c r="AM1101" s="112" t="str">
        <f t="shared" si="120"/>
        <v/>
      </c>
      <c r="AN1101" s="112" t="str">
        <f t="shared" si="121"/>
        <v/>
      </c>
      <c r="AO1101" s="112" t="str">
        <f t="shared" si="122"/>
        <v/>
      </c>
      <c r="AP1101" s="112" t="str">
        <f t="shared" si="123"/>
        <v/>
      </c>
      <c r="AQ1101" s="112" t="str">
        <f t="shared" si="124"/>
        <v/>
      </c>
    </row>
    <row r="1102" spans="38:43" x14ac:dyDescent="0.25">
      <c r="AL1102" s="111" t="str">
        <f t="shared" si="119"/>
        <v/>
      </c>
      <c r="AM1102" s="112" t="str">
        <f t="shared" si="120"/>
        <v/>
      </c>
      <c r="AN1102" s="112" t="str">
        <f t="shared" si="121"/>
        <v/>
      </c>
      <c r="AO1102" s="112" t="str">
        <f t="shared" si="122"/>
        <v/>
      </c>
      <c r="AP1102" s="112" t="str">
        <f t="shared" si="123"/>
        <v/>
      </c>
      <c r="AQ1102" s="112" t="str">
        <f t="shared" si="124"/>
        <v/>
      </c>
    </row>
    <row r="1103" spans="38:43" x14ac:dyDescent="0.25">
      <c r="AL1103" s="111" t="str">
        <f t="shared" si="119"/>
        <v/>
      </c>
      <c r="AM1103" s="112" t="str">
        <f t="shared" si="120"/>
        <v/>
      </c>
      <c r="AN1103" s="112" t="str">
        <f t="shared" si="121"/>
        <v/>
      </c>
      <c r="AO1103" s="112" t="str">
        <f t="shared" si="122"/>
        <v/>
      </c>
      <c r="AP1103" s="112" t="str">
        <f t="shared" si="123"/>
        <v/>
      </c>
      <c r="AQ1103" s="112" t="str">
        <f t="shared" si="124"/>
        <v/>
      </c>
    </row>
    <row r="1104" spans="38:43" x14ac:dyDescent="0.25">
      <c r="AL1104" s="111" t="str">
        <f t="shared" si="119"/>
        <v/>
      </c>
      <c r="AM1104" s="112" t="str">
        <f t="shared" si="120"/>
        <v/>
      </c>
      <c r="AN1104" s="112" t="str">
        <f t="shared" si="121"/>
        <v/>
      </c>
      <c r="AO1104" s="112" t="str">
        <f t="shared" si="122"/>
        <v/>
      </c>
      <c r="AP1104" s="112" t="str">
        <f t="shared" si="123"/>
        <v/>
      </c>
      <c r="AQ1104" s="112" t="str">
        <f t="shared" si="124"/>
        <v/>
      </c>
    </row>
    <row r="1105" spans="38:43" x14ac:dyDescent="0.25">
      <c r="AL1105" s="111" t="str">
        <f t="shared" si="119"/>
        <v/>
      </c>
      <c r="AM1105" s="112" t="str">
        <f t="shared" si="120"/>
        <v/>
      </c>
      <c r="AN1105" s="112" t="str">
        <f t="shared" si="121"/>
        <v/>
      </c>
      <c r="AO1105" s="112" t="str">
        <f t="shared" si="122"/>
        <v/>
      </c>
      <c r="AP1105" s="112" t="str">
        <f t="shared" si="123"/>
        <v/>
      </c>
      <c r="AQ1105" s="112" t="str">
        <f t="shared" si="124"/>
        <v/>
      </c>
    </row>
    <row r="1106" spans="38:43" x14ac:dyDescent="0.25">
      <c r="AL1106" s="111" t="str">
        <f t="shared" si="119"/>
        <v/>
      </c>
      <c r="AM1106" s="112" t="str">
        <f t="shared" si="120"/>
        <v/>
      </c>
      <c r="AN1106" s="112" t="str">
        <f t="shared" si="121"/>
        <v/>
      </c>
      <c r="AO1106" s="112" t="str">
        <f t="shared" si="122"/>
        <v/>
      </c>
      <c r="AP1106" s="112" t="str">
        <f t="shared" si="123"/>
        <v/>
      </c>
      <c r="AQ1106" s="112" t="str">
        <f t="shared" si="124"/>
        <v/>
      </c>
    </row>
    <row r="1107" spans="38:43" x14ac:dyDescent="0.25">
      <c r="AL1107" s="111" t="str">
        <f t="shared" si="119"/>
        <v/>
      </c>
      <c r="AM1107" s="112" t="str">
        <f t="shared" si="120"/>
        <v/>
      </c>
      <c r="AN1107" s="112" t="str">
        <f t="shared" si="121"/>
        <v/>
      </c>
      <c r="AO1107" s="112" t="str">
        <f t="shared" si="122"/>
        <v/>
      </c>
      <c r="AP1107" s="112" t="str">
        <f t="shared" si="123"/>
        <v/>
      </c>
      <c r="AQ1107" s="112" t="str">
        <f t="shared" si="124"/>
        <v/>
      </c>
    </row>
    <row r="1108" spans="38:43" x14ac:dyDescent="0.25">
      <c r="AL1108" s="111" t="str">
        <f t="shared" si="119"/>
        <v/>
      </c>
      <c r="AM1108" s="112" t="str">
        <f t="shared" si="120"/>
        <v/>
      </c>
      <c r="AN1108" s="112" t="str">
        <f t="shared" si="121"/>
        <v/>
      </c>
      <c r="AO1108" s="112" t="str">
        <f t="shared" si="122"/>
        <v/>
      </c>
      <c r="AP1108" s="112" t="str">
        <f t="shared" si="123"/>
        <v/>
      </c>
      <c r="AQ1108" s="112" t="str">
        <f t="shared" si="124"/>
        <v/>
      </c>
    </row>
    <row r="1109" spans="38:43" x14ac:dyDescent="0.25">
      <c r="AL1109" s="111" t="str">
        <f t="shared" si="119"/>
        <v/>
      </c>
      <c r="AM1109" s="112" t="str">
        <f t="shared" si="120"/>
        <v/>
      </c>
      <c r="AN1109" s="112" t="str">
        <f t="shared" si="121"/>
        <v/>
      </c>
      <c r="AO1109" s="112" t="str">
        <f t="shared" si="122"/>
        <v/>
      </c>
      <c r="AP1109" s="112" t="str">
        <f t="shared" si="123"/>
        <v/>
      </c>
      <c r="AQ1109" s="112" t="str">
        <f t="shared" si="124"/>
        <v/>
      </c>
    </row>
    <row r="1110" spans="38:43" x14ac:dyDescent="0.25">
      <c r="AL1110" s="111" t="str">
        <f t="shared" si="119"/>
        <v/>
      </c>
      <c r="AM1110" s="112" t="str">
        <f t="shared" si="120"/>
        <v/>
      </c>
      <c r="AN1110" s="112" t="str">
        <f t="shared" si="121"/>
        <v/>
      </c>
      <c r="AO1110" s="112" t="str">
        <f t="shared" si="122"/>
        <v/>
      </c>
      <c r="AP1110" s="112" t="str">
        <f t="shared" si="123"/>
        <v/>
      </c>
      <c r="AQ1110" s="112" t="str">
        <f t="shared" si="124"/>
        <v/>
      </c>
    </row>
    <row r="1111" spans="38:43" x14ac:dyDescent="0.25">
      <c r="AL1111" s="111" t="str">
        <f t="shared" si="119"/>
        <v/>
      </c>
      <c r="AM1111" s="112" t="str">
        <f t="shared" si="120"/>
        <v/>
      </c>
      <c r="AN1111" s="112" t="str">
        <f t="shared" si="121"/>
        <v/>
      </c>
      <c r="AO1111" s="112" t="str">
        <f t="shared" si="122"/>
        <v/>
      </c>
      <c r="AP1111" s="112" t="str">
        <f t="shared" si="123"/>
        <v/>
      </c>
      <c r="AQ1111" s="112" t="str">
        <f t="shared" si="124"/>
        <v/>
      </c>
    </row>
    <row r="1112" spans="38:43" x14ac:dyDescent="0.25">
      <c r="AL1112" s="111" t="str">
        <f t="shared" si="119"/>
        <v/>
      </c>
      <c r="AM1112" s="112" t="str">
        <f t="shared" si="120"/>
        <v/>
      </c>
      <c r="AN1112" s="112" t="str">
        <f t="shared" si="121"/>
        <v/>
      </c>
      <c r="AO1112" s="112" t="str">
        <f t="shared" si="122"/>
        <v/>
      </c>
      <c r="AP1112" s="112" t="str">
        <f t="shared" si="123"/>
        <v/>
      </c>
      <c r="AQ1112" s="112" t="str">
        <f t="shared" si="124"/>
        <v/>
      </c>
    </row>
    <row r="1113" spans="38:43" x14ac:dyDescent="0.25">
      <c r="AL1113" s="111" t="str">
        <f t="shared" si="119"/>
        <v/>
      </c>
      <c r="AM1113" s="112" t="str">
        <f t="shared" si="120"/>
        <v/>
      </c>
      <c r="AN1113" s="112" t="str">
        <f t="shared" si="121"/>
        <v/>
      </c>
      <c r="AO1113" s="112" t="str">
        <f t="shared" si="122"/>
        <v/>
      </c>
      <c r="AP1113" s="112" t="str">
        <f t="shared" si="123"/>
        <v/>
      </c>
      <c r="AQ1113" s="112" t="str">
        <f t="shared" si="124"/>
        <v/>
      </c>
    </row>
    <row r="1114" spans="38:43" x14ac:dyDescent="0.25">
      <c r="AL1114" s="111" t="str">
        <f t="shared" si="119"/>
        <v/>
      </c>
      <c r="AM1114" s="112" t="str">
        <f t="shared" si="120"/>
        <v/>
      </c>
      <c r="AN1114" s="112" t="str">
        <f t="shared" si="121"/>
        <v/>
      </c>
      <c r="AO1114" s="112" t="str">
        <f t="shared" si="122"/>
        <v/>
      </c>
      <c r="AP1114" s="112" t="str">
        <f t="shared" si="123"/>
        <v/>
      </c>
      <c r="AQ1114" s="112" t="str">
        <f t="shared" si="124"/>
        <v/>
      </c>
    </row>
    <row r="1115" spans="38:43" x14ac:dyDescent="0.25">
      <c r="AL1115" s="111" t="str">
        <f t="shared" si="119"/>
        <v/>
      </c>
      <c r="AM1115" s="112" t="str">
        <f t="shared" si="120"/>
        <v/>
      </c>
      <c r="AN1115" s="112" t="str">
        <f t="shared" si="121"/>
        <v/>
      </c>
      <c r="AO1115" s="112" t="str">
        <f t="shared" si="122"/>
        <v/>
      </c>
      <c r="AP1115" s="112" t="str">
        <f t="shared" si="123"/>
        <v/>
      </c>
      <c r="AQ1115" s="112" t="str">
        <f t="shared" si="124"/>
        <v/>
      </c>
    </row>
    <row r="1116" spans="38:43" x14ac:dyDescent="0.25">
      <c r="AL1116" s="111" t="str">
        <f t="shared" si="119"/>
        <v/>
      </c>
      <c r="AM1116" s="112" t="str">
        <f t="shared" si="120"/>
        <v/>
      </c>
      <c r="AN1116" s="112" t="str">
        <f t="shared" si="121"/>
        <v/>
      </c>
      <c r="AO1116" s="112" t="str">
        <f t="shared" si="122"/>
        <v/>
      </c>
      <c r="AP1116" s="112" t="str">
        <f t="shared" si="123"/>
        <v/>
      </c>
      <c r="AQ1116" s="112" t="str">
        <f t="shared" si="124"/>
        <v/>
      </c>
    </row>
    <row r="1117" spans="38:43" x14ac:dyDescent="0.25">
      <c r="AL1117" s="111" t="str">
        <f t="shared" si="119"/>
        <v/>
      </c>
      <c r="AM1117" s="112" t="str">
        <f t="shared" si="120"/>
        <v/>
      </c>
      <c r="AN1117" s="112" t="str">
        <f t="shared" si="121"/>
        <v/>
      </c>
      <c r="AO1117" s="112" t="str">
        <f t="shared" si="122"/>
        <v/>
      </c>
      <c r="AP1117" s="112" t="str">
        <f t="shared" si="123"/>
        <v/>
      </c>
      <c r="AQ1117" s="112" t="str">
        <f t="shared" si="124"/>
        <v/>
      </c>
    </row>
    <row r="1118" spans="38:43" x14ac:dyDescent="0.25">
      <c r="AL1118" s="111" t="str">
        <f t="shared" si="119"/>
        <v/>
      </c>
      <c r="AM1118" s="112" t="str">
        <f t="shared" si="120"/>
        <v/>
      </c>
      <c r="AN1118" s="112" t="str">
        <f t="shared" si="121"/>
        <v/>
      </c>
      <c r="AO1118" s="112" t="str">
        <f t="shared" si="122"/>
        <v/>
      </c>
      <c r="AP1118" s="112" t="str">
        <f t="shared" si="123"/>
        <v/>
      </c>
      <c r="AQ1118" s="112" t="str">
        <f t="shared" si="124"/>
        <v/>
      </c>
    </row>
    <row r="1119" spans="38:43" x14ac:dyDescent="0.25">
      <c r="AL1119" s="111" t="str">
        <f t="shared" si="119"/>
        <v/>
      </c>
      <c r="AM1119" s="112" t="str">
        <f t="shared" si="120"/>
        <v/>
      </c>
      <c r="AN1119" s="112" t="str">
        <f t="shared" si="121"/>
        <v/>
      </c>
      <c r="AO1119" s="112" t="str">
        <f t="shared" si="122"/>
        <v/>
      </c>
      <c r="AP1119" s="112" t="str">
        <f t="shared" si="123"/>
        <v/>
      </c>
      <c r="AQ1119" s="112" t="str">
        <f t="shared" si="124"/>
        <v/>
      </c>
    </row>
    <row r="1120" spans="38:43" x14ac:dyDescent="0.25">
      <c r="AL1120" s="111" t="str">
        <f t="shared" si="119"/>
        <v/>
      </c>
      <c r="AM1120" s="112" t="str">
        <f t="shared" si="120"/>
        <v/>
      </c>
      <c r="AN1120" s="112" t="str">
        <f t="shared" si="121"/>
        <v/>
      </c>
      <c r="AO1120" s="112" t="str">
        <f t="shared" si="122"/>
        <v/>
      </c>
      <c r="AP1120" s="112" t="str">
        <f t="shared" si="123"/>
        <v/>
      </c>
      <c r="AQ1120" s="112" t="str">
        <f t="shared" si="124"/>
        <v/>
      </c>
    </row>
    <row r="1121" spans="38:43" x14ac:dyDescent="0.25">
      <c r="AL1121" s="111" t="str">
        <f t="shared" si="119"/>
        <v/>
      </c>
      <c r="AM1121" s="112" t="str">
        <f t="shared" si="120"/>
        <v/>
      </c>
      <c r="AN1121" s="112" t="str">
        <f t="shared" si="121"/>
        <v/>
      </c>
      <c r="AO1121" s="112" t="str">
        <f t="shared" si="122"/>
        <v/>
      </c>
      <c r="AP1121" s="112" t="str">
        <f t="shared" si="123"/>
        <v/>
      </c>
      <c r="AQ1121" s="112" t="str">
        <f t="shared" si="124"/>
        <v/>
      </c>
    </row>
    <row r="1122" spans="38:43" x14ac:dyDescent="0.25">
      <c r="AL1122" s="111" t="str">
        <f t="shared" si="119"/>
        <v/>
      </c>
      <c r="AM1122" s="112" t="str">
        <f t="shared" si="120"/>
        <v/>
      </c>
      <c r="AN1122" s="112" t="str">
        <f t="shared" si="121"/>
        <v/>
      </c>
      <c r="AO1122" s="112" t="str">
        <f t="shared" si="122"/>
        <v/>
      </c>
      <c r="AP1122" s="112" t="str">
        <f t="shared" si="123"/>
        <v/>
      </c>
      <c r="AQ1122" s="112" t="str">
        <f t="shared" si="124"/>
        <v/>
      </c>
    </row>
    <row r="1123" spans="38:43" x14ac:dyDescent="0.25">
      <c r="AL1123" s="111" t="str">
        <f t="shared" si="119"/>
        <v/>
      </c>
      <c r="AM1123" s="112" t="str">
        <f t="shared" si="120"/>
        <v/>
      </c>
      <c r="AN1123" s="112" t="str">
        <f t="shared" si="121"/>
        <v/>
      </c>
      <c r="AO1123" s="112" t="str">
        <f t="shared" si="122"/>
        <v/>
      </c>
      <c r="AP1123" s="112" t="str">
        <f t="shared" si="123"/>
        <v/>
      </c>
      <c r="AQ1123" s="112" t="str">
        <f t="shared" si="124"/>
        <v/>
      </c>
    </row>
    <row r="1124" spans="38:43" x14ac:dyDescent="0.25">
      <c r="AL1124" s="111" t="str">
        <f t="shared" si="119"/>
        <v/>
      </c>
      <c r="AM1124" s="112" t="str">
        <f t="shared" si="120"/>
        <v/>
      </c>
      <c r="AN1124" s="112" t="str">
        <f t="shared" si="121"/>
        <v/>
      </c>
      <c r="AO1124" s="112" t="str">
        <f t="shared" si="122"/>
        <v/>
      </c>
      <c r="AP1124" s="112" t="str">
        <f t="shared" si="123"/>
        <v/>
      </c>
      <c r="AQ1124" s="112" t="str">
        <f t="shared" si="124"/>
        <v/>
      </c>
    </row>
    <row r="1125" spans="38:43" x14ac:dyDescent="0.25">
      <c r="AL1125" s="111" t="str">
        <f t="shared" si="119"/>
        <v/>
      </c>
      <c r="AM1125" s="112" t="str">
        <f t="shared" si="120"/>
        <v/>
      </c>
      <c r="AN1125" s="112" t="str">
        <f t="shared" si="121"/>
        <v/>
      </c>
      <c r="AO1125" s="112" t="str">
        <f t="shared" si="122"/>
        <v/>
      </c>
      <c r="AP1125" s="112" t="str">
        <f t="shared" si="123"/>
        <v/>
      </c>
      <c r="AQ1125" s="112" t="str">
        <f t="shared" si="124"/>
        <v/>
      </c>
    </row>
    <row r="1126" spans="38:43" x14ac:dyDescent="0.25">
      <c r="AL1126" s="111" t="str">
        <f t="shared" si="119"/>
        <v/>
      </c>
      <c r="AM1126" s="112" t="str">
        <f t="shared" si="120"/>
        <v/>
      </c>
      <c r="AN1126" s="112" t="str">
        <f t="shared" si="121"/>
        <v/>
      </c>
      <c r="AO1126" s="112" t="str">
        <f t="shared" si="122"/>
        <v/>
      </c>
      <c r="AP1126" s="112" t="str">
        <f t="shared" si="123"/>
        <v/>
      </c>
      <c r="AQ1126" s="112" t="str">
        <f t="shared" si="124"/>
        <v/>
      </c>
    </row>
    <row r="1127" spans="38:43" x14ac:dyDescent="0.25">
      <c r="AL1127" s="111" t="str">
        <f t="shared" si="119"/>
        <v/>
      </c>
      <c r="AM1127" s="112" t="str">
        <f t="shared" si="120"/>
        <v/>
      </c>
      <c r="AN1127" s="112" t="str">
        <f t="shared" si="121"/>
        <v/>
      </c>
      <c r="AO1127" s="112" t="str">
        <f t="shared" si="122"/>
        <v/>
      </c>
      <c r="AP1127" s="112" t="str">
        <f t="shared" si="123"/>
        <v/>
      </c>
      <c r="AQ1127" s="112" t="str">
        <f t="shared" si="124"/>
        <v/>
      </c>
    </row>
    <row r="1128" spans="38:43" x14ac:dyDescent="0.25">
      <c r="AL1128" s="111" t="str">
        <f t="shared" si="119"/>
        <v/>
      </c>
      <c r="AM1128" s="112" t="str">
        <f t="shared" si="120"/>
        <v/>
      </c>
      <c r="AN1128" s="112" t="str">
        <f t="shared" si="121"/>
        <v/>
      </c>
      <c r="AO1128" s="112" t="str">
        <f t="shared" si="122"/>
        <v/>
      </c>
      <c r="AP1128" s="112" t="str">
        <f t="shared" si="123"/>
        <v/>
      </c>
      <c r="AQ1128" s="112" t="str">
        <f t="shared" si="124"/>
        <v/>
      </c>
    </row>
    <row r="1129" spans="38:43" x14ac:dyDescent="0.25">
      <c r="AL1129" s="111" t="str">
        <f t="shared" si="119"/>
        <v/>
      </c>
      <c r="AM1129" s="112" t="str">
        <f t="shared" si="120"/>
        <v/>
      </c>
      <c r="AN1129" s="112" t="str">
        <f t="shared" si="121"/>
        <v/>
      </c>
      <c r="AO1129" s="112" t="str">
        <f t="shared" si="122"/>
        <v/>
      </c>
      <c r="AP1129" s="112" t="str">
        <f t="shared" si="123"/>
        <v/>
      </c>
      <c r="AQ1129" s="112" t="str">
        <f t="shared" si="124"/>
        <v/>
      </c>
    </row>
    <row r="1130" spans="38:43" x14ac:dyDescent="0.25">
      <c r="AL1130" s="111" t="str">
        <f t="shared" si="119"/>
        <v/>
      </c>
      <c r="AM1130" s="112" t="str">
        <f t="shared" si="120"/>
        <v/>
      </c>
      <c r="AN1130" s="112" t="str">
        <f t="shared" si="121"/>
        <v/>
      </c>
      <c r="AO1130" s="112" t="str">
        <f t="shared" si="122"/>
        <v/>
      </c>
      <c r="AP1130" s="112" t="str">
        <f t="shared" si="123"/>
        <v/>
      </c>
      <c r="AQ1130" s="112" t="str">
        <f t="shared" si="124"/>
        <v/>
      </c>
    </row>
    <row r="1131" spans="38:43" x14ac:dyDescent="0.25">
      <c r="AL1131" s="111" t="str">
        <f t="shared" si="119"/>
        <v/>
      </c>
      <c r="AM1131" s="112" t="str">
        <f t="shared" si="120"/>
        <v/>
      </c>
      <c r="AN1131" s="112" t="str">
        <f t="shared" si="121"/>
        <v/>
      </c>
      <c r="AO1131" s="112" t="str">
        <f t="shared" si="122"/>
        <v/>
      </c>
      <c r="AP1131" s="112" t="str">
        <f t="shared" si="123"/>
        <v/>
      </c>
      <c r="AQ1131" s="112" t="str">
        <f t="shared" si="124"/>
        <v/>
      </c>
    </row>
    <row r="1132" spans="38:43" x14ac:dyDescent="0.25">
      <c r="AL1132" s="111" t="str">
        <f t="shared" si="119"/>
        <v/>
      </c>
      <c r="AM1132" s="112" t="str">
        <f t="shared" si="120"/>
        <v/>
      </c>
      <c r="AN1132" s="112" t="str">
        <f t="shared" si="121"/>
        <v/>
      </c>
      <c r="AO1132" s="112" t="str">
        <f t="shared" si="122"/>
        <v/>
      </c>
      <c r="AP1132" s="112" t="str">
        <f t="shared" si="123"/>
        <v/>
      </c>
      <c r="AQ1132" s="112" t="str">
        <f t="shared" si="124"/>
        <v/>
      </c>
    </row>
    <row r="1133" spans="38:43" x14ac:dyDescent="0.25">
      <c r="AL1133" s="111" t="str">
        <f t="shared" si="119"/>
        <v/>
      </c>
      <c r="AM1133" s="112" t="str">
        <f t="shared" si="120"/>
        <v/>
      </c>
      <c r="AN1133" s="112" t="str">
        <f t="shared" si="121"/>
        <v/>
      </c>
      <c r="AO1133" s="112" t="str">
        <f t="shared" si="122"/>
        <v/>
      </c>
      <c r="AP1133" s="112" t="str">
        <f t="shared" si="123"/>
        <v/>
      </c>
      <c r="AQ1133" s="112" t="str">
        <f t="shared" si="124"/>
        <v/>
      </c>
    </row>
    <row r="1134" spans="38:43" x14ac:dyDescent="0.25">
      <c r="AL1134" s="111" t="str">
        <f t="shared" si="119"/>
        <v/>
      </c>
      <c r="AM1134" s="112" t="str">
        <f t="shared" si="120"/>
        <v/>
      </c>
      <c r="AN1134" s="112" t="str">
        <f t="shared" si="121"/>
        <v/>
      </c>
      <c r="AO1134" s="112" t="str">
        <f t="shared" si="122"/>
        <v/>
      </c>
      <c r="AP1134" s="112" t="str">
        <f t="shared" si="123"/>
        <v/>
      </c>
      <c r="AQ1134" s="112" t="str">
        <f t="shared" si="124"/>
        <v/>
      </c>
    </row>
    <row r="1135" spans="38:43" x14ac:dyDescent="0.25">
      <c r="AL1135" s="111" t="str">
        <f t="shared" si="119"/>
        <v/>
      </c>
      <c r="AM1135" s="112" t="str">
        <f t="shared" si="120"/>
        <v/>
      </c>
      <c r="AN1135" s="112" t="str">
        <f t="shared" si="121"/>
        <v/>
      </c>
      <c r="AO1135" s="112" t="str">
        <f t="shared" si="122"/>
        <v/>
      </c>
      <c r="AP1135" s="112" t="str">
        <f t="shared" si="123"/>
        <v/>
      </c>
      <c r="AQ1135" s="112" t="str">
        <f t="shared" si="124"/>
        <v/>
      </c>
    </row>
    <row r="1136" spans="38:43" x14ac:dyDescent="0.25">
      <c r="AL1136" s="111" t="str">
        <f t="shared" si="119"/>
        <v/>
      </c>
      <c r="AM1136" s="112" t="str">
        <f t="shared" si="120"/>
        <v/>
      </c>
      <c r="AN1136" s="112" t="str">
        <f t="shared" si="121"/>
        <v/>
      </c>
      <c r="AO1136" s="112" t="str">
        <f t="shared" si="122"/>
        <v/>
      </c>
      <c r="AP1136" s="112" t="str">
        <f t="shared" si="123"/>
        <v/>
      </c>
      <c r="AQ1136" s="112" t="str">
        <f t="shared" si="124"/>
        <v/>
      </c>
    </row>
    <row r="1137" spans="38:43" x14ac:dyDescent="0.25">
      <c r="AL1137" s="111" t="str">
        <f t="shared" si="119"/>
        <v/>
      </c>
      <c r="AM1137" s="112" t="str">
        <f t="shared" si="120"/>
        <v/>
      </c>
      <c r="AN1137" s="112" t="str">
        <f t="shared" si="121"/>
        <v/>
      </c>
      <c r="AO1137" s="112" t="str">
        <f t="shared" si="122"/>
        <v/>
      </c>
      <c r="AP1137" s="112" t="str">
        <f t="shared" si="123"/>
        <v/>
      </c>
      <c r="AQ1137" s="112" t="str">
        <f t="shared" si="124"/>
        <v/>
      </c>
    </row>
    <row r="1138" spans="38:43" x14ac:dyDescent="0.25">
      <c r="AL1138" s="111" t="str">
        <f t="shared" si="119"/>
        <v/>
      </c>
      <c r="AM1138" s="112" t="str">
        <f t="shared" si="120"/>
        <v/>
      </c>
      <c r="AN1138" s="112" t="str">
        <f t="shared" si="121"/>
        <v/>
      </c>
      <c r="AO1138" s="112" t="str">
        <f t="shared" si="122"/>
        <v/>
      </c>
      <c r="AP1138" s="112" t="str">
        <f t="shared" si="123"/>
        <v/>
      </c>
      <c r="AQ1138" s="112" t="str">
        <f t="shared" si="124"/>
        <v/>
      </c>
    </row>
    <row r="1139" spans="38:43" x14ac:dyDescent="0.25">
      <c r="AL1139" s="111" t="str">
        <f t="shared" si="119"/>
        <v/>
      </c>
      <c r="AM1139" s="112" t="str">
        <f t="shared" si="120"/>
        <v/>
      </c>
      <c r="AN1139" s="112" t="str">
        <f t="shared" si="121"/>
        <v/>
      </c>
      <c r="AO1139" s="112" t="str">
        <f t="shared" si="122"/>
        <v/>
      </c>
      <c r="AP1139" s="112" t="str">
        <f t="shared" si="123"/>
        <v/>
      </c>
      <c r="AQ1139" s="112" t="str">
        <f t="shared" si="124"/>
        <v/>
      </c>
    </row>
    <row r="1140" spans="38:43" x14ac:dyDescent="0.25">
      <c r="AL1140" s="111" t="str">
        <f t="shared" si="119"/>
        <v/>
      </c>
      <c r="AM1140" s="112" t="str">
        <f t="shared" si="120"/>
        <v/>
      </c>
      <c r="AN1140" s="112" t="str">
        <f t="shared" si="121"/>
        <v/>
      </c>
      <c r="AO1140" s="112" t="str">
        <f t="shared" si="122"/>
        <v/>
      </c>
      <c r="AP1140" s="112" t="str">
        <f t="shared" si="123"/>
        <v/>
      </c>
      <c r="AQ1140" s="112" t="str">
        <f t="shared" si="124"/>
        <v/>
      </c>
    </row>
    <row r="1141" spans="38:43" x14ac:dyDescent="0.25">
      <c r="AL1141" s="111" t="str">
        <f t="shared" si="119"/>
        <v/>
      </c>
      <c r="AM1141" s="112" t="str">
        <f t="shared" si="120"/>
        <v/>
      </c>
      <c r="AN1141" s="112" t="str">
        <f t="shared" si="121"/>
        <v/>
      </c>
      <c r="AO1141" s="112" t="str">
        <f t="shared" si="122"/>
        <v/>
      </c>
      <c r="AP1141" s="112" t="str">
        <f t="shared" si="123"/>
        <v/>
      </c>
      <c r="AQ1141" s="112" t="str">
        <f t="shared" si="124"/>
        <v/>
      </c>
    </row>
    <row r="1142" spans="38:43" x14ac:dyDescent="0.25">
      <c r="AL1142" s="111" t="str">
        <f t="shared" si="119"/>
        <v/>
      </c>
      <c r="AM1142" s="112" t="str">
        <f t="shared" si="120"/>
        <v/>
      </c>
      <c r="AN1142" s="112" t="str">
        <f t="shared" si="121"/>
        <v/>
      </c>
      <c r="AO1142" s="112" t="str">
        <f t="shared" si="122"/>
        <v/>
      </c>
      <c r="AP1142" s="112" t="str">
        <f t="shared" si="123"/>
        <v/>
      </c>
      <c r="AQ1142" s="112" t="str">
        <f t="shared" si="124"/>
        <v/>
      </c>
    </row>
    <row r="1143" spans="38:43" x14ac:dyDescent="0.25">
      <c r="AL1143" s="111" t="str">
        <f t="shared" si="119"/>
        <v/>
      </c>
      <c r="AM1143" s="112" t="str">
        <f t="shared" si="120"/>
        <v/>
      </c>
      <c r="AN1143" s="112" t="str">
        <f t="shared" si="121"/>
        <v/>
      </c>
      <c r="AO1143" s="112" t="str">
        <f t="shared" si="122"/>
        <v/>
      </c>
      <c r="AP1143" s="112" t="str">
        <f t="shared" si="123"/>
        <v/>
      </c>
      <c r="AQ1143" s="112" t="str">
        <f t="shared" si="124"/>
        <v/>
      </c>
    </row>
    <row r="1144" spans="38:43" x14ac:dyDescent="0.25">
      <c r="AL1144" s="111" t="str">
        <f t="shared" si="119"/>
        <v/>
      </c>
      <c r="AM1144" s="112" t="str">
        <f t="shared" si="120"/>
        <v/>
      </c>
      <c r="AN1144" s="112" t="str">
        <f t="shared" si="121"/>
        <v/>
      </c>
      <c r="AO1144" s="112" t="str">
        <f t="shared" si="122"/>
        <v/>
      </c>
      <c r="AP1144" s="112" t="str">
        <f t="shared" si="123"/>
        <v/>
      </c>
      <c r="AQ1144" s="112" t="str">
        <f t="shared" si="124"/>
        <v/>
      </c>
    </row>
    <row r="1145" spans="38:43" x14ac:dyDescent="0.25">
      <c r="AL1145" s="111" t="str">
        <f t="shared" si="119"/>
        <v/>
      </c>
      <c r="AM1145" s="112" t="str">
        <f t="shared" si="120"/>
        <v/>
      </c>
      <c r="AN1145" s="112" t="str">
        <f t="shared" si="121"/>
        <v/>
      </c>
      <c r="AO1145" s="112" t="str">
        <f t="shared" si="122"/>
        <v/>
      </c>
      <c r="AP1145" s="112" t="str">
        <f t="shared" si="123"/>
        <v/>
      </c>
      <c r="AQ1145" s="112" t="str">
        <f t="shared" si="124"/>
        <v/>
      </c>
    </row>
    <row r="1146" spans="38:43" x14ac:dyDescent="0.25">
      <c r="AL1146" s="111" t="str">
        <f t="shared" si="119"/>
        <v/>
      </c>
      <c r="AM1146" s="112" t="str">
        <f t="shared" si="120"/>
        <v/>
      </c>
      <c r="AN1146" s="112" t="str">
        <f t="shared" si="121"/>
        <v/>
      </c>
      <c r="AO1146" s="112" t="str">
        <f t="shared" si="122"/>
        <v/>
      </c>
      <c r="AP1146" s="112" t="str">
        <f t="shared" si="123"/>
        <v/>
      </c>
      <c r="AQ1146" s="112" t="str">
        <f t="shared" si="124"/>
        <v/>
      </c>
    </row>
    <row r="1147" spans="38:43" x14ac:dyDescent="0.25">
      <c r="AL1147" s="111" t="str">
        <f t="shared" si="119"/>
        <v/>
      </c>
      <c r="AM1147" s="112" t="str">
        <f t="shared" si="120"/>
        <v/>
      </c>
      <c r="AN1147" s="112" t="str">
        <f t="shared" si="121"/>
        <v/>
      </c>
      <c r="AO1147" s="112" t="str">
        <f t="shared" si="122"/>
        <v/>
      </c>
      <c r="AP1147" s="112" t="str">
        <f t="shared" si="123"/>
        <v/>
      </c>
      <c r="AQ1147" s="112" t="str">
        <f t="shared" si="124"/>
        <v/>
      </c>
    </row>
    <row r="1148" spans="38:43" x14ac:dyDescent="0.25">
      <c r="AL1148" s="111" t="str">
        <f t="shared" si="119"/>
        <v/>
      </c>
      <c r="AM1148" s="112" t="str">
        <f t="shared" si="120"/>
        <v/>
      </c>
      <c r="AN1148" s="112" t="str">
        <f t="shared" si="121"/>
        <v/>
      </c>
      <c r="AO1148" s="112" t="str">
        <f t="shared" si="122"/>
        <v/>
      </c>
      <c r="AP1148" s="112" t="str">
        <f t="shared" si="123"/>
        <v/>
      </c>
      <c r="AQ1148" s="112" t="str">
        <f t="shared" si="124"/>
        <v/>
      </c>
    </row>
    <row r="1149" spans="38:43" x14ac:dyDescent="0.25">
      <c r="AL1149" s="111" t="str">
        <f t="shared" si="119"/>
        <v/>
      </c>
      <c r="AM1149" s="112" t="str">
        <f t="shared" si="120"/>
        <v/>
      </c>
      <c r="AN1149" s="112" t="str">
        <f t="shared" si="121"/>
        <v/>
      </c>
      <c r="AO1149" s="112" t="str">
        <f t="shared" si="122"/>
        <v/>
      </c>
      <c r="AP1149" s="112" t="str">
        <f t="shared" si="123"/>
        <v/>
      </c>
      <c r="AQ1149" s="112" t="str">
        <f t="shared" si="124"/>
        <v/>
      </c>
    </row>
    <row r="1150" spans="38:43" x14ac:dyDescent="0.25">
      <c r="AL1150" s="111" t="str">
        <f t="shared" si="119"/>
        <v/>
      </c>
      <c r="AM1150" s="112" t="str">
        <f t="shared" si="120"/>
        <v/>
      </c>
      <c r="AN1150" s="112" t="str">
        <f t="shared" si="121"/>
        <v/>
      </c>
      <c r="AO1150" s="112" t="str">
        <f t="shared" si="122"/>
        <v/>
      </c>
      <c r="AP1150" s="112" t="str">
        <f t="shared" si="123"/>
        <v/>
      </c>
      <c r="AQ1150" s="112" t="str">
        <f t="shared" si="124"/>
        <v/>
      </c>
    </row>
    <row r="1151" spans="38:43" x14ac:dyDescent="0.25">
      <c r="AL1151" s="111" t="str">
        <f t="shared" si="119"/>
        <v/>
      </c>
      <c r="AM1151" s="112" t="str">
        <f t="shared" si="120"/>
        <v/>
      </c>
      <c r="AN1151" s="112" t="str">
        <f t="shared" si="121"/>
        <v/>
      </c>
      <c r="AO1151" s="112" t="str">
        <f t="shared" si="122"/>
        <v/>
      </c>
      <c r="AP1151" s="112" t="str">
        <f t="shared" si="123"/>
        <v/>
      </c>
      <c r="AQ1151" s="112" t="str">
        <f t="shared" si="124"/>
        <v/>
      </c>
    </row>
    <row r="1152" spans="38:43" x14ac:dyDescent="0.25">
      <c r="AL1152" s="111" t="str">
        <f t="shared" si="119"/>
        <v/>
      </c>
      <c r="AM1152" s="112" t="str">
        <f t="shared" si="120"/>
        <v/>
      </c>
      <c r="AN1152" s="112" t="str">
        <f t="shared" si="121"/>
        <v/>
      </c>
      <c r="AO1152" s="112" t="str">
        <f t="shared" si="122"/>
        <v/>
      </c>
      <c r="AP1152" s="112" t="str">
        <f t="shared" si="123"/>
        <v/>
      </c>
      <c r="AQ1152" s="112" t="str">
        <f t="shared" si="124"/>
        <v/>
      </c>
    </row>
    <row r="1153" spans="38:43" x14ac:dyDescent="0.25">
      <c r="AL1153" s="111" t="str">
        <f t="shared" si="119"/>
        <v/>
      </c>
      <c r="AM1153" s="112" t="str">
        <f t="shared" si="120"/>
        <v/>
      </c>
      <c r="AN1153" s="112" t="str">
        <f t="shared" si="121"/>
        <v/>
      </c>
      <c r="AO1153" s="112" t="str">
        <f t="shared" si="122"/>
        <v/>
      </c>
      <c r="AP1153" s="112" t="str">
        <f t="shared" si="123"/>
        <v/>
      </c>
      <c r="AQ1153" s="112" t="str">
        <f t="shared" si="124"/>
        <v/>
      </c>
    </row>
    <row r="1154" spans="38:43" x14ac:dyDescent="0.25">
      <c r="AL1154" s="111" t="str">
        <f t="shared" si="119"/>
        <v/>
      </c>
      <c r="AM1154" s="112" t="str">
        <f t="shared" si="120"/>
        <v/>
      </c>
      <c r="AN1154" s="112" t="str">
        <f t="shared" si="121"/>
        <v/>
      </c>
      <c r="AO1154" s="112" t="str">
        <f t="shared" si="122"/>
        <v/>
      </c>
      <c r="AP1154" s="112" t="str">
        <f t="shared" si="123"/>
        <v/>
      </c>
      <c r="AQ1154" s="112" t="str">
        <f t="shared" si="124"/>
        <v/>
      </c>
    </row>
    <row r="1155" spans="38:43" x14ac:dyDescent="0.25">
      <c r="AL1155" s="111" t="str">
        <f t="shared" ref="AL1155:AL1198" si="125">IF(AND(B1155&lt;&gt;"",L1155="Ambulance"),VALUE(LEFT(HOUR(B1155),2)),"")</f>
        <v/>
      </c>
      <c r="AM1155" s="112" t="str">
        <f t="shared" ref="AM1155:AM1196" si="126">IF(AND(B1155&lt;&gt;"",L1155="VSL"),VALUE(LEFT(HOUR(B1155),2)),"")</f>
        <v/>
      </c>
      <c r="AN1155" s="112" t="str">
        <f t="shared" ref="AN1155:AN1196" si="127">IF(AND(B1155&lt;&gt;"",L1155="Taxi conventionné"),VALUE(LEFT(HOUR(B1155),2)),"")</f>
        <v/>
      </c>
      <c r="AO1155" s="112" t="str">
        <f t="shared" ref="AO1155:AO1196" si="128">IF(AND(B1155&lt;&gt;"",L1155="Véhicule personnel"),VALUE(LEFT(HOUR(B1155),2)),"")</f>
        <v/>
      </c>
      <c r="AP1155" s="112" t="str">
        <f t="shared" ref="AP1155:AP1196" si="129">IF(AND(B1155&lt;&gt;"",L1155="Transport en commun"),VALUE(LEFT(HOUR(B1155),2)),"")</f>
        <v/>
      </c>
      <c r="AQ1155" s="112" t="str">
        <f t="shared" ref="AQ1155:AQ1198" si="130">IF(B1155&lt;&gt;"",VALUE(LEFT(HOUR(B1155),2)),"")</f>
        <v/>
      </c>
    </row>
    <row r="1156" spans="38:43" x14ac:dyDescent="0.25">
      <c r="AL1156" s="111" t="str">
        <f t="shared" si="125"/>
        <v/>
      </c>
      <c r="AM1156" s="112" t="str">
        <f t="shared" si="126"/>
        <v/>
      </c>
      <c r="AN1156" s="112" t="str">
        <f t="shared" si="127"/>
        <v/>
      </c>
      <c r="AO1156" s="112" t="str">
        <f t="shared" si="128"/>
        <v/>
      </c>
      <c r="AP1156" s="112" t="str">
        <f t="shared" si="129"/>
        <v/>
      </c>
      <c r="AQ1156" s="112" t="str">
        <f t="shared" si="130"/>
        <v/>
      </c>
    </row>
    <row r="1157" spans="38:43" x14ac:dyDescent="0.25">
      <c r="AL1157" s="111" t="str">
        <f t="shared" si="125"/>
        <v/>
      </c>
      <c r="AM1157" s="112" t="str">
        <f t="shared" si="126"/>
        <v/>
      </c>
      <c r="AN1157" s="112" t="str">
        <f t="shared" si="127"/>
        <v/>
      </c>
      <c r="AO1157" s="112" t="str">
        <f t="shared" si="128"/>
        <v/>
      </c>
      <c r="AP1157" s="112" t="str">
        <f t="shared" si="129"/>
        <v/>
      </c>
      <c r="AQ1157" s="112" t="str">
        <f t="shared" si="130"/>
        <v/>
      </c>
    </row>
    <row r="1158" spans="38:43" x14ac:dyDescent="0.25">
      <c r="AL1158" s="111" t="str">
        <f t="shared" si="125"/>
        <v/>
      </c>
      <c r="AM1158" s="112" t="str">
        <f t="shared" si="126"/>
        <v/>
      </c>
      <c r="AN1158" s="112" t="str">
        <f t="shared" si="127"/>
        <v/>
      </c>
      <c r="AO1158" s="112" t="str">
        <f t="shared" si="128"/>
        <v/>
      </c>
      <c r="AP1158" s="112" t="str">
        <f t="shared" si="129"/>
        <v/>
      </c>
      <c r="AQ1158" s="112" t="str">
        <f t="shared" si="130"/>
        <v/>
      </c>
    </row>
    <row r="1159" spans="38:43" x14ac:dyDescent="0.25">
      <c r="AL1159" s="111" t="str">
        <f t="shared" si="125"/>
        <v/>
      </c>
      <c r="AM1159" s="112" t="str">
        <f t="shared" si="126"/>
        <v/>
      </c>
      <c r="AN1159" s="112" t="str">
        <f t="shared" si="127"/>
        <v/>
      </c>
      <c r="AO1159" s="112" t="str">
        <f t="shared" si="128"/>
        <v/>
      </c>
      <c r="AP1159" s="112" t="str">
        <f t="shared" si="129"/>
        <v/>
      </c>
      <c r="AQ1159" s="112" t="str">
        <f t="shared" si="130"/>
        <v/>
      </c>
    </row>
    <row r="1160" spans="38:43" x14ac:dyDescent="0.25">
      <c r="AL1160" s="111" t="str">
        <f t="shared" si="125"/>
        <v/>
      </c>
      <c r="AM1160" s="112" t="str">
        <f t="shared" si="126"/>
        <v/>
      </c>
      <c r="AN1160" s="112" t="str">
        <f t="shared" si="127"/>
        <v/>
      </c>
      <c r="AO1160" s="112" t="str">
        <f t="shared" si="128"/>
        <v/>
      </c>
      <c r="AP1160" s="112" t="str">
        <f t="shared" si="129"/>
        <v/>
      </c>
      <c r="AQ1160" s="112" t="str">
        <f t="shared" si="130"/>
        <v/>
      </c>
    </row>
    <row r="1161" spans="38:43" x14ac:dyDescent="0.25">
      <c r="AL1161" s="111" t="str">
        <f t="shared" si="125"/>
        <v/>
      </c>
      <c r="AM1161" s="112" t="str">
        <f t="shared" si="126"/>
        <v/>
      </c>
      <c r="AN1161" s="112" t="str">
        <f t="shared" si="127"/>
        <v/>
      </c>
      <c r="AO1161" s="112" t="str">
        <f t="shared" si="128"/>
        <v/>
      </c>
      <c r="AP1161" s="112" t="str">
        <f t="shared" si="129"/>
        <v/>
      </c>
      <c r="AQ1161" s="112" t="str">
        <f t="shared" si="130"/>
        <v/>
      </c>
    </row>
    <row r="1162" spans="38:43" x14ac:dyDescent="0.25">
      <c r="AL1162" s="111" t="str">
        <f t="shared" si="125"/>
        <v/>
      </c>
      <c r="AM1162" s="112" t="str">
        <f t="shared" si="126"/>
        <v/>
      </c>
      <c r="AN1162" s="112" t="str">
        <f t="shared" si="127"/>
        <v/>
      </c>
      <c r="AO1162" s="112" t="str">
        <f t="shared" si="128"/>
        <v/>
      </c>
      <c r="AP1162" s="112" t="str">
        <f t="shared" si="129"/>
        <v/>
      </c>
      <c r="AQ1162" s="112" t="str">
        <f t="shared" si="130"/>
        <v/>
      </c>
    </row>
    <row r="1163" spans="38:43" x14ac:dyDescent="0.25">
      <c r="AL1163" s="111" t="str">
        <f t="shared" si="125"/>
        <v/>
      </c>
      <c r="AM1163" s="112" t="str">
        <f t="shared" si="126"/>
        <v/>
      </c>
      <c r="AN1163" s="112" t="str">
        <f t="shared" si="127"/>
        <v/>
      </c>
      <c r="AO1163" s="112" t="str">
        <f t="shared" si="128"/>
        <v/>
      </c>
      <c r="AP1163" s="112" t="str">
        <f t="shared" si="129"/>
        <v/>
      </c>
      <c r="AQ1163" s="112" t="str">
        <f t="shared" si="130"/>
        <v/>
      </c>
    </row>
    <row r="1164" spans="38:43" x14ac:dyDescent="0.25">
      <c r="AL1164" s="111" t="str">
        <f t="shared" si="125"/>
        <v/>
      </c>
      <c r="AM1164" s="112" t="str">
        <f t="shared" si="126"/>
        <v/>
      </c>
      <c r="AN1164" s="112" t="str">
        <f t="shared" si="127"/>
        <v/>
      </c>
      <c r="AO1164" s="112" t="str">
        <f t="shared" si="128"/>
        <v/>
      </c>
      <c r="AP1164" s="112" t="str">
        <f t="shared" si="129"/>
        <v/>
      </c>
      <c r="AQ1164" s="112" t="str">
        <f t="shared" si="130"/>
        <v/>
      </c>
    </row>
    <row r="1165" spans="38:43" x14ac:dyDescent="0.25">
      <c r="AL1165" s="111" t="str">
        <f t="shared" si="125"/>
        <v/>
      </c>
      <c r="AM1165" s="112" t="str">
        <f t="shared" si="126"/>
        <v/>
      </c>
      <c r="AN1165" s="112" t="str">
        <f t="shared" si="127"/>
        <v/>
      </c>
      <c r="AO1165" s="112" t="str">
        <f t="shared" si="128"/>
        <v/>
      </c>
      <c r="AP1165" s="112" t="str">
        <f t="shared" si="129"/>
        <v/>
      </c>
      <c r="AQ1165" s="112" t="str">
        <f t="shared" si="130"/>
        <v/>
      </c>
    </row>
    <row r="1166" spans="38:43" x14ac:dyDescent="0.25">
      <c r="AL1166" s="111" t="str">
        <f t="shared" si="125"/>
        <v/>
      </c>
      <c r="AM1166" s="112" t="str">
        <f t="shared" si="126"/>
        <v/>
      </c>
      <c r="AN1166" s="112" t="str">
        <f t="shared" si="127"/>
        <v/>
      </c>
      <c r="AO1166" s="112" t="str">
        <f t="shared" si="128"/>
        <v/>
      </c>
      <c r="AP1166" s="112" t="str">
        <f t="shared" si="129"/>
        <v/>
      </c>
      <c r="AQ1166" s="112" t="str">
        <f t="shared" si="130"/>
        <v/>
      </c>
    </row>
    <row r="1167" spans="38:43" x14ac:dyDescent="0.25">
      <c r="AL1167" s="111" t="str">
        <f t="shared" si="125"/>
        <v/>
      </c>
      <c r="AM1167" s="112" t="str">
        <f t="shared" si="126"/>
        <v/>
      </c>
      <c r="AN1167" s="112" t="str">
        <f t="shared" si="127"/>
        <v/>
      </c>
      <c r="AO1167" s="112" t="str">
        <f t="shared" si="128"/>
        <v/>
      </c>
      <c r="AP1167" s="112" t="str">
        <f t="shared" si="129"/>
        <v/>
      </c>
      <c r="AQ1167" s="112" t="str">
        <f t="shared" si="130"/>
        <v/>
      </c>
    </row>
    <row r="1168" spans="38:43" x14ac:dyDescent="0.25">
      <c r="AL1168" s="111" t="str">
        <f t="shared" si="125"/>
        <v/>
      </c>
      <c r="AM1168" s="112" t="str">
        <f t="shared" si="126"/>
        <v/>
      </c>
      <c r="AN1168" s="112" t="str">
        <f t="shared" si="127"/>
        <v/>
      </c>
      <c r="AO1168" s="112" t="str">
        <f t="shared" si="128"/>
        <v/>
      </c>
      <c r="AP1168" s="112" t="str">
        <f t="shared" si="129"/>
        <v/>
      </c>
      <c r="AQ1168" s="112" t="str">
        <f t="shared" si="130"/>
        <v/>
      </c>
    </row>
    <row r="1169" spans="38:43" x14ac:dyDescent="0.25">
      <c r="AL1169" s="111" t="str">
        <f t="shared" si="125"/>
        <v/>
      </c>
      <c r="AM1169" s="112" t="str">
        <f t="shared" si="126"/>
        <v/>
      </c>
      <c r="AN1169" s="112" t="str">
        <f t="shared" si="127"/>
        <v/>
      </c>
      <c r="AO1169" s="112" t="str">
        <f t="shared" si="128"/>
        <v/>
      </c>
      <c r="AP1169" s="112" t="str">
        <f t="shared" si="129"/>
        <v/>
      </c>
      <c r="AQ1169" s="112" t="str">
        <f t="shared" si="130"/>
        <v/>
      </c>
    </row>
    <row r="1170" spans="38:43" x14ac:dyDescent="0.25">
      <c r="AL1170" s="111" t="str">
        <f t="shared" si="125"/>
        <v/>
      </c>
      <c r="AM1170" s="112" t="str">
        <f t="shared" si="126"/>
        <v/>
      </c>
      <c r="AN1170" s="112" t="str">
        <f t="shared" si="127"/>
        <v/>
      </c>
      <c r="AO1170" s="112" t="str">
        <f t="shared" si="128"/>
        <v/>
      </c>
      <c r="AP1170" s="112" t="str">
        <f t="shared" si="129"/>
        <v/>
      </c>
      <c r="AQ1170" s="112" t="str">
        <f t="shared" si="130"/>
        <v/>
      </c>
    </row>
    <row r="1171" spans="38:43" x14ac:dyDescent="0.25">
      <c r="AL1171" s="111" t="str">
        <f t="shared" si="125"/>
        <v/>
      </c>
      <c r="AM1171" s="112" t="str">
        <f t="shared" si="126"/>
        <v/>
      </c>
      <c r="AN1171" s="112" t="str">
        <f t="shared" si="127"/>
        <v/>
      </c>
      <c r="AO1171" s="112" t="str">
        <f t="shared" si="128"/>
        <v/>
      </c>
      <c r="AP1171" s="112" t="str">
        <f t="shared" si="129"/>
        <v/>
      </c>
      <c r="AQ1171" s="112" t="str">
        <f t="shared" si="130"/>
        <v/>
      </c>
    </row>
    <row r="1172" spans="38:43" x14ac:dyDescent="0.25">
      <c r="AL1172" s="111" t="str">
        <f t="shared" si="125"/>
        <v/>
      </c>
      <c r="AM1172" s="112" t="str">
        <f t="shared" si="126"/>
        <v/>
      </c>
      <c r="AN1172" s="112" t="str">
        <f t="shared" si="127"/>
        <v/>
      </c>
      <c r="AO1172" s="112" t="str">
        <f t="shared" si="128"/>
        <v/>
      </c>
      <c r="AP1172" s="112" t="str">
        <f t="shared" si="129"/>
        <v/>
      </c>
      <c r="AQ1172" s="112" t="str">
        <f t="shared" si="130"/>
        <v/>
      </c>
    </row>
    <row r="1173" spans="38:43" x14ac:dyDescent="0.25">
      <c r="AL1173" s="111" t="str">
        <f t="shared" si="125"/>
        <v/>
      </c>
      <c r="AM1173" s="112" t="str">
        <f t="shared" si="126"/>
        <v/>
      </c>
      <c r="AN1173" s="112" t="str">
        <f t="shared" si="127"/>
        <v/>
      </c>
      <c r="AO1173" s="112" t="str">
        <f t="shared" si="128"/>
        <v/>
      </c>
      <c r="AP1173" s="112" t="str">
        <f t="shared" si="129"/>
        <v/>
      </c>
      <c r="AQ1173" s="112" t="str">
        <f t="shared" si="130"/>
        <v/>
      </c>
    </row>
    <row r="1174" spans="38:43" x14ac:dyDescent="0.25">
      <c r="AL1174" s="111" t="str">
        <f t="shared" si="125"/>
        <v/>
      </c>
      <c r="AM1174" s="112" t="str">
        <f t="shared" si="126"/>
        <v/>
      </c>
      <c r="AN1174" s="112" t="str">
        <f t="shared" si="127"/>
        <v/>
      </c>
      <c r="AO1174" s="112" t="str">
        <f t="shared" si="128"/>
        <v/>
      </c>
      <c r="AP1174" s="112" t="str">
        <f t="shared" si="129"/>
        <v/>
      </c>
      <c r="AQ1174" s="112" t="str">
        <f t="shared" si="130"/>
        <v/>
      </c>
    </row>
    <row r="1175" spans="38:43" x14ac:dyDescent="0.25">
      <c r="AL1175" s="111" t="str">
        <f t="shared" si="125"/>
        <v/>
      </c>
      <c r="AM1175" s="112" t="str">
        <f t="shared" si="126"/>
        <v/>
      </c>
      <c r="AN1175" s="112" t="str">
        <f t="shared" si="127"/>
        <v/>
      </c>
      <c r="AO1175" s="112" t="str">
        <f t="shared" si="128"/>
        <v/>
      </c>
      <c r="AP1175" s="112" t="str">
        <f t="shared" si="129"/>
        <v/>
      </c>
      <c r="AQ1175" s="112" t="str">
        <f t="shared" si="130"/>
        <v/>
      </c>
    </row>
    <row r="1176" spans="38:43" x14ac:dyDescent="0.25">
      <c r="AL1176" s="111" t="str">
        <f t="shared" si="125"/>
        <v/>
      </c>
      <c r="AM1176" s="112" t="str">
        <f t="shared" si="126"/>
        <v/>
      </c>
      <c r="AN1176" s="112" t="str">
        <f t="shared" si="127"/>
        <v/>
      </c>
      <c r="AO1176" s="112" t="str">
        <f t="shared" si="128"/>
        <v/>
      </c>
      <c r="AP1176" s="112" t="str">
        <f t="shared" si="129"/>
        <v/>
      </c>
      <c r="AQ1176" s="112" t="str">
        <f t="shared" si="130"/>
        <v/>
      </c>
    </row>
    <row r="1177" spans="38:43" x14ac:dyDescent="0.25">
      <c r="AL1177" s="111" t="str">
        <f t="shared" si="125"/>
        <v/>
      </c>
      <c r="AM1177" s="112" t="str">
        <f t="shared" si="126"/>
        <v/>
      </c>
      <c r="AN1177" s="112" t="str">
        <f t="shared" si="127"/>
        <v/>
      </c>
      <c r="AO1177" s="112" t="str">
        <f t="shared" si="128"/>
        <v/>
      </c>
      <c r="AP1177" s="112" t="str">
        <f t="shared" si="129"/>
        <v/>
      </c>
      <c r="AQ1177" s="112" t="str">
        <f t="shared" si="130"/>
        <v/>
      </c>
    </row>
    <row r="1178" spans="38:43" x14ac:dyDescent="0.25">
      <c r="AL1178" s="111" t="str">
        <f t="shared" si="125"/>
        <v/>
      </c>
      <c r="AM1178" s="112" t="str">
        <f t="shared" si="126"/>
        <v/>
      </c>
      <c r="AN1178" s="112" t="str">
        <f t="shared" si="127"/>
        <v/>
      </c>
      <c r="AO1178" s="112" t="str">
        <f t="shared" si="128"/>
        <v/>
      </c>
      <c r="AP1178" s="112" t="str">
        <f t="shared" si="129"/>
        <v/>
      </c>
      <c r="AQ1178" s="112" t="str">
        <f t="shared" si="130"/>
        <v/>
      </c>
    </row>
    <row r="1179" spans="38:43" x14ac:dyDescent="0.25">
      <c r="AL1179" s="111" t="str">
        <f t="shared" si="125"/>
        <v/>
      </c>
      <c r="AM1179" s="112" t="str">
        <f t="shared" si="126"/>
        <v/>
      </c>
      <c r="AN1179" s="112" t="str">
        <f t="shared" si="127"/>
        <v/>
      </c>
      <c r="AO1179" s="112" t="str">
        <f t="shared" si="128"/>
        <v/>
      </c>
      <c r="AP1179" s="112" t="str">
        <f t="shared" si="129"/>
        <v/>
      </c>
      <c r="AQ1179" s="112" t="str">
        <f t="shared" si="130"/>
        <v/>
      </c>
    </row>
    <row r="1180" spans="38:43" x14ac:dyDescent="0.25">
      <c r="AL1180" s="111" t="str">
        <f t="shared" si="125"/>
        <v/>
      </c>
      <c r="AM1180" s="112" t="str">
        <f t="shared" si="126"/>
        <v/>
      </c>
      <c r="AN1180" s="112" t="str">
        <f t="shared" si="127"/>
        <v/>
      </c>
      <c r="AO1180" s="112" t="str">
        <f t="shared" si="128"/>
        <v/>
      </c>
      <c r="AP1180" s="112" t="str">
        <f t="shared" si="129"/>
        <v/>
      </c>
      <c r="AQ1180" s="112" t="str">
        <f t="shared" si="130"/>
        <v/>
      </c>
    </row>
    <row r="1181" spans="38:43" x14ac:dyDescent="0.25">
      <c r="AL1181" s="111" t="str">
        <f t="shared" si="125"/>
        <v/>
      </c>
      <c r="AM1181" s="112" t="str">
        <f t="shared" si="126"/>
        <v/>
      </c>
      <c r="AN1181" s="112" t="str">
        <f t="shared" si="127"/>
        <v/>
      </c>
      <c r="AO1181" s="112" t="str">
        <f t="shared" si="128"/>
        <v/>
      </c>
      <c r="AP1181" s="112" t="str">
        <f t="shared" si="129"/>
        <v/>
      </c>
      <c r="AQ1181" s="112" t="str">
        <f t="shared" si="130"/>
        <v/>
      </c>
    </row>
    <row r="1182" spans="38:43" x14ac:dyDescent="0.25">
      <c r="AL1182" s="111" t="str">
        <f t="shared" si="125"/>
        <v/>
      </c>
      <c r="AM1182" s="112" t="str">
        <f t="shared" si="126"/>
        <v/>
      </c>
      <c r="AN1182" s="112" t="str">
        <f t="shared" si="127"/>
        <v/>
      </c>
      <c r="AO1182" s="112" t="str">
        <f t="shared" si="128"/>
        <v/>
      </c>
      <c r="AP1182" s="112" t="str">
        <f t="shared" si="129"/>
        <v/>
      </c>
      <c r="AQ1182" s="112" t="str">
        <f t="shared" si="130"/>
        <v/>
      </c>
    </row>
    <row r="1183" spans="38:43" x14ac:dyDescent="0.25">
      <c r="AL1183" s="111" t="str">
        <f t="shared" si="125"/>
        <v/>
      </c>
      <c r="AM1183" s="112" t="str">
        <f t="shared" si="126"/>
        <v/>
      </c>
      <c r="AN1183" s="112" t="str">
        <f t="shared" si="127"/>
        <v/>
      </c>
      <c r="AO1183" s="112" t="str">
        <f t="shared" si="128"/>
        <v/>
      </c>
      <c r="AP1183" s="112" t="str">
        <f t="shared" si="129"/>
        <v/>
      </c>
      <c r="AQ1183" s="112" t="str">
        <f t="shared" si="130"/>
        <v/>
      </c>
    </row>
    <row r="1184" spans="38:43" x14ac:dyDescent="0.25">
      <c r="AL1184" s="111" t="str">
        <f t="shared" si="125"/>
        <v/>
      </c>
      <c r="AM1184" s="112" t="str">
        <f t="shared" si="126"/>
        <v/>
      </c>
      <c r="AN1184" s="112" t="str">
        <f t="shared" si="127"/>
        <v/>
      </c>
      <c r="AO1184" s="112" t="str">
        <f t="shared" si="128"/>
        <v/>
      </c>
      <c r="AP1184" s="112" t="str">
        <f t="shared" si="129"/>
        <v/>
      </c>
      <c r="AQ1184" s="112" t="str">
        <f t="shared" si="130"/>
        <v/>
      </c>
    </row>
    <row r="1185" spans="38:43" x14ac:dyDescent="0.25">
      <c r="AL1185" s="111" t="str">
        <f t="shared" si="125"/>
        <v/>
      </c>
      <c r="AM1185" s="112" t="str">
        <f t="shared" si="126"/>
        <v/>
      </c>
      <c r="AN1185" s="112" t="str">
        <f t="shared" si="127"/>
        <v/>
      </c>
      <c r="AO1185" s="112" t="str">
        <f t="shared" si="128"/>
        <v/>
      </c>
      <c r="AP1185" s="112" t="str">
        <f t="shared" si="129"/>
        <v/>
      </c>
      <c r="AQ1185" s="112" t="str">
        <f t="shared" si="130"/>
        <v/>
      </c>
    </row>
    <row r="1186" spans="38:43" x14ac:dyDescent="0.25">
      <c r="AL1186" s="111" t="str">
        <f t="shared" si="125"/>
        <v/>
      </c>
      <c r="AM1186" s="112" t="str">
        <f t="shared" si="126"/>
        <v/>
      </c>
      <c r="AN1186" s="112" t="str">
        <f t="shared" si="127"/>
        <v/>
      </c>
      <c r="AO1186" s="112" t="str">
        <f t="shared" si="128"/>
        <v/>
      </c>
      <c r="AP1186" s="112" t="str">
        <f t="shared" si="129"/>
        <v/>
      </c>
      <c r="AQ1186" s="112" t="str">
        <f t="shared" si="130"/>
        <v/>
      </c>
    </row>
    <row r="1187" spans="38:43" x14ac:dyDescent="0.25">
      <c r="AL1187" s="111" t="str">
        <f t="shared" si="125"/>
        <v/>
      </c>
      <c r="AM1187" s="112" t="str">
        <f t="shared" si="126"/>
        <v/>
      </c>
      <c r="AN1187" s="112" t="str">
        <f t="shared" si="127"/>
        <v/>
      </c>
      <c r="AO1187" s="112" t="str">
        <f t="shared" si="128"/>
        <v/>
      </c>
      <c r="AP1187" s="112" t="str">
        <f t="shared" si="129"/>
        <v/>
      </c>
      <c r="AQ1187" s="112" t="str">
        <f t="shared" si="130"/>
        <v/>
      </c>
    </row>
    <row r="1188" spans="38:43" x14ac:dyDescent="0.25">
      <c r="AL1188" s="111" t="str">
        <f t="shared" si="125"/>
        <v/>
      </c>
      <c r="AM1188" s="112" t="str">
        <f t="shared" si="126"/>
        <v/>
      </c>
      <c r="AN1188" s="112" t="str">
        <f t="shared" si="127"/>
        <v/>
      </c>
      <c r="AO1188" s="112" t="str">
        <f t="shared" si="128"/>
        <v/>
      </c>
      <c r="AP1188" s="112" t="str">
        <f t="shared" si="129"/>
        <v/>
      </c>
      <c r="AQ1188" s="112" t="str">
        <f t="shared" si="130"/>
        <v/>
      </c>
    </row>
    <row r="1189" spans="38:43" x14ac:dyDescent="0.25">
      <c r="AL1189" s="111" t="str">
        <f t="shared" si="125"/>
        <v/>
      </c>
      <c r="AM1189" s="112" t="str">
        <f t="shared" si="126"/>
        <v/>
      </c>
      <c r="AN1189" s="112" t="str">
        <f t="shared" si="127"/>
        <v/>
      </c>
      <c r="AO1189" s="112" t="str">
        <f t="shared" si="128"/>
        <v/>
      </c>
      <c r="AP1189" s="112" t="str">
        <f t="shared" si="129"/>
        <v/>
      </c>
      <c r="AQ1189" s="112" t="str">
        <f t="shared" si="130"/>
        <v/>
      </c>
    </row>
    <row r="1190" spans="38:43" x14ac:dyDescent="0.25">
      <c r="AL1190" s="111" t="str">
        <f t="shared" si="125"/>
        <v/>
      </c>
      <c r="AM1190" s="112" t="str">
        <f t="shared" si="126"/>
        <v/>
      </c>
      <c r="AN1190" s="112" t="str">
        <f t="shared" si="127"/>
        <v/>
      </c>
      <c r="AO1190" s="112" t="str">
        <f t="shared" si="128"/>
        <v/>
      </c>
      <c r="AP1190" s="112" t="str">
        <f t="shared" si="129"/>
        <v/>
      </c>
      <c r="AQ1190" s="112" t="str">
        <f t="shared" si="130"/>
        <v/>
      </c>
    </row>
    <row r="1191" spans="38:43" x14ac:dyDescent="0.25">
      <c r="AL1191" s="111" t="str">
        <f t="shared" si="125"/>
        <v/>
      </c>
      <c r="AM1191" s="112" t="str">
        <f t="shared" si="126"/>
        <v/>
      </c>
      <c r="AN1191" s="112" t="str">
        <f t="shared" si="127"/>
        <v/>
      </c>
      <c r="AO1191" s="112" t="str">
        <f t="shared" si="128"/>
        <v/>
      </c>
      <c r="AP1191" s="112" t="str">
        <f t="shared" si="129"/>
        <v/>
      </c>
      <c r="AQ1191" s="112" t="str">
        <f t="shared" si="130"/>
        <v/>
      </c>
    </row>
    <row r="1192" spans="38:43" x14ac:dyDescent="0.25">
      <c r="AL1192" s="111" t="str">
        <f t="shared" si="125"/>
        <v/>
      </c>
      <c r="AM1192" s="112" t="str">
        <f t="shared" si="126"/>
        <v/>
      </c>
      <c r="AN1192" s="112" t="str">
        <f t="shared" si="127"/>
        <v/>
      </c>
      <c r="AO1192" s="112" t="str">
        <f t="shared" si="128"/>
        <v/>
      </c>
      <c r="AP1192" s="112" t="str">
        <f t="shared" si="129"/>
        <v/>
      </c>
      <c r="AQ1192" s="112" t="str">
        <f t="shared" si="130"/>
        <v/>
      </c>
    </row>
    <row r="1193" spans="38:43" x14ac:dyDescent="0.25">
      <c r="AL1193" s="111" t="str">
        <f t="shared" si="125"/>
        <v/>
      </c>
      <c r="AM1193" s="112" t="str">
        <f t="shared" si="126"/>
        <v/>
      </c>
      <c r="AN1193" s="112" t="str">
        <f t="shared" si="127"/>
        <v/>
      </c>
      <c r="AO1193" s="112" t="str">
        <f t="shared" si="128"/>
        <v/>
      </c>
      <c r="AP1193" s="112" t="str">
        <f t="shared" si="129"/>
        <v/>
      </c>
      <c r="AQ1193" s="112" t="str">
        <f t="shared" si="130"/>
        <v/>
      </c>
    </row>
    <row r="1194" spans="38:43" x14ac:dyDescent="0.25">
      <c r="AL1194" s="111" t="str">
        <f t="shared" si="125"/>
        <v/>
      </c>
      <c r="AM1194" s="112" t="str">
        <f t="shared" si="126"/>
        <v/>
      </c>
      <c r="AN1194" s="112" t="str">
        <f t="shared" si="127"/>
        <v/>
      </c>
      <c r="AO1194" s="112" t="str">
        <f t="shared" si="128"/>
        <v/>
      </c>
      <c r="AP1194" s="112" t="str">
        <f t="shared" si="129"/>
        <v/>
      </c>
      <c r="AQ1194" s="112" t="str">
        <f t="shared" si="130"/>
        <v/>
      </c>
    </row>
    <row r="1195" spans="38:43" x14ac:dyDescent="0.25">
      <c r="AL1195" s="111" t="str">
        <f t="shared" si="125"/>
        <v/>
      </c>
      <c r="AM1195" s="112" t="str">
        <f t="shared" si="126"/>
        <v/>
      </c>
      <c r="AN1195" s="112" t="str">
        <f t="shared" si="127"/>
        <v/>
      </c>
      <c r="AO1195" s="112" t="str">
        <f t="shared" si="128"/>
        <v/>
      </c>
      <c r="AP1195" s="112" t="str">
        <f t="shared" si="129"/>
        <v/>
      </c>
      <c r="AQ1195" s="112" t="str">
        <f t="shared" si="130"/>
        <v/>
      </c>
    </row>
    <row r="1196" spans="38:43" x14ac:dyDescent="0.25">
      <c r="AL1196" s="111" t="str">
        <f t="shared" si="125"/>
        <v/>
      </c>
      <c r="AM1196" s="112" t="str">
        <f t="shared" si="126"/>
        <v/>
      </c>
      <c r="AN1196" s="112" t="str">
        <f t="shared" si="127"/>
        <v/>
      </c>
      <c r="AO1196" s="112" t="str">
        <f t="shared" si="128"/>
        <v/>
      </c>
      <c r="AP1196" s="112" t="str">
        <f t="shared" si="129"/>
        <v/>
      </c>
      <c r="AQ1196" s="112" t="str">
        <f t="shared" si="130"/>
        <v/>
      </c>
    </row>
    <row r="1197" spans="38:43" x14ac:dyDescent="0.25">
      <c r="AL1197" s="111" t="str">
        <f t="shared" si="125"/>
        <v/>
      </c>
      <c r="AM1197" s="112"/>
      <c r="AN1197" s="112"/>
      <c r="AO1197" s="112"/>
      <c r="AP1197" s="112"/>
      <c r="AQ1197" s="112" t="str">
        <f t="shared" si="130"/>
        <v/>
      </c>
    </row>
    <row r="1198" spans="38:43" x14ac:dyDescent="0.25">
      <c r="AL1198" s="111" t="str">
        <f t="shared" si="125"/>
        <v/>
      </c>
      <c r="AM1198" s="112"/>
      <c r="AN1198" s="112"/>
      <c r="AO1198" s="112"/>
      <c r="AP1198" s="112"/>
      <c r="AQ1198" s="112" t="str">
        <f t="shared" si="130"/>
        <v/>
      </c>
    </row>
  </sheetData>
  <sheetProtection algorithmName="SHA-512" hashValue="luXD0un5XLbJ2dpcau8FCsbIshRXnEJoAtnF1crmAGfwjdC1f3IMpGRqYt606Y8iHj81ZNWmkajQiVgVORXJ8w==" saltValue="S/VD6mW2vMjrVoSU/KgB2g==" spinCount="100000" sheet="1" objects="1" scenarios="1"/>
  <mergeCells count="3">
    <mergeCell ref="X8:AD10"/>
    <mergeCell ref="X11:AD17"/>
    <mergeCell ref="X18:AD20"/>
  </mergeCells>
  <conditionalFormatting sqref="X18:AD20">
    <cfRule type="expression" dxfId="449" priority="1">
      <formula>$X$18="Aller à l'onglet Entente Préalable pour l'impression"</formula>
    </cfRule>
    <cfRule type="expression" dxfId="448" priority="3">
      <formula>$X$18="Aller à l'onglet PMT pour l'impression"</formula>
    </cfRule>
    <cfRule type="expression" dxfId="447" priority="4">
      <formula>$X$18="Aller à l'onglet CERFA pour l'impression"</formula>
    </cfRule>
  </conditionalFormatting>
  <conditionalFormatting sqref="A2:U1000">
    <cfRule type="expression" dxfId="446" priority="76">
      <formula>$T2="Transporteur Trouvé"</formula>
    </cfRule>
    <cfRule type="expression" dxfId="445" priority="77">
      <formula>$T2="Annulé"</formula>
    </cfRule>
  </conditionalFormatting>
  <conditionalFormatting sqref="A2:U1000">
    <cfRule type="expression" dxfId="444" priority="80">
      <formula>$T2="Enregistré"</formula>
    </cfRule>
  </conditionalFormatting>
  <conditionalFormatting sqref="A2:U1000">
    <cfRule type="expression" dxfId="443" priority="82">
      <formula>$T2="Réalisé"</formula>
    </cfRule>
  </conditionalFormatting>
  <conditionalFormatting sqref="A2:U1000">
    <cfRule type="expression" priority="84">
      <formula>$T2=""</formula>
    </cfRule>
  </conditionalFormatting>
  <conditionalFormatting sqref="P16:P1000 B1:AO2 W3:AO86 U3:V1000 J3:K1000 B3:U86 O6:O1000">
    <cfRule type="expression" priority="2">
      <formula>$X$18="Aucune émission de PMT"</formula>
    </cfRule>
  </conditionalFormatting>
  <dataValidations count="12">
    <dataValidation type="list" allowBlank="1" showInputMessage="1" showErrorMessage="1" sqref="C2:C1000">
      <formula1>"PEC, RDV"</formula1>
    </dataValidation>
    <dataValidation type="list" allowBlank="1" showInputMessage="1" showErrorMessage="1" sqref="L2:L1000">
      <formula1>"Ambulance, VSL, Taxi conventionné, Véhicule personnel, Transport en commun"</formula1>
    </dataValidation>
    <dataValidation type="list" allowBlank="1" showInputMessage="1" showErrorMessage="1" sqref="T2:T1000">
      <formula1>"Réalisé, Annulé"</formula1>
    </dataValidation>
    <dataValidation type="whole" allowBlank="1" showInputMessage="1" showErrorMessage="1" sqref="H2:H1000">
      <formula1>1</formula1>
      <formula2>9999999999</formula2>
    </dataValidation>
    <dataValidation type="time" allowBlank="1" showInputMessage="1" showErrorMessage="1" prompt="Le format de l'heure_x000a_HH:MM" sqref="B2:B1000">
      <formula1>0</formula1>
      <formula2>0.999305555555556</formula2>
    </dataValidation>
    <dataValidation type="list" allowBlank="1" showInputMessage="1" showErrorMessage="1" sqref="R2:R1000">
      <formula1>"OUI,NON"</formula1>
    </dataValidation>
    <dataValidation type="list" allowBlank="1" showInputMessage="1" showErrorMessage="1" sqref="X11:AD17">
      <formula1>$U$2:$U1000</formula1>
    </dataValidation>
    <dataValidation type="textLength" errorStyle="warning" operator="equal" allowBlank="1" showInputMessage="1" showErrorMessage="1" errorTitle="Numéro de sécurité sociale" error="Le numéro doit débuter par 1 ou 2 et etre composé de 13 chiffres" prompt="Le numéro de SS doit comporter 15 chiffres" sqref="F2:F1000">
      <formula1>15</formula1>
    </dataValidation>
    <dataValidation type="list" operator="equal" allowBlank="1" showInputMessage="1" showErrorMessage="1" sqref="G2:G1000">
      <formula1>"OUI,NON"</formula1>
    </dataValidation>
    <dataValidation type="list" allowBlank="1" showInputMessage="1" showErrorMessage="1" sqref="M2:M1000">
      <formula1>"OUI, NON"</formula1>
    </dataValidation>
    <dataValidation type="list" allowBlank="1" showInputMessage="1" showErrorMessage="1" sqref="V2:V1000">
      <formula1>IF($U2="","",IF(OR(LEFT($U2,1)="P",LEFT($U2,1)="R"),"",IF(LEFT($U2,5)="CERFA",$AK$2:$AK$3,"")))</formula1>
    </dataValidation>
    <dataValidation type="date" allowBlank="1" showInputMessage="1" showErrorMessage="1" prompt="Le format de la date doit être jj/mm/aaaa" sqref="A2:A1000">
      <formula1>43586</formula1>
      <formula2>46022</formula2>
    </dataValidation>
  </dataValidations>
  <pageMargins left="0.7" right="0.7" top="0.75" bottom="0.75" header="0.3" footer="0.3"/>
  <pageSetup paperSize="9" orientation="portrait" verticalDpi="0"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Medecin_Prescripteur!$A$2:$A$300</xm:f>
          </x14:formula1>
          <xm:sqref>Q2:Q1000</xm:sqref>
        </x14:dataValidation>
        <x14:dataValidation type="list" allowBlank="1" showInputMessage="1" showErrorMessage="1">
          <x14:formula1>
            <xm:f>Cas_Art80!$A$1:$B$1</xm:f>
          </x14:formula1>
          <xm:sqref>N2:N1000</xm:sqref>
        </x14:dataValidation>
        <x14:dataValidation type="list" allowBlank="1" showInputMessage="1" showErrorMessage="1">
          <x14:formula1>
            <xm:f>Liste_Services!$A$2:$A$50</xm:f>
          </x14:formula1>
          <xm:sqref>I2:I1000</xm:sqref>
        </x14:dataValidation>
        <x14:dataValidation type="list" allowBlank="1" showInputMessage="1" showErrorMessage="1">
          <x14:formula1>
            <xm:f>IF($P2="Votre établissement",Transporteur_Marche!$I$2:$I$100,Transporteur_horsMarche!$I$2:$I$100)</xm:f>
          </x14:formula1>
          <xm:sqref>S2:S1000</xm:sqref>
        </x14:dataValidation>
        <x14:dataValidation type="list" allowBlank="1" showInputMessage="1" showErrorMessage="1">
          <x14:formula1>
            <xm:f>IF(N2="Définitif",Cas_Art80!$A$2:$A$11,IF(N2="Provisoire",Cas_Art80!$B$2:$B$39,""))</xm:f>
          </x14:formula1>
          <xm:sqref>O2:O1000</xm:sqref>
        </x14:dataValidation>
        <x14:dataValidation type="list" errorStyle="information" allowBlank="1" showInputMessage="1" showErrorMessage="1">
          <x14:formula1>
            <xm:f>Data_Etablissement!$A$2:$A$355</xm:f>
          </x14:formula1>
          <xm:sqref>J2:K1000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K35" sqref="K35"/>
    </sheetView>
  </sheetViews>
  <sheetFormatPr baseColWidth="10" defaultRowHeight="15" x14ac:dyDescent="0.25"/>
  <sheetData>
    <row r="1" spans="1:1" x14ac:dyDescent="0.25">
      <c r="A1" t="s">
        <v>180</v>
      </c>
    </row>
    <row r="2" spans="1:1" x14ac:dyDescent="0.25">
      <c r="A2" t="s">
        <v>72</v>
      </c>
    </row>
    <row r="3" spans="1:1" x14ac:dyDescent="0.25">
      <c r="A3" t="s">
        <v>182</v>
      </c>
    </row>
    <row r="4" spans="1:1" x14ac:dyDescent="0.25">
      <c r="A4" t="s">
        <v>183</v>
      </c>
    </row>
    <row r="5" spans="1:1" x14ac:dyDescent="0.25">
      <c r="A5" t="s">
        <v>184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opLeftCell="A2" workbookViewId="0">
      <selection activeCell="F27" sqref="F27"/>
    </sheetView>
  </sheetViews>
  <sheetFormatPr baseColWidth="10" defaultRowHeight="15" x14ac:dyDescent="0.25"/>
  <cols>
    <col min="1" max="1" width="35" customWidth="1"/>
    <col min="2" max="2" width="68.85546875" bestFit="1" customWidth="1"/>
  </cols>
  <sheetData>
    <row r="1" spans="1:2" x14ac:dyDescent="0.25">
      <c r="A1" s="115" t="s">
        <v>79</v>
      </c>
      <c r="B1" s="116" t="s">
        <v>80</v>
      </c>
    </row>
    <row r="2" spans="1:2" x14ac:dyDescent="0.25">
      <c r="A2" s="117" t="s">
        <v>204</v>
      </c>
      <c r="B2" s="118" t="s">
        <v>77</v>
      </c>
    </row>
    <row r="3" spans="1:2" x14ac:dyDescent="0.25">
      <c r="A3" s="119" t="s">
        <v>208</v>
      </c>
      <c r="B3" s="120" t="s">
        <v>88</v>
      </c>
    </row>
    <row r="4" spans="1:2" x14ac:dyDescent="0.25">
      <c r="A4" s="117" t="s">
        <v>207</v>
      </c>
      <c r="B4" s="118" t="s">
        <v>87</v>
      </c>
    </row>
    <row r="5" spans="1:2" x14ac:dyDescent="0.25">
      <c r="A5" s="119" t="s">
        <v>205</v>
      </c>
      <c r="B5" s="118" t="s">
        <v>244</v>
      </c>
    </row>
    <row r="6" spans="1:2" x14ac:dyDescent="0.25">
      <c r="A6" s="117" t="s">
        <v>209</v>
      </c>
      <c r="B6" s="118" t="s">
        <v>245</v>
      </c>
    </row>
    <row r="7" spans="1:2" x14ac:dyDescent="0.25">
      <c r="A7" s="119" t="s">
        <v>210</v>
      </c>
      <c r="B7" s="118" t="s">
        <v>246</v>
      </c>
    </row>
    <row r="8" spans="1:2" x14ac:dyDescent="0.25">
      <c r="A8" s="117" t="s">
        <v>206</v>
      </c>
      <c r="B8" s="118" t="s">
        <v>272</v>
      </c>
    </row>
    <row r="9" spans="1:2" x14ac:dyDescent="0.25">
      <c r="A9" s="119" t="s">
        <v>211</v>
      </c>
      <c r="B9" s="120" t="s">
        <v>273</v>
      </c>
    </row>
    <row r="10" spans="1:2" x14ac:dyDescent="0.25">
      <c r="A10" s="117" t="s">
        <v>212</v>
      </c>
      <c r="B10" s="118" t="s">
        <v>274</v>
      </c>
    </row>
    <row r="11" spans="1:2" x14ac:dyDescent="0.25">
      <c r="A11" s="119" t="s">
        <v>76</v>
      </c>
      <c r="B11" s="14" t="s">
        <v>190</v>
      </c>
    </row>
    <row r="12" spans="1:2" x14ac:dyDescent="0.25">
      <c r="A12" s="117"/>
      <c r="B12" s="17" t="s">
        <v>191</v>
      </c>
    </row>
    <row r="13" spans="1:2" x14ac:dyDescent="0.25">
      <c r="A13" s="119"/>
      <c r="B13" s="14" t="s">
        <v>192</v>
      </c>
    </row>
    <row r="14" spans="1:2" x14ac:dyDescent="0.25">
      <c r="A14" s="117"/>
      <c r="B14" s="17" t="s">
        <v>193</v>
      </c>
    </row>
    <row r="15" spans="1:2" x14ac:dyDescent="0.25">
      <c r="A15" s="119"/>
      <c r="B15" s="14" t="s">
        <v>195</v>
      </c>
    </row>
    <row r="16" spans="1:2" x14ac:dyDescent="0.25">
      <c r="A16" s="117"/>
      <c r="B16" s="17" t="s">
        <v>194</v>
      </c>
    </row>
    <row r="17" spans="1:2" x14ac:dyDescent="0.25">
      <c r="A17" s="119"/>
      <c r="B17" s="14" t="s">
        <v>196</v>
      </c>
    </row>
    <row r="18" spans="1:2" x14ac:dyDescent="0.25">
      <c r="A18" s="117"/>
      <c r="B18" s="17" t="s">
        <v>197</v>
      </c>
    </row>
    <row r="19" spans="1:2" x14ac:dyDescent="0.25">
      <c r="A19" s="119"/>
      <c r="B19" s="14" t="s">
        <v>198</v>
      </c>
    </row>
    <row r="20" spans="1:2" x14ac:dyDescent="0.25">
      <c r="A20" s="117"/>
      <c r="B20" s="17" t="s">
        <v>199</v>
      </c>
    </row>
    <row r="21" spans="1:2" x14ac:dyDescent="0.25">
      <c r="A21" s="119"/>
      <c r="B21" s="14" t="s">
        <v>200</v>
      </c>
    </row>
    <row r="22" spans="1:2" x14ac:dyDescent="0.25">
      <c r="A22" s="117"/>
      <c r="B22" s="17" t="s">
        <v>201</v>
      </c>
    </row>
    <row r="23" spans="1:2" x14ac:dyDescent="0.25">
      <c r="A23" s="119"/>
      <c r="B23" s="14" t="s">
        <v>202</v>
      </c>
    </row>
    <row r="24" spans="1:2" x14ac:dyDescent="0.25">
      <c r="A24" s="117"/>
      <c r="B24" s="17" t="s">
        <v>226</v>
      </c>
    </row>
    <row r="25" spans="1:2" x14ac:dyDescent="0.25">
      <c r="A25" s="119"/>
      <c r="B25" s="14" t="s">
        <v>203</v>
      </c>
    </row>
    <row r="26" spans="1:2" x14ac:dyDescent="0.25">
      <c r="A26" s="117"/>
      <c r="B26" s="17" t="s">
        <v>240</v>
      </c>
    </row>
    <row r="27" spans="1:2" x14ac:dyDescent="0.25">
      <c r="A27" s="119"/>
      <c r="B27" s="14" t="s">
        <v>249</v>
      </c>
    </row>
    <row r="28" spans="1:2" x14ac:dyDescent="0.25">
      <c r="A28" s="117"/>
      <c r="B28" s="17" t="s">
        <v>247</v>
      </c>
    </row>
    <row r="29" spans="1:2" x14ac:dyDescent="0.25">
      <c r="A29" s="119"/>
      <c r="B29" s="14" t="s">
        <v>248</v>
      </c>
    </row>
    <row r="30" spans="1:2" x14ac:dyDescent="0.25">
      <c r="A30" s="117"/>
      <c r="B30" s="17" t="s">
        <v>241</v>
      </c>
    </row>
    <row r="31" spans="1:2" x14ac:dyDescent="0.25">
      <c r="A31" s="119"/>
      <c r="B31" s="14" t="s">
        <v>242</v>
      </c>
    </row>
    <row r="32" spans="1:2" x14ac:dyDescent="0.25">
      <c r="A32" s="114"/>
      <c r="B32" s="6" t="s">
        <v>243</v>
      </c>
    </row>
    <row r="33" spans="2:2" x14ac:dyDescent="0.25">
      <c r="B33" s="121" t="s">
        <v>266</v>
      </c>
    </row>
    <row r="34" spans="2:2" x14ac:dyDescent="0.25">
      <c r="B34" s="121" t="s">
        <v>267</v>
      </c>
    </row>
    <row r="35" spans="2:2" x14ac:dyDescent="0.25">
      <c r="B35" s="121" t="s">
        <v>268</v>
      </c>
    </row>
    <row r="36" spans="2:2" x14ac:dyDescent="0.25">
      <c r="B36" s="121" t="s">
        <v>269</v>
      </c>
    </row>
    <row r="37" spans="2:2" x14ac:dyDescent="0.25">
      <c r="B37" s="121" t="s">
        <v>270</v>
      </c>
    </row>
    <row r="38" spans="2:2" x14ac:dyDescent="0.25">
      <c r="B38" s="121" t="s">
        <v>271</v>
      </c>
    </row>
    <row r="39" spans="2:2" x14ac:dyDescent="0.25">
      <c r="B39" t="s">
        <v>332</v>
      </c>
    </row>
  </sheetData>
  <conditionalFormatting sqref="D14">
    <cfRule type="colorScale" priority="7">
      <colorScale>
        <cfvo type="min"/>
        <cfvo type="percentile" val="50"/>
        <cfvo type="max"/>
        <color rgb="FFF8696B"/>
        <color rgb="FFFFEB84"/>
        <color rgb="FF63BE7B"/>
      </colorScale>
    </cfRule>
  </conditionalFormatting>
  <conditionalFormatting sqref="A1:B32 B33">
    <cfRule type="colorScale" priority="6">
      <colorScale>
        <cfvo type="min"/>
        <cfvo type="percentile" val="50"/>
        <cfvo type="max"/>
        <color rgb="FFF8696B"/>
        <color rgb="FFFFEB84"/>
        <color rgb="FF63BE7B"/>
      </colorScale>
    </cfRule>
  </conditionalFormatting>
  <conditionalFormatting sqref="B34">
    <cfRule type="colorScale" priority="5">
      <colorScale>
        <cfvo type="min"/>
        <cfvo type="percentile" val="50"/>
        <cfvo type="max"/>
        <color rgb="FFF8696B"/>
        <color rgb="FFFFEB84"/>
        <color rgb="FF63BE7B"/>
      </colorScale>
    </cfRule>
  </conditionalFormatting>
  <conditionalFormatting sqref="B35">
    <cfRule type="colorScale" priority="4">
      <colorScale>
        <cfvo type="min"/>
        <cfvo type="percentile" val="50"/>
        <cfvo type="max"/>
        <color rgb="FFF8696B"/>
        <color rgb="FFFFEB84"/>
        <color rgb="FF63BE7B"/>
      </colorScale>
    </cfRule>
  </conditionalFormatting>
  <conditionalFormatting sqref="B36">
    <cfRule type="colorScale" priority="3">
      <colorScale>
        <cfvo type="min"/>
        <cfvo type="percentile" val="50"/>
        <cfvo type="max"/>
        <color rgb="FFF8696B"/>
        <color rgb="FFFFEB84"/>
        <color rgb="FF63BE7B"/>
      </colorScale>
    </cfRule>
  </conditionalFormatting>
  <conditionalFormatting sqref="B37">
    <cfRule type="colorScale" priority="2">
      <colorScale>
        <cfvo type="min"/>
        <cfvo type="percentile" val="50"/>
        <cfvo type="max"/>
        <color rgb="FFF8696B"/>
        <color rgb="FFFFEB84"/>
        <color rgb="FF63BE7B"/>
      </colorScale>
    </cfRule>
  </conditionalFormatting>
  <conditionalFormatting sqref="B38">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3"/>
  <sheetViews>
    <sheetView topLeftCell="A16" workbookViewId="0">
      <selection activeCell="Q17" sqref="Q17"/>
    </sheetView>
  </sheetViews>
  <sheetFormatPr baseColWidth="10" defaultRowHeight="15" x14ac:dyDescent="0.25"/>
  <cols>
    <col min="1" max="1" width="31.85546875" customWidth="1"/>
    <col min="2" max="2" width="3.7109375" customWidth="1"/>
    <col min="3" max="3" width="11" customWidth="1"/>
    <col min="4" max="5" width="3.7109375" customWidth="1"/>
    <col min="6" max="6" width="6.85546875" customWidth="1"/>
    <col min="7" max="7" width="3.7109375" customWidth="1"/>
    <col min="8" max="8" width="7.140625" customWidth="1"/>
    <col min="9" max="9" width="3.7109375" customWidth="1"/>
    <col min="11" max="11" width="6.7109375" customWidth="1"/>
    <col min="12" max="12" width="3.7109375" customWidth="1"/>
    <col min="13" max="13" width="6.7109375" customWidth="1"/>
    <col min="14" max="14" width="3.7109375" customWidth="1"/>
    <col min="15" max="15" width="6.7109375" customWidth="1"/>
    <col min="16" max="16" width="3.7109375" customWidth="1"/>
  </cols>
  <sheetData>
    <row r="1" spans="1:17" ht="32.25" customHeight="1" x14ac:dyDescent="0.25">
      <c r="B1" s="235" t="s">
        <v>17</v>
      </c>
      <c r="C1" s="235"/>
      <c r="D1" s="235"/>
      <c r="E1" s="235"/>
      <c r="F1" s="235"/>
      <c r="G1" s="235"/>
      <c r="H1" s="235"/>
      <c r="I1" s="235"/>
      <c r="J1" s="235"/>
    </row>
    <row r="2" spans="1:17" x14ac:dyDescent="0.25">
      <c r="B2" s="236" t="s">
        <v>18</v>
      </c>
      <c r="C2" s="236"/>
      <c r="D2" s="236"/>
      <c r="E2" s="236"/>
      <c r="F2" s="236"/>
      <c r="G2" s="236"/>
      <c r="H2" s="236"/>
      <c r="I2" s="236"/>
      <c r="J2" s="236"/>
    </row>
    <row r="3" spans="1:17" x14ac:dyDescent="0.25">
      <c r="B3" s="237" t="s">
        <v>19</v>
      </c>
      <c r="C3" s="238"/>
      <c r="D3" s="238"/>
      <c r="E3" s="238"/>
      <c r="F3" s="238"/>
      <c r="G3" s="238"/>
      <c r="H3" s="238"/>
      <c r="I3" s="238"/>
      <c r="J3" s="238"/>
    </row>
    <row r="5" spans="1:17" x14ac:dyDescent="0.25">
      <c r="A5" t="s">
        <v>20</v>
      </c>
      <c r="C5" t="str">
        <f>IF(OR(LEFT(Demandes!X11,1)="P",LEFT(Demandes!X11,1)="R"),Demandes!X11,IF(LEFT(Demandes!X11,5)="CERFA","Aller à l'onglet CERFA pour imprimer le bon de transport","il n'y a pas de bon de transport pour ce trajet"))</f>
        <v>il n'y a pas de bon de transport pour ce trajet</v>
      </c>
    </row>
    <row r="7" spans="1:17" x14ac:dyDescent="0.25">
      <c r="A7" s="2" t="s">
        <v>21</v>
      </c>
      <c r="B7" s="2"/>
      <c r="C7" s="1"/>
      <c r="D7" s="1"/>
      <c r="E7" s="1"/>
      <c r="F7" s="1"/>
      <c r="G7" s="1"/>
      <c r="H7" s="1"/>
      <c r="I7" s="1"/>
      <c r="J7" s="1"/>
      <c r="K7" s="13"/>
      <c r="L7" s="13"/>
      <c r="M7" s="13"/>
      <c r="N7" s="13"/>
      <c r="Q7" s="8"/>
    </row>
    <row r="8" spans="1:17" x14ac:dyDescent="0.25">
      <c r="A8" t="s">
        <v>22</v>
      </c>
      <c r="C8" s="234" t="str">
        <f>Data_Etablissement!A2</f>
        <v>Votre ES</v>
      </c>
      <c r="D8" s="234"/>
      <c r="E8" s="234"/>
      <c r="F8" s="234"/>
      <c r="G8" s="234"/>
      <c r="H8" s="234"/>
      <c r="I8" s="234"/>
      <c r="J8" s="234"/>
      <c r="K8" s="9"/>
      <c r="L8" s="9"/>
      <c r="M8" s="9"/>
      <c r="N8" s="9"/>
    </row>
    <row r="9" spans="1:17" x14ac:dyDescent="0.25">
      <c r="A9" t="s">
        <v>23</v>
      </c>
      <c r="C9" s="234" t="str">
        <f>Data_Etablissement!B2</f>
        <v>adresse de votre ES</v>
      </c>
      <c r="D9" s="234"/>
      <c r="E9" s="234"/>
      <c r="F9" s="234"/>
      <c r="G9" s="234"/>
      <c r="H9" s="234"/>
      <c r="I9" s="234"/>
      <c r="J9" s="234"/>
      <c r="K9" s="9"/>
      <c r="L9" s="9"/>
      <c r="M9" s="9"/>
      <c r="N9" s="9"/>
    </row>
    <row r="10" spans="1:17" ht="14.25" customHeight="1" x14ac:dyDescent="0.25">
      <c r="A10" t="s">
        <v>24</v>
      </c>
      <c r="C10" s="233" t="str">
        <f>Data_Etablissement!D2</f>
        <v>Votre finess</v>
      </c>
      <c r="D10" s="233"/>
      <c r="E10" s="233"/>
      <c r="F10" s="233"/>
      <c r="G10" s="233"/>
      <c r="H10" s="233"/>
      <c r="I10" s="233"/>
      <c r="J10" s="233"/>
      <c r="K10" s="9"/>
      <c r="L10" s="9"/>
      <c r="M10" s="9"/>
      <c r="N10" s="9"/>
    </row>
    <row r="11" spans="1:17" ht="10.5" customHeight="1" x14ac:dyDescent="0.25">
      <c r="A11" s="10" t="s">
        <v>25</v>
      </c>
      <c r="C11" s="241"/>
      <c r="D11" s="241"/>
      <c r="E11" s="241"/>
      <c r="F11" s="241"/>
      <c r="G11" s="241"/>
      <c r="H11" s="241"/>
      <c r="I11" s="241"/>
      <c r="J11" s="241"/>
      <c r="K11" s="9"/>
      <c r="L11" s="9"/>
      <c r="M11" s="9"/>
      <c r="N11" s="9"/>
    </row>
    <row r="12" spans="1:17" ht="12" customHeight="1" x14ac:dyDescent="0.25">
      <c r="A12" s="10"/>
      <c r="C12" s="7"/>
      <c r="D12" s="7"/>
      <c r="E12" s="7"/>
      <c r="F12" s="7"/>
      <c r="G12" s="7"/>
      <c r="H12" s="7"/>
      <c r="I12" s="7"/>
      <c r="J12" s="7"/>
      <c r="K12" s="7"/>
      <c r="L12" s="7"/>
      <c r="M12" s="7"/>
      <c r="N12" s="7"/>
    </row>
    <row r="13" spans="1:17" x14ac:dyDescent="0.25">
      <c r="A13" s="4" t="s">
        <v>60</v>
      </c>
      <c r="C13" s="241"/>
      <c r="D13" s="241"/>
      <c r="E13" s="241"/>
      <c r="F13" s="241"/>
      <c r="G13" s="241"/>
      <c r="H13" s="241"/>
      <c r="I13" s="241"/>
      <c r="J13" s="241"/>
      <c r="K13" s="9"/>
      <c r="L13" s="9"/>
      <c r="M13" s="9"/>
      <c r="N13" s="9"/>
    </row>
    <row r="14" spans="1:17" x14ac:dyDescent="0.25">
      <c r="A14" t="s">
        <v>59</v>
      </c>
      <c r="C14" s="234" t="e">
        <f>IF(INDEX(Tableau1[Medecin_Pres],MATCH(PMT!C5,Tableau1[Num_Commande],0))="","",INDEX(Tableau1[Medecin_Pres],MATCH(PMT!C5,Tableau1[Num_Commande],0)))</f>
        <v>#N/A</v>
      </c>
      <c r="D14" s="234"/>
      <c r="E14" s="234"/>
      <c r="F14" s="234"/>
      <c r="G14" s="234"/>
      <c r="H14" s="234"/>
      <c r="I14" s="234"/>
      <c r="J14" s="234"/>
      <c r="K14" s="9"/>
      <c r="L14" s="9"/>
      <c r="M14" s="9"/>
      <c r="N14" s="9"/>
    </row>
    <row r="15" spans="1:17" x14ac:dyDescent="0.25">
      <c r="A15" t="s">
        <v>26</v>
      </c>
      <c r="C15" s="233" t="e">
        <f>IF(C14="","",INDEX(TableauMed[RPPS],MATCH(C14,TableauMed[Nom_Prenom_Medecin],0)))</f>
        <v>#N/A</v>
      </c>
      <c r="D15" s="233"/>
      <c r="E15" s="233"/>
      <c r="F15" s="233"/>
      <c r="G15" s="233"/>
      <c r="H15" s="233"/>
      <c r="I15" s="233"/>
      <c r="J15" s="233"/>
      <c r="K15" s="9"/>
      <c r="L15" s="9"/>
      <c r="M15" s="9"/>
      <c r="N15" s="9"/>
    </row>
    <row r="16" spans="1:17" ht="10.5" customHeight="1" x14ac:dyDescent="0.25">
      <c r="A16" s="10" t="s">
        <v>27</v>
      </c>
    </row>
    <row r="17" spans="1:14" x14ac:dyDescent="0.25">
      <c r="A17" t="s">
        <v>28</v>
      </c>
      <c r="C17" s="12" t="e">
        <f>INDEX(Tableau1[Date],MATCH(PMT!C5,Tableau1[Num_Commande],0))</f>
        <v>#N/A</v>
      </c>
      <c r="E17" t="s">
        <v>29</v>
      </c>
    </row>
    <row r="19" spans="1:14" x14ac:dyDescent="0.25">
      <c r="A19" s="2" t="s">
        <v>30</v>
      </c>
      <c r="B19" s="2"/>
      <c r="C19" s="1"/>
      <c r="D19" s="1"/>
      <c r="E19" s="1"/>
      <c r="F19" s="1"/>
      <c r="G19" s="1"/>
      <c r="H19" s="1"/>
      <c r="I19" s="1"/>
      <c r="J19" s="1"/>
      <c r="K19" s="13"/>
      <c r="L19" s="13"/>
      <c r="M19" s="13"/>
      <c r="N19" s="13"/>
    </row>
    <row r="20" spans="1:14" x14ac:dyDescent="0.25">
      <c r="A20" t="s">
        <v>59</v>
      </c>
      <c r="C20" t="e">
        <f>INDEX(Tableau1[Patient_Nom],MATCH(PMT!C5,Tableau1[Num_Commande],0))&amp;" "&amp;INDEX(Tableau1[Patient_Prenom],MATCH(PMT!C5,Tableau1[Num_Commande],0))</f>
        <v>#N/A</v>
      </c>
    </row>
    <row r="21" spans="1:14" x14ac:dyDescent="0.25">
      <c r="A21" t="s">
        <v>31</v>
      </c>
      <c r="C21" s="233" t="e">
        <f>IF(INDEX(Tableau1[NIR],MATCH(PMT!C5,Tableau1[Num_Commande],0))="","",INDEX(Tableau1[NIR],MATCH(PMT!C5,Tableau1[Num_Commande],0)))</f>
        <v>#N/A</v>
      </c>
      <c r="D21" s="233"/>
      <c r="E21" s="233"/>
      <c r="F21" s="233"/>
      <c r="G21" s="233"/>
      <c r="H21" s="233"/>
      <c r="I21" s="233"/>
      <c r="J21" s="233"/>
    </row>
    <row r="22" spans="1:14" x14ac:dyDescent="0.25">
      <c r="A22" t="s">
        <v>32</v>
      </c>
      <c r="C22" s="241"/>
      <c r="D22" s="241"/>
      <c r="E22" s="241"/>
      <c r="F22" s="241"/>
      <c r="G22" s="241"/>
      <c r="H22" s="241"/>
      <c r="I22" s="241"/>
      <c r="J22" s="241"/>
    </row>
    <row r="23" spans="1:14" x14ac:dyDescent="0.25">
      <c r="A23" t="s">
        <v>23</v>
      </c>
      <c r="C23" s="241"/>
      <c r="D23" s="241"/>
      <c r="E23" s="241"/>
      <c r="F23" s="241"/>
      <c r="G23" s="241"/>
      <c r="H23" s="241"/>
      <c r="I23" s="241"/>
      <c r="J23" s="241"/>
    </row>
    <row r="24" spans="1:14" x14ac:dyDescent="0.25">
      <c r="A24" s="2" t="s">
        <v>33</v>
      </c>
      <c r="B24" s="2"/>
      <c r="C24" s="1"/>
      <c r="D24" s="1"/>
      <c r="E24" s="1"/>
      <c r="F24" s="1"/>
      <c r="G24" s="1"/>
      <c r="H24" s="1"/>
      <c r="I24" s="1"/>
      <c r="J24" s="1"/>
      <c r="K24" s="13"/>
      <c r="L24" s="13"/>
      <c r="M24" s="13"/>
      <c r="N24" s="13"/>
    </row>
    <row r="25" spans="1:14" ht="38.25" customHeight="1" x14ac:dyDescent="0.25">
      <c r="A25" s="11" t="s">
        <v>34</v>
      </c>
      <c r="C25" s="242" t="e">
        <f>"Transfert"&amp;" "&amp;INDEX(Tableau1[Type_Transfert],MATCH(PMT!C5,Tableau1[Num_Commande],0))&amp;" "&amp;INDEX(Tableau1[Type_Trajet],MATCH(PMT!C5,Tableau1[Num_Commande],0))</f>
        <v>#N/A</v>
      </c>
      <c r="D25" s="242"/>
      <c r="E25" s="242"/>
      <c r="F25" s="242"/>
      <c r="G25" s="242"/>
      <c r="H25" s="242"/>
      <c r="I25" s="242"/>
      <c r="J25" s="242"/>
    </row>
    <row r="26" spans="1:14" x14ac:dyDescent="0.25">
      <c r="A26" t="s">
        <v>35</v>
      </c>
      <c r="C26" t="e">
        <f>IF(INDEX(Tableau1[Départ],MATCH(PMT!C5,Tableau1[Num_Commande],0))="","",INDEX(Tableau1[Départ],MATCH(PMT!C5,Tableau1[Num_Commande],0)))</f>
        <v>#N/A</v>
      </c>
    </row>
    <row r="27" spans="1:14" x14ac:dyDescent="0.25">
      <c r="A27" t="s">
        <v>57</v>
      </c>
      <c r="C27" t="e">
        <f>IF(INDEX(Tableau1[Destination],MATCH(PMT!C5,Tableau1[Num_Commande],0))="","",INDEX(Tableau1[Destination],MATCH(PMT!C5,Tableau1[Num_Commande],0)))</f>
        <v>#N/A</v>
      </c>
    </row>
    <row r="28" spans="1:14" ht="15.75" thickBot="1" x14ac:dyDescent="0.3"/>
    <row r="29" spans="1:14" ht="15.75" thickBot="1" x14ac:dyDescent="0.3">
      <c r="A29" t="s">
        <v>61</v>
      </c>
      <c r="C29" t="s">
        <v>36</v>
      </c>
      <c r="D29" s="16" t="e">
        <f>IF(OR(
INDEX(Tableau1[Type_Trajet],MATCH(PMT!C5,Tableau1[Num_Commande],0))=Cas_Art80!$A$2,INDEX(Tableau1[Type_Trajet],MATCH(PMT!C5,Tableau1[Num_Commande],0))=Cas_Art80!$A$3,
INDEX(Tableau1[Type_Trajet],MATCH(PMT!C5,Tableau1[Num_Commande],0))=Cas_Art80!$A$4,INDEX(Tableau1[Type_Trajet],MATCH(PMT!C5,Tableau1[Num_Commande],0))=Cas_Art80!$B$2,
INDEX(Tableau1[Type_Trajet],MATCH(PMT!C5,Tableau1[Num_Commande],0))=Cas_Art80!$B$5,INDEX(Tableau1[Type_Trajet],MATCH(PMT!C5,Tableau1[Num_Commande],0))=Cas_Art80!$B$8,
INDEX(Tableau1[Type_Trajet],MATCH(PMT!C5,Tableau1[Num_Commande],0))=Cas_Art80!$B$11,INDEX(Tableau1[Type_Trajet],MATCH(PMT!C5,Tableau1[Num_Commande],0))=Cas_Art80!$B$12,
INDEX(Tableau1[Type_Trajet],MATCH(PMT!C5,Tableau1[Num_Commande],0))=Cas_Art80!$B$17,INDEX(Tableau1[Type_Trajet],MATCH(PMT!C5,Tableau1[Num_Commande],0))=Cas_Art80!$B$18,
INDEX(Tableau1[Type_Trajet],MATCH(PMT!C5,Tableau1[Num_Commande],0))=Cas_Art80!$B$28,INDEX(Tableau1[Type_Trajet],MATCH(PMT!C5,Tableau1[Num_Commande],0))=Cas_Art80!$B$30),
"X","")</f>
        <v>#N/A</v>
      </c>
      <c r="E29" s="5"/>
      <c r="F29" t="s">
        <v>37</v>
      </c>
      <c r="G29" s="16" t="e">
        <f>IF(OR(
INDEX(Tableau1[Type_Trajet],MATCH(PMT!C5,Tableau1[Num_Commande],0))=Cas_Art80!$A$5,
INDEX(Tableau1[Type_Trajet],MATCH(PMT!C5,Tableau1[Num_Commande],0))=Cas_Art80!$A$6,
INDEX(Tableau1[Type_Trajet],MATCH(PMT!C5,Tableau1[Num_Commande],0))=Cas_Art80!$B$3,
INDEX(Tableau1[Type_Trajet],MATCH(PMT!C5,Tableau1[Num_Commande],0))=Cas_Art80!$B$6,
INDEX(Tableau1[Type_Trajet],MATCH(PMT!C5,Tableau1[Num_Commande],0))=Cas_Art80!$B$9,
INDEX(Tableau1[Type_Trajet],MATCH(PMT!C5,Tableau1[Num_Commande],0))=Cas_Art80!$B$13,
INDEX(Tableau1[Type_Trajet],MATCH(PMT!C5,Tableau1[Num_Commande],0))=Cas_Art80!$B$14,
INDEX(Tableau1[Type_Trajet],MATCH(PMT!C5,Tableau1[Num_Commande],0))=Cas_Art80!$B$19,
INDEX(Tableau1[Type_Trajet],MATCH(PMT!C5,Tableau1[Num_Commande],0))=Cas_Art80!$B$20,
INDEX(Tableau1[Type_Trajet],MATCH(PMT!C5,Tableau1[Num_Commande],0))=Cas_Art80!$B$29,
INDEX(Tableau1[Type_Trajet],MATCH(PMT!C5,Tableau1[Num_Commande],0))=Cas_Art80!$B$31),
"X","")</f>
        <v>#N/A</v>
      </c>
      <c r="H29" t="s">
        <v>38</v>
      </c>
      <c r="I29" s="16" t="e">
        <f>IF(OR(
INDEX(Tableau1[Type_Trajet],MATCH(PMT!C5,Tableau1[Num_Commande],0))=Cas_Art80!$A$8,INDEX(Tableau1[Type_Trajet],MATCH(PMT!C5,Tableau1[Num_Commande],0))=Cas_Art80!$A$9,
INDEX(Tableau1[Type_Trajet],MATCH(PMT!C5,Tableau1[Num_Commande],0))=Cas_Art80!$B$4,INDEX(Tableau1[Type_Trajet],MATCH(PMT!C5,Tableau1[Num_Commande],0))=Cas_Art80!$B$7,
INDEX(Tableau1[Type_Trajet],MATCH(PMT!C5,Tableau1[Num_Commande],0))=Cas_Art80!$B$10,INDEX(Tableau1[Type_Trajet],MATCH(PMT!C5,Tableau1[Num_Commande],0))=Cas_Art80!$B$15,
INDEX(Tableau1[Type_Trajet],MATCH(PMT!C5,Tableau1[Num_Commande],0))=Cas_Art80!$B$16,INDEX(Tableau1[Type_Trajet],MATCH(PMT!C5,Tableau1[Num_Commande],0))=Cas_Art80!$B$21,
INDEX(Tableau1[Type_Trajet],MATCH(PMT!C5,Tableau1[Num_Commande],0))=Cas_Art80!$B$22,INDEX(Tableau1[Type_Trajet],MATCH(PMT!C5,Tableau1[Num_Commande],0))=Cas_Art80!$B$27,
INDEX(Tableau1[Type_Trajet],MATCH(PMT!C5,Tableau1[Num_Commande],0))=Cas_Art80!$B$32),
"X","")</f>
        <v>#N/A</v>
      </c>
    </row>
    <row r="30" spans="1:14" ht="15.75" thickBot="1" x14ac:dyDescent="0.3">
      <c r="A30" t="s">
        <v>89</v>
      </c>
      <c r="C30" t="s">
        <v>36</v>
      </c>
      <c r="D30" s="16" t="e">
        <f>IF(OR(
INDEX(Tableau1[Type_Trajet],MATCH(PMT!C5,Tableau1[Num_Commande],0))=Cas_Art80!$A$2,INDEX(Tableau1[Type_Trajet],MATCH(PMT!C5,Tableau1[Num_Commande],0))=Cas_Art80!$A$6,
INDEX(Tableau1[Type_Trajet],MATCH(PMT!C5,Tableau1[Num_Commande],0))=Cas_Art80!$A$9,INDEX(Tableau1[Type_Trajet],MATCH(PMT!C5,Tableau1[Num_Commande],0))=Cas_Art80!$B$8,
INDEX(Tableau1[Type_Trajet],MATCH(PMT!C5,Tableau1[Num_Commande],0))=Cas_Art80!$B$13,INDEX(Tableau1[Type_Trajet],MATCH(PMT!C5,Tableau1[Num_Commande],0))=Cas_Art80!$B$16,
INDEX(Tableau1[Type_Trajet],MATCH(PMT!C5,Tableau1[Num_Commande],0))=Cas_Art80!$B$19,INDEX(Tableau1[Type_Trajet],MATCH(PMT!C5,Tableau1[Num_Commande],0))=Cas_Art80!$B$21),
"X","")</f>
        <v>#N/A</v>
      </c>
      <c r="E30" s="5"/>
      <c r="F30" t="s">
        <v>37</v>
      </c>
      <c r="G30" s="16" t="e">
        <f>IF(OR(
INDEX(Tableau1[Type_Trajet],MATCH(PMT!C5,Tableau1[Num_Commande],0))=Cas_Art80!$A$4,INDEX(Tableau1[Type_Trajet],MATCH(PMT!C5,Tableau1[Num_Commande],0))=Cas_Art80!$A$5,
INDEX(Tableau1[Type_Trajet],MATCH(PMT!C5,Tableau1[Num_Commande],0))=Cas_Art80!$A$10,INDEX(Tableau1[Type_Trajet],MATCH(PMT!C5,Tableau1[Num_Commande],0))=Cas_Art80!$B$9,
INDEX(Tableau1[Type_Trajet],MATCH(PMT!C5,Tableau1[Num_Commande],0))=Cas_Art80!$B$11,INDEX(Tableau1[Type_Trajet],MATCH(PMT!C5,Tableau1[Num_Commande],0))=Cas_Art80!$B$15,
INDEX(Tableau1[Type_Trajet],MATCH(PMT!C5,Tableau1[Num_Commande],0))=Cas_Art80!$B$17,INDEX(Tableau1[Type_Trajet],MATCH(PMT!C5,Tableau1[Num_Commande],0))=Cas_Art80!$B$22),
"X","")</f>
        <v>#N/A</v>
      </c>
      <c r="H30" t="s">
        <v>38</v>
      </c>
      <c r="I30" s="16" t="e">
        <f>IF(OR(
INDEX(Tableau1[Type_Trajet],MATCH(PMT!C5,Tableau1[Num_Commande],0))=Cas_Art80!$A$3,
INDEX(Tableau1[Type_Trajet],MATCH(PMT!C5,Tableau1[Num_Commande],0))=Cas_Art80!$A$7,
INDEX(Tableau1[Type_Trajet],MATCH(PMT!C5,Tableau1[Num_Commande],0))=Cas_Art80!$A$8,
INDEX(Tableau1[Type_Trajet],MATCH(PMT!C5,Tableau1[Num_Commande],0))=Cas_Art80!$B$10,
INDEX(Tableau1[Type_Trajet],MATCH(PMT!C5,Tableau1[Num_Commande],0))=Cas_Art80!$B$12,
INDEX(Tableau1[Type_Trajet],MATCH(PMT!C5,Tableau1[Num_Commande],0))=Cas_Art80!$B$14,
INDEX(Tableau1[Type_Trajet],MATCH(PMT!C5,Tableau1[Num_Commande],0))=Cas_Art80!$B$18,
INDEX(Tableau1[Type_Trajet],MATCH(PMT!C5,Tableau1[Num_Commande],0))=Cas_Art80!$B$20),
"X","")</f>
        <v>#N/A</v>
      </c>
    </row>
    <row r="31" spans="1:14" ht="15.75" thickBot="1" x14ac:dyDescent="0.3">
      <c r="A31" s="4" t="s">
        <v>46</v>
      </c>
    </row>
    <row r="32" spans="1:14" ht="15.75" thickBot="1" x14ac:dyDescent="0.3">
      <c r="A32" t="s">
        <v>47</v>
      </c>
      <c r="B32" s="16" t="e">
        <f>IF(OR(INDEX(Tableau1[Type_Trajet],MATCH(PMT!C5,Tableau1[Num_Commande],0))=Cas_Art80!A2,INDEX(Tableau1[Type_Trajet],MATCH(PMT!C5,Tableau1[Num_Commande],0))=Cas_Art80!A3,INDEX(Tableau1[Type_Trajet],MATCH(PMT!C5,Tableau1[Num_Commande],0))=Cas_Art80!A4,INDEX(Tableau1[Type_Trajet],MATCH(PMT!C5,Tableau1[Num_Commande],0))=Cas_Art80!A5,INDEX(Tableau1[Type_Trajet],MATCH(PMT!C5,Tableau1[Num_Commande],0))=Cas_Art80!A6,INDEX(Tableau1[Type_Trajet],MATCH(PMT!C5,Tableau1[Num_Commande],0))=Cas_Art80!A7,INDEX(Tableau1[Type_Trajet],MATCH(PMT!C5,Tableau1[Num_Commande],0))=Cas_Art80!A8,INDEX(Tableau1[Type_Trajet],MATCH(PMT!C5,Tableau1[Num_Commande],0))=Cas_Art80!A9,INDEX(Tableau1[Type_Trajet],MATCH(PMT!C5,Tableau1[Num_Commande],0))=Cas_Art80!A10),"X","")</f>
        <v>#N/A</v>
      </c>
      <c r="C32" s="110" t="s">
        <v>48</v>
      </c>
      <c r="E32" s="16" t="e">
        <f>IF(OR(
INDEX(Tableau1[Type_Trajet],MATCH(PMT!C5,Tableau1[Num_Commande],0))=Cas_Art80!$B$8,INDEX(Tableau1[Type_Trajet],MATCH(PMT!C5,Tableau1[Num_Commande],0))=Cas_Art80!$B$9,
INDEX(Tableau1[Type_Trajet],MATCH(PMT!C5,Tableau1[Num_Commande],0))=Cas_Art80!$B$10,INDEX(Tableau1[Type_Trajet],MATCH(PMT!C5,Tableau1[Num_Commande],0))=Cas_Art80!$B$11,
INDEX(Tableau1[Type_Trajet],MATCH(PMT!C5,Tableau1[Num_Commande],0))=Cas_Art80!$B$12,INDEX(Tableau1[Type_Trajet],MATCH(PMT!C5,Tableau1[Num_Commande],0))=Cas_Art80!$B$13,
INDEX(Tableau1[Type_Trajet],MATCH(PMT!C5,Tableau1[Num_Commande],0))=Cas_Art80!$B$14,INDEX(Tableau1[Type_Trajet],MATCH(PMT!C5,Tableau1[Num_Commande],0))=Cas_Art80!$B$15,
INDEX(Tableau1[Type_Trajet],MATCH(PMT!C5,Tableau1[Num_Commande],0))=Cas_Art80!$B$16,INDEX(Tableau1[Type_Trajet],MATCH(PMT!C5,Tableau1[Num_Commande],0))=Cas_Art80!$B$17,
INDEX(Tableau1[Type_Trajet],MATCH(PMT!C5,Tableau1[Num_Commande],0))=Cas_Art80!$B$18,INDEX(Tableau1[Type_Trajet],MATCH(PMT!C5,Tableau1[Num_Commande],0))=Cas_Art80!$B$19,
INDEX(Tableau1[Type_Trajet],MATCH(PMT!C5,Tableau1[Num_Commande],0))=Cas_Art80!$B$20,INDEX(Tableau1[Type_Trajet],MATCH(PMT!C5,Tableau1[Num_Commande],0))=Cas_Art80!$B$21,
INDEX(Tableau1[Type_Trajet],MATCH(PMT!C5,Tableau1[Num_Commande],0))=Cas_Art80!$B$22,INDEX(Tableau1[Type_Trajet],MATCH(PMT!C5,Tableau1[Num_Commande],0))=Cas_Art80!$B$23,
INDEX(Tableau1[Type_Trajet],MATCH(PMT!C5,Tableau1[Num_Commande],0))=Cas_Art80!$B$24,INDEX(Tableau1[Type_Trajet],MATCH(PMT!C5,Tableau1[Num_Commande],0))=Cas_Art80!$B$25,
INDEX(Tableau1[Type_Trajet],MATCH(PMT!C5,Tableau1[Num_Commande],0))=Cas_Art80!$B$27,INDEX(Tableau1[Type_Trajet],MATCH(PMT!C5,Tableau1[Num_Commande],0))=Cas_Art80!$B$28,
INDEX(Tableau1[Type_Trajet],MATCH(PMT!C5,Tableau1[Num_Commande],0))=Cas_Art80!$B$29,INDEX(Tableau1[Type_Trajet],MATCH(PMT!C5,Tableau1[Num_Commande],0))=Cas_Art80!$B$30,
INDEX(Tableau1[Type_Trajet],MATCH(PMT!C5,Tableau1[Num_Commande],0))=Cas_Art80!$B$31,INDEX(Tableau1[Type_Trajet],MATCH(PMT!C5,Tableau1[Num_Commande],0))=Cas_Art80!$B$32),
"X","")</f>
        <v>#N/A</v>
      </c>
      <c r="F32" t="s">
        <v>62</v>
      </c>
      <c r="I32" s="16" t="e">
        <f>IF(OR(
INDEX(Tableau1[Type_Trajet],MATCH(PMT!C5,Tableau1[Num_Commande],0))=Cas_Art80!B2,INDEX(Tableau1[Type_Trajet],MATCH(PMT!C5,Tableau1[Num_Commande],0))=Cas_Art80!B3,
INDEX(Tableau1[Type_Trajet],MATCH(PMT!C5,Tableau1[Num_Commande],0))=Cas_Art80!B4),
"X","")</f>
        <v>#N/A</v>
      </c>
    </row>
    <row r="33" spans="1:20" ht="15.75" thickBot="1" x14ac:dyDescent="0.3">
      <c r="A33" t="s">
        <v>63</v>
      </c>
      <c r="E33" s="16" t="e">
        <f>IF(OR(INDEX(Tableau1[Type_Trajet],MATCH(PMT!C5,Tableau1[Num_Commande],0))=Cas_Art80!B5,INDEX(Tableau1[Type_Trajet],MATCH(PMT!C5,Tableau1[Num_Commande],0))=Cas_Art80!B6,INDEX(Tableau1[Type_Trajet],MATCH(PMT!C5,Tableau1[Num_Commande],0))=Cas_Art80!B7),"X","")</f>
        <v>#N/A</v>
      </c>
    </row>
    <row r="34" spans="1:20" ht="32.25" customHeight="1" thickBot="1" x14ac:dyDescent="0.3">
      <c r="A34" s="239" t="s">
        <v>49</v>
      </c>
      <c r="B34" s="239"/>
      <c r="C34" s="239"/>
      <c r="D34" s="239"/>
      <c r="E34" s="239"/>
      <c r="F34" s="239"/>
      <c r="G34" s="239"/>
      <c r="H34" s="239"/>
      <c r="I34" s="239"/>
      <c r="J34" s="239"/>
      <c r="T34" s="44"/>
    </row>
    <row r="35" spans="1:20" ht="15.75" thickBot="1" x14ac:dyDescent="0.3">
      <c r="A35" t="s">
        <v>50</v>
      </c>
      <c r="B35" s="16" t="e">
        <f>IF(INDEX(Tableau1[Type de véhicule],MATCH(PMT!C5,Tableau1[Num_Commande],0))="Ambulance","X","")</f>
        <v>#N/A</v>
      </c>
    </row>
    <row r="36" spans="1:20" ht="18" customHeight="1" thickBot="1" x14ac:dyDescent="0.3">
      <c r="A36" s="240" t="s">
        <v>51</v>
      </c>
      <c r="B36" s="240"/>
      <c r="C36" s="240"/>
      <c r="D36" s="240"/>
      <c r="E36" s="240"/>
      <c r="F36" s="240"/>
      <c r="G36" s="16" t="e">
        <f>IF(OR(INDEX(Tableau1[Type de véhicule],MATCH(PMT!C5,Tableau1[Num_Commande],0))="VSL",INDEX(Tableau1[Type de véhicule],MATCH(PMT!C5,Tableau1[Num_Commande],0))="Taxi conventionné"),"X","")</f>
        <v>#N/A</v>
      </c>
    </row>
    <row r="38" spans="1:20" x14ac:dyDescent="0.25">
      <c r="A38" s="2" t="s">
        <v>52</v>
      </c>
      <c r="B38" s="2"/>
      <c r="C38" s="2"/>
      <c r="D38" s="2"/>
      <c r="E38" s="2"/>
      <c r="F38" s="2"/>
      <c r="G38" s="2"/>
      <c r="H38" s="2"/>
      <c r="I38" s="2"/>
      <c r="J38" s="2"/>
    </row>
    <row r="39" spans="1:20" x14ac:dyDescent="0.25">
      <c r="A39" t="s">
        <v>22</v>
      </c>
      <c r="C39" t="e">
        <f>IF(INDEX(Tableau1[Societe_Transporteur],MATCH(PMT!C5,Tableau1[Num_Commande],0))="","",LEFT(INDEX(Tableau1[Societe_Transporteur],MATCH(PMT!C5,Tableau1[Num_Commande],0)),FIND(" -",INDEX(Tableau1[Societe_Transporteur],MATCH(PMT!C5,Tableau1[Num_Commande],0)))-1))</f>
        <v>#N/A</v>
      </c>
    </row>
    <row r="40" spans="1:20" x14ac:dyDescent="0.25">
      <c r="A40" t="s">
        <v>53</v>
      </c>
      <c r="C40" t="str">
        <f>IFERROR(INDEX(Tableau2[Adresse_Marche],MATCH(C39,Tableau2[Societe_Marche],0)),"")</f>
        <v/>
      </c>
    </row>
    <row r="41" spans="1:20" x14ac:dyDescent="0.25">
      <c r="A41" t="s">
        <v>54</v>
      </c>
      <c r="C41" s="233" t="e">
        <f>IF(C39="","",INDEX(Tableau2[Siret_Marche],MATCH(C39,Tableau2[Societe_Marche],0)))</f>
        <v>#N/A</v>
      </c>
      <c r="D41" s="233"/>
      <c r="E41" s="233"/>
      <c r="F41" s="233"/>
    </row>
    <row r="42" spans="1:20" x14ac:dyDescent="0.25">
      <c r="A42" t="s">
        <v>55</v>
      </c>
    </row>
    <row r="43" spans="1:20" x14ac:dyDescent="0.25">
      <c r="A43" t="s">
        <v>0</v>
      </c>
      <c r="F43" t="s">
        <v>56</v>
      </c>
    </row>
  </sheetData>
  <mergeCells count="17">
    <mergeCell ref="C22:J22"/>
    <mergeCell ref="C15:J15"/>
    <mergeCell ref="C14:J14"/>
    <mergeCell ref="C41:F41"/>
    <mergeCell ref="B1:J1"/>
    <mergeCell ref="B2:J2"/>
    <mergeCell ref="B3:J3"/>
    <mergeCell ref="A34:J34"/>
    <mergeCell ref="A36:F36"/>
    <mergeCell ref="C8:J8"/>
    <mergeCell ref="C9:J9"/>
    <mergeCell ref="C10:J10"/>
    <mergeCell ref="C11:J11"/>
    <mergeCell ref="C13:J13"/>
    <mergeCell ref="C25:J25"/>
    <mergeCell ref="C23:J23"/>
    <mergeCell ref="C21:J21"/>
  </mergeCells>
  <conditionalFormatting sqref="A1:J40 A42:J44 A41:C41 G41:J41">
    <cfRule type="expression" dxfId="419" priority="6">
      <formula>$C$5="Aller à l'onglet CERFA pour imprimer le bon de transport"</formula>
    </cfRule>
  </conditionalFormatting>
  <conditionalFormatting sqref="C5">
    <cfRule type="expression" dxfId="418" priority="2">
      <formula>$C$5="Il n'y a pas de bon de transport pour ce trajet"</formula>
    </cfRule>
    <cfRule type="expression" dxfId="417" priority="5">
      <formula>$C$5="Aller à l'onglet CERFA pour imprimer le bon de transport"</formula>
    </cfRule>
  </conditionalFormatting>
  <conditionalFormatting sqref="A6:J40 A1:A5 B1:J4 B5 A42:J46 A41:C41 G41:J41">
    <cfRule type="expression" dxfId="416" priority="4">
      <formula>B1="Aller à l'onglet CERFA pour imprimer le bon de transport"</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A34E27C3-D332-45AD-9DC9-23EC247572C8}">
            <xm:f>Demandes!$X$11="Aucun bon de transport"</xm:f>
            <x14:dxf>
              <fill>
                <patternFill>
                  <bgColor rgb="FFFF0000"/>
                </patternFill>
              </fill>
            </x14:dxf>
          </x14:cfRule>
          <xm:sqref>A1:J45</xm:sqref>
        </x14:conditionalFormatting>
        <x14:conditionalFormatting xmlns:xm="http://schemas.microsoft.com/office/excel/2006/main">
          <x14:cfRule type="expression" priority="1" id="{8E67B470-BE10-443C-813A-1E715378CCF0}">
            <xm:f>Demandes!$X$18="Aucune émission de PMT"</xm:f>
            <x14:dxf>
              <fill>
                <patternFill>
                  <bgColor rgb="FFFF0000"/>
                </patternFill>
              </fill>
            </x14:dxf>
          </x14:cfRule>
          <xm:sqref>A1:J44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E93"/>
  <sheetViews>
    <sheetView tabSelected="1" topLeftCell="A55" zoomScale="130" zoomScaleNormal="130" workbookViewId="0">
      <selection activeCell="CG19" sqref="CG19"/>
    </sheetView>
  </sheetViews>
  <sheetFormatPr baseColWidth="10" defaultRowHeight="15" x14ac:dyDescent="0.25"/>
  <cols>
    <col min="1" max="1" width="0.28515625" customWidth="1"/>
    <col min="2" max="15" width="2.7109375" customWidth="1"/>
    <col min="16" max="16" width="0.85546875" customWidth="1"/>
    <col min="17" max="25" width="2.7109375" customWidth="1"/>
    <col min="26" max="26" width="0.28515625" customWidth="1"/>
    <col min="27" max="31" width="2.7109375" customWidth="1"/>
    <col min="32" max="32" width="1" customWidth="1"/>
    <col min="33" max="33" width="2.7109375" customWidth="1"/>
    <col min="34" max="34" width="0.7109375" customWidth="1"/>
    <col min="35" max="35" width="2.28515625" customWidth="1"/>
    <col min="36" max="36" width="2.140625" customWidth="1"/>
    <col min="37" max="37" width="0.85546875" customWidth="1"/>
    <col min="38" max="41" width="2.7109375" customWidth="1"/>
    <col min="42" max="42" width="0.28515625" customWidth="1"/>
    <col min="43" max="56" width="2.7109375" customWidth="1"/>
    <col min="57" max="57" width="0.85546875" customWidth="1"/>
    <col min="58" max="66" width="2.7109375" customWidth="1"/>
    <col min="67" max="67" width="0.28515625" customWidth="1"/>
    <col min="68" max="72" width="2.7109375" customWidth="1"/>
    <col min="73" max="73" width="1" customWidth="1"/>
    <col min="74" max="74" width="2.7109375" customWidth="1"/>
    <col min="75" max="75" width="0.7109375" customWidth="1"/>
    <col min="76" max="76" width="2.28515625" customWidth="1"/>
    <col min="77" max="77" width="2.140625" customWidth="1"/>
    <col min="78" max="78" width="0.85546875" customWidth="1"/>
    <col min="79" max="82" width="2.7109375" customWidth="1"/>
  </cols>
  <sheetData>
    <row r="1" spans="1:83" ht="24" customHeight="1" x14ac:dyDescent="0.35">
      <c r="H1" s="243" t="s">
        <v>18</v>
      </c>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50" t="s">
        <v>323</v>
      </c>
      <c r="AK1" s="250"/>
      <c r="AL1" s="250"/>
      <c r="AM1" s="250"/>
      <c r="AN1" s="250"/>
      <c r="AO1" s="250"/>
      <c r="AW1" s="243" t="s">
        <v>18</v>
      </c>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50" t="s">
        <v>324</v>
      </c>
      <c r="BZ1" s="250"/>
      <c r="CA1" s="250"/>
      <c r="CB1" s="250"/>
      <c r="CC1" s="250"/>
      <c r="CD1" s="250"/>
    </row>
    <row r="2" spans="1:83" ht="31.5" customHeight="1" x14ac:dyDescent="0.25">
      <c r="B2" s="42" t="s">
        <v>172</v>
      </c>
      <c r="I2" s="244" t="s">
        <v>137</v>
      </c>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50"/>
      <c r="AK2" s="250"/>
      <c r="AL2" s="250"/>
      <c r="AM2" s="250"/>
      <c r="AN2" s="250"/>
      <c r="AO2" s="250"/>
      <c r="AQ2" s="42" t="s">
        <v>172</v>
      </c>
      <c r="AX2" s="244" t="s">
        <v>137</v>
      </c>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50"/>
      <c r="BZ2" s="250"/>
      <c r="CA2" s="250"/>
      <c r="CB2" s="250"/>
      <c r="CC2" s="250"/>
      <c r="CD2" s="250"/>
    </row>
    <row r="3" spans="1:83" ht="15" hidden="1" customHeight="1" x14ac:dyDescent="0.25"/>
    <row r="4" spans="1:83" ht="11.25" customHeight="1" x14ac:dyDescent="0.25">
      <c r="B4" s="245" t="s">
        <v>136</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Q4" s="245" t="s">
        <v>136</v>
      </c>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row>
    <row r="5" spans="1:83" ht="13.5" customHeight="1" x14ac:dyDescent="0.25">
      <c r="B5" s="47" t="s">
        <v>176</v>
      </c>
      <c r="C5" s="48"/>
      <c r="D5" s="48"/>
      <c r="E5" s="48"/>
      <c r="F5" s="48"/>
      <c r="G5" s="48"/>
      <c r="H5" s="48"/>
      <c r="I5" s="48"/>
      <c r="J5" s="48"/>
      <c r="K5" s="48"/>
      <c r="L5" s="48"/>
      <c r="M5" s="49"/>
      <c r="N5" s="50"/>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Q5" s="47" t="s">
        <v>176</v>
      </c>
      <c r="AR5" s="48"/>
      <c r="AS5" s="48"/>
      <c r="AT5" s="48"/>
      <c r="AU5" s="48"/>
      <c r="AV5" s="48"/>
      <c r="AW5" s="48"/>
      <c r="AX5" s="48"/>
      <c r="AY5" s="48"/>
      <c r="AZ5" s="48"/>
      <c r="BA5" s="48"/>
      <c r="BB5" s="49"/>
      <c r="BC5" s="50"/>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row>
    <row r="6" spans="1:83" ht="12" customHeight="1" x14ac:dyDescent="0.25">
      <c r="A6" s="52"/>
      <c r="B6" s="26" t="s">
        <v>108</v>
      </c>
      <c r="C6" s="5"/>
      <c r="D6" s="5"/>
      <c r="E6" s="5"/>
      <c r="F6" s="5"/>
      <c r="G6" s="5" t="str">
        <f>INDEX(Tableau1[Patient_Nom],MATCH(Demandes!X11,Tableau1[Num_Commande],0))&amp;" "&amp;INDEX(Tableau1[Patient_Prenom],MATCH(Demandes!X11,Tableau1[Num_Commande],0))</f>
        <v xml:space="preserve"> </v>
      </c>
      <c r="H6" s="5"/>
      <c r="I6" s="5"/>
      <c r="J6" s="5"/>
      <c r="K6" s="5"/>
      <c r="L6" s="5"/>
      <c r="M6" s="5"/>
      <c r="N6" s="5"/>
      <c r="O6" s="5"/>
      <c r="P6" s="5"/>
      <c r="Q6" s="5"/>
      <c r="R6" s="5"/>
      <c r="S6" s="5"/>
      <c r="T6" s="5"/>
      <c r="U6" s="5"/>
      <c r="V6" s="5"/>
      <c r="W6" s="5"/>
      <c r="X6" s="5"/>
      <c r="Y6" s="5"/>
      <c r="Z6" s="5"/>
      <c r="AA6" s="5"/>
      <c r="AB6" s="5"/>
      <c r="AC6" s="5"/>
      <c r="AD6" s="5"/>
      <c r="AE6" s="5"/>
      <c r="AO6" s="51"/>
      <c r="AP6" s="52"/>
      <c r="AQ6" s="26" t="s">
        <v>108</v>
      </c>
      <c r="AR6" s="5"/>
      <c r="AS6" s="5"/>
      <c r="AT6" s="5"/>
      <c r="AU6" s="5"/>
      <c r="AV6" s="5" t="str">
        <f>IF(G6="","",G6)</f>
        <v xml:space="preserve"> </v>
      </c>
      <c r="AW6" s="5"/>
      <c r="AX6" s="5"/>
      <c r="AY6" s="5"/>
      <c r="AZ6" s="5"/>
      <c r="BA6" s="5"/>
      <c r="BB6" s="5"/>
      <c r="BC6" s="5"/>
      <c r="BD6" s="5"/>
      <c r="BE6" s="5"/>
      <c r="BF6" s="5"/>
      <c r="BG6" s="5"/>
      <c r="BH6" s="5"/>
      <c r="BI6" s="5"/>
      <c r="BJ6" s="5"/>
      <c r="BK6" s="5"/>
      <c r="BL6" s="5"/>
      <c r="BM6" s="5"/>
      <c r="BN6" s="5"/>
      <c r="BO6" s="5"/>
      <c r="BP6" s="5"/>
      <c r="BQ6" s="5"/>
      <c r="BR6" s="5"/>
      <c r="BS6" s="5"/>
      <c r="BT6" s="5"/>
      <c r="CD6" s="51"/>
    </row>
    <row r="7" spans="1:83" ht="12" customHeight="1" x14ac:dyDescent="0.25">
      <c r="A7" s="52"/>
      <c r="B7" s="53" t="s">
        <v>173</v>
      </c>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4"/>
      <c r="AP7" s="52"/>
      <c r="AQ7" s="53" t="s">
        <v>173</v>
      </c>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54"/>
    </row>
    <row r="8" spans="1:83" ht="3" customHeight="1" x14ac:dyDescent="0.25">
      <c r="B8" s="25"/>
      <c r="C8" s="5"/>
      <c r="D8" s="5"/>
      <c r="E8" s="5"/>
      <c r="F8" s="5"/>
      <c r="G8" s="5"/>
      <c r="H8" s="5"/>
      <c r="I8" s="5"/>
      <c r="J8" s="5"/>
      <c r="K8" s="5"/>
      <c r="L8" s="5"/>
      <c r="M8" s="5"/>
      <c r="N8" s="5"/>
      <c r="O8" s="5"/>
      <c r="P8" s="5"/>
      <c r="Q8" s="5"/>
      <c r="R8" s="5"/>
      <c r="S8" s="5"/>
      <c r="T8" s="5"/>
      <c r="U8" s="5"/>
      <c r="V8" s="5"/>
      <c r="W8" s="5"/>
      <c r="X8" s="5"/>
      <c r="Y8" s="5"/>
      <c r="Z8" s="5"/>
      <c r="AA8" s="5"/>
      <c r="AB8" s="5"/>
      <c r="AC8" s="5"/>
      <c r="AD8" s="5"/>
      <c r="AE8" s="5"/>
      <c r="AQ8" s="2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83" ht="4.5" customHeight="1" x14ac:dyDescent="0.25">
      <c r="B9" s="57"/>
      <c r="C9" s="58"/>
      <c r="D9" s="58"/>
      <c r="E9" s="58"/>
      <c r="F9" s="58"/>
      <c r="G9" s="58"/>
      <c r="H9" s="58"/>
      <c r="I9" s="58"/>
      <c r="J9" s="58"/>
      <c r="K9" s="58"/>
      <c r="L9" s="58"/>
      <c r="M9" s="58"/>
      <c r="N9" s="58"/>
      <c r="O9" s="58"/>
      <c r="P9" s="58"/>
      <c r="Q9" s="58"/>
      <c r="R9" s="58"/>
      <c r="S9" s="58"/>
      <c r="T9" s="58"/>
      <c r="U9" s="58"/>
      <c r="V9" s="58"/>
      <c r="W9" s="58"/>
      <c r="X9" s="58"/>
      <c r="Y9" s="58"/>
      <c r="Z9" s="51"/>
      <c r="AA9" s="45"/>
      <c r="AB9" s="246" t="s">
        <v>228</v>
      </c>
      <c r="AC9" s="246"/>
      <c r="AD9" s="246"/>
      <c r="AE9" s="246"/>
      <c r="AF9" s="246"/>
      <c r="AG9" s="246"/>
      <c r="AH9" s="246"/>
      <c r="AI9" s="246"/>
      <c r="AJ9" s="246"/>
      <c r="AK9" s="246"/>
      <c r="AL9" s="246"/>
      <c r="AM9" s="246"/>
      <c r="AN9" s="246"/>
      <c r="AO9" s="246"/>
      <c r="AQ9" s="57"/>
      <c r="AR9" s="58"/>
      <c r="AS9" s="58"/>
      <c r="AT9" s="58"/>
      <c r="AU9" s="58"/>
      <c r="AV9" s="58"/>
      <c r="AW9" s="58"/>
      <c r="AX9" s="58"/>
      <c r="AY9" s="58"/>
      <c r="AZ9" s="58"/>
      <c r="BA9" s="58"/>
      <c r="BB9" s="58"/>
      <c r="BC9" s="58"/>
      <c r="BD9" s="58"/>
      <c r="BE9" s="58"/>
      <c r="BF9" s="58"/>
      <c r="BG9" s="58"/>
      <c r="BH9" s="58"/>
      <c r="BI9" s="58"/>
      <c r="BJ9" s="58"/>
      <c r="BK9" s="58"/>
      <c r="BL9" s="58"/>
      <c r="BM9" s="58"/>
      <c r="BN9" s="58"/>
      <c r="BO9" s="51"/>
      <c r="BP9" s="45"/>
      <c r="BQ9" s="246" t="s">
        <v>228</v>
      </c>
      <c r="BR9" s="246"/>
      <c r="BS9" s="246"/>
      <c r="BT9" s="246"/>
      <c r="BU9" s="246"/>
      <c r="BV9" s="246"/>
      <c r="BW9" s="246"/>
      <c r="BX9" s="246"/>
      <c r="BY9" s="246"/>
      <c r="BZ9" s="246"/>
      <c r="CA9" s="246"/>
      <c r="CB9" s="246"/>
      <c r="CC9" s="246"/>
      <c r="CD9" s="246"/>
      <c r="CE9" s="45"/>
    </row>
    <row r="10" spans="1:83" ht="12" customHeight="1" x14ac:dyDescent="0.25">
      <c r="B10" s="60" t="s">
        <v>110</v>
      </c>
      <c r="C10" s="5"/>
      <c r="D10" s="5"/>
      <c r="E10" s="5"/>
      <c r="F10" s="5"/>
      <c r="G10" s="5"/>
      <c r="H10" s="5"/>
      <c r="I10" s="35" t="str">
        <f>INDEX(LEFT(Tableau1[NIR],1),MATCH(Demandes!X11,Tableau1[Num_Commande],0))</f>
        <v/>
      </c>
      <c r="J10" s="31" t="str">
        <f>MID(INDEX(Tableau1[NIR],MATCH(Demandes!X11,Tableau1[Num_Commande],0)),2,1)</f>
        <v/>
      </c>
      <c r="K10" s="31" t="str">
        <f>MID(INDEX(Tableau1[NIR],MATCH(Demandes!X11,Tableau1[Num_Commande],0)),3,1)</f>
        <v/>
      </c>
      <c r="L10" s="33" t="str">
        <f>MID(INDEX(Tableau1[NIR],MATCH(Demandes!X11,Tableau1[Num_Commande],0)),4,1)</f>
        <v/>
      </c>
      <c r="M10" s="31" t="str">
        <f>MID(INDEX(Tableau1[NIR],MATCH(Demandes!X11,Tableau1[Num_Commande],0)),5,1)</f>
        <v/>
      </c>
      <c r="N10" s="33" t="str">
        <f>MID(INDEX(Tableau1[NIR],MATCH(Demandes!X11,Tableau1[Num_Commande],0)),6,1)</f>
        <v/>
      </c>
      <c r="O10" s="31" t="str">
        <f>MID(INDEX(Tableau1[NIR],MATCH(Demandes!X11,Tableau1[Num_Commande],0)),7,1)</f>
        <v/>
      </c>
      <c r="P10" s="31"/>
      <c r="Q10" s="33" t="str">
        <f>MID(INDEX(Tableau1[NIR],MATCH(Demandes!X11,Tableau1[Num_Commande],0)),8,1)</f>
        <v/>
      </c>
      <c r="R10" s="31" t="str">
        <f>MID(INDEX(Tableau1[NIR],MATCH(Demandes!X11,Tableau1[Num_Commande],0)),9,1)</f>
        <v/>
      </c>
      <c r="S10" s="33" t="str">
        <f>MID(INDEX(Tableau1[NIR],MATCH(Demandes!X11,Tableau1[Num_Commande],0)),10,1)</f>
        <v/>
      </c>
      <c r="T10" s="32" t="str">
        <f>MID(INDEX(Tableau1[NIR],MATCH(Demandes!X11,Tableau1[Num_Commande],0)),11,1)</f>
        <v/>
      </c>
      <c r="U10" s="31" t="str">
        <f>MID(INDEX(Tableau1[NIR],MATCH(Demandes!X11,Tableau1[Num_Commande],0)),12,1)</f>
        <v/>
      </c>
      <c r="V10" s="31" t="str">
        <f>MID(INDEX(Tableau1[NIR],MATCH(Demandes!X11,Tableau1[Num_Commande],0)),13,1)</f>
        <v/>
      </c>
      <c r="W10" s="34"/>
      <c r="X10" s="33" t="str">
        <f>MID(INDEX(Tableau1[NIR],MATCH(Demandes!X11,Tableau1[Num_Commande],0)),14,1)</f>
        <v/>
      </c>
      <c r="Y10" s="32" t="str">
        <f>MID(INDEX(Tableau1[NIR],MATCH(Demandes!X11,Tableau1[Num_Commande],0)),15,1)</f>
        <v/>
      </c>
      <c r="Z10" s="52"/>
      <c r="AA10" s="56"/>
      <c r="AB10" s="246"/>
      <c r="AC10" s="246"/>
      <c r="AD10" s="246"/>
      <c r="AE10" s="246"/>
      <c r="AF10" s="246"/>
      <c r="AG10" s="246"/>
      <c r="AH10" s="246"/>
      <c r="AI10" s="246"/>
      <c r="AJ10" s="246"/>
      <c r="AK10" s="246"/>
      <c r="AL10" s="246"/>
      <c r="AM10" s="246"/>
      <c r="AN10" s="246"/>
      <c r="AO10" s="246"/>
      <c r="AQ10" s="60" t="s">
        <v>110</v>
      </c>
      <c r="AR10" s="5"/>
      <c r="AS10" s="5"/>
      <c r="AT10" s="5"/>
      <c r="AU10" s="5"/>
      <c r="AV10" s="5"/>
      <c r="AW10" s="5"/>
      <c r="AX10" s="35" t="str">
        <f>IF(I10="","",I10)</f>
        <v/>
      </c>
      <c r="AY10" s="35" t="str">
        <f t="shared" ref="AY10:BN10" si="0">IF(J10="","",J10)</f>
        <v/>
      </c>
      <c r="AZ10" s="35" t="str">
        <f t="shared" si="0"/>
        <v/>
      </c>
      <c r="BA10" s="35" t="str">
        <f t="shared" si="0"/>
        <v/>
      </c>
      <c r="BB10" s="35" t="str">
        <f t="shared" si="0"/>
        <v/>
      </c>
      <c r="BC10" s="35" t="str">
        <f t="shared" si="0"/>
        <v/>
      </c>
      <c r="BD10" s="35" t="str">
        <f t="shared" si="0"/>
        <v/>
      </c>
      <c r="BE10" s="35" t="str">
        <f t="shared" si="0"/>
        <v/>
      </c>
      <c r="BF10" s="35" t="str">
        <f t="shared" si="0"/>
        <v/>
      </c>
      <c r="BG10" s="35" t="str">
        <f t="shared" si="0"/>
        <v/>
      </c>
      <c r="BH10" s="35" t="str">
        <f t="shared" si="0"/>
        <v/>
      </c>
      <c r="BI10" s="35" t="str">
        <f t="shared" si="0"/>
        <v/>
      </c>
      <c r="BJ10" s="35" t="str">
        <f t="shared" si="0"/>
        <v/>
      </c>
      <c r="BK10" s="35" t="str">
        <f t="shared" si="0"/>
        <v/>
      </c>
      <c r="BL10" s="35"/>
      <c r="BM10" s="35" t="str">
        <f t="shared" si="0"/>
        <v/>
      </c>
      <c r="BN10" s="35" t="str">
        <f t="shared" si="0"/>
        <v/>
      </c>
      <c r="BO10" s="35">
        <f t="shared" ref="BO10" si="1">Z10</f>
        <v>0</v>
      </c>
      <c r="BP10" s="56"/>
      <c r="BQ10" s="246"/>
      <c r="BR10" s="246"/>
      <c r="BS10" s="246"/>
      <c r="BT10" s="246"/>
      <c r="BU10" s="246"/>
      <c r="BV10" s="246"/>
      <c r="BW10" s="246"/>
      <c r="BX10" s="246"/>
      <c r="BY10" s="246"/>
      <c r="BZ10" s="246"/>
      <c r="CA10" s="246"/>
      <c r="CB10" s="246"/>
      <c r="CC10" s="246"/>
      <c r="CD10" s="246"/>
      <c r="CE10" s="45"/>
    </row>
    <row r="11" spans="1:83" ht="3.75" customHeight="1" x14ac:dyDescent="0.25">
      <c r="B11" s="61"/>
      <c r="C11" s="48"/>
      <c r="D11" s="48"/>
      <c r="E11" s="48"/>
      <c r="F11" s="48"/>
      <c r="G11" s="48"/>
      <c r="H11" s="48"/>
      <c r="I11" s="48"/>
      <c r="J11" s="48"/>
      <c r="K11" s="48"/>
      <c r="L11" s="48"/>
      <c r="M11" s="48"/>
      <c r="N11" s="48"/>
      <c r="O11" s="48"/>
      <c r="P11" s="48"/>
      <c r="Q11" s="48"/>
      <c r="R11" s="48"/>
      <c r="S11" s="48"/>
      <c r="T11" s="48"/>
      <c r="U11" s="48"/>
      <c r="V11" s="48"/>
      <c r="W11" s="48"/>
      <c r="X11" s="48"/>
      <c r="Y11" s="48"/>
      <c r="Z11" s="54"/>
      <c r="AA11" s="56"/>
      <c r="AB11" s="246"/>
      <c r="AC11" s="246"/>
      <c r="AD11" s="246"/>
      <c r="AE11" s="246"/>
      <c r="AF11" s="246"/>
      <c r="AG11" s="246"/>
      <c r="AH11" s="246"/>
      <c r="AI11" s="246"/>
      <c r="AJ11" s="246"/>
      <c r="AK11" s="246"/>
      <c r="AL11" s="246"/>
      <c r="AM11" s="246"/>
      <c r="AN11" s="246"/>
      <c r="AO11" s="246"/>
      <c r="AQ11" s="61"/>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54"/>
      <c r="BP11" s="56"/>
      <c r="BQ11" s="246"/>
      <c r="BR11" s="246"/>
      <c r="BS11" s="246"/>
      <c r="BT11" s="246"/>
      <c r="BU11" s="246"/>
      <c r="BV11" s="246"/>
      <c r="BW11" s="246"/>
      <c r="BX11" s="246"/>
      <c r="BY11" s="246"/>
      <c r="BZ11" s="246"/>
      <c r="CA11" s="246"/>
      <c r="CB11" s="246"/>
      <c r="CC11" s="246"/>
      <c r="CD11" s="246"/>
      <c r="CE11" s="45"/>
    </row>
    <row r="12" spans="1:83" ht="3.75" customHeight="1" x14ac:dyDescent="0.25">
      <c r="B12" s="25"/>
      <c r="C12" s="5"/>
      <c r="D12" s="5"/>
      <c r="E12" s="5"/>
      <c r="F12" s="5"/>
      <c r="G12" s="5"/>
      <c r="H12" s="5"/>
      <c r="I12" s="5"/>
      <c r="J12" s="5"/>
      <c r="K12" s="5"/>
      <c r="L12" s="5"/>
      <c r="M12" s="5"/>
      <c r="N12" s="5"/>
      <c r="O12" s="5"/>
      <c r="P12" s="5"/>
      <c r="Q12" s="5"/>
      <c r="R12" s="5"/>
      <c r="S12" s="5"/>
      <c r="T12" s="5"/>
      <c r="U12" s="5"/>
      <c r="V12" s="5"/>
      <c r="W12" s="5"/>
      <c r="X12" s="5"/>
      <c r="Y12" s="5"/>
      <c r="Z12" s="5"/>
      <c r="AA12" s="56"/>
      <c r="AB12" s="246"/>
      <c r="AC12" s="246"/>
      <c r="AD12" s="246"/>
      <c r="AE12" s="246"/>
      <c r="AF12" s="246"/>
      <c r="AG12" s="246"/>
      <c r="AH12" s="246"/>
      <c r="AI12" s="246"/>
      <c r="AJ12" s="246"/>
      <c r="AK12" s="246"/>
      <c r="AL12" s="246"/>
      <c r="AM12" s="246"/>
      <c r="AN12" s="246"/>
      <c r="AO12" s="246"/>
      <c r="AQ12" s="25"/>
      <c r="AR12" s="5"/>
      <c r="AS12" s="5"/>
      <c r="AT12" s="5"/>
      <c r="AU12" s="5"/>
      <c r="AV12" s="5"/>
      <c r="AW12" s="5"/>
      <c r="AX12" s="5"/>
      <c r="AY12" s="5"/>
      <c r="AZ12" s="5"/>
      <c r="BA12" s="5"/>
      <c r="BB12" s="5"/>
      <c r="BC12" s="5"/>
      <c r="BD12" s="5"/>
      <c r="BE12" s="5"/>
      <c r="BF12" s="5"/>
      <c r="BG12" s="5"/>
      <c r="BH12" s="5"/>
      <c r="BI12" s="5"/>
      <c r="BJ12" s="5"/>
      <c r="BK12" s="5"/>
      <c r="BL12" s="5"/>
      <c r="BM12" s="5"/>
      <c r="BN12" s="5"/>
      <c r="BO12" s="5"/>
      <c r="BP12" s="56"/>
      <c r="BQ12" s="246"/>
      <c r="BR12" s="246"/>
      <c r="BS12" s="246"/>
      <c r="BT12" s="246"/>
      <c r="BU12" s="246"/>
      <c r="BV12" s="246"/>
      <c r="BW12" s="246"/>
      <c r="BX12" s="246"/>
      <c r="BY12" s="246"/>
      <c r="BZ12" s="246"/>
      <c r="CA12" s="246"/>
      <c r="CB12" s="246"/>
      <c r="CC12" s="246"/>
      <c r="CD12" s="246"/>
      <c r="CE12" s="45"/>
    </row>
    <row r="13" spans="1:83" ht="1.5" customHeight="1" x14ac:dyDescent="0.25">
      <c r="B13" s="57"/>
      <c r="C13" s="58"/>
      <c r="D13" s="58"/>
      <c r="E13" s="58"/>
      <c r="F13" s="58"/>
      <c r="G13" s="58"/>
      <c r="H13" s="58"/>
      <c r="I13" s="58"/>
      <c r="J13" s="58"/>
      <c r="K13" s="58"/>
      <c r="L13" s="58"/>
      <c r="M13" s="58"/>
      <c r="N13" s="58"/>
      <c r="O13" s="58"/>
      <c r="P13" s="58"/>
      <c r="Q13" s="58"/>
      <c r="R13" s="58"/>
      <c r="S13" s="58"/>
      <c r="T13" s="58"/>
      <c r="U13" s="58"/>
      <c r="V13" s="58"/>
      <c r="W13" s="58"/>
      <c r="X13" s="58"/>
      <c r="Y13" s="58"/>
      <c r="Z13" s="51"/>
      <c r="AA13" s="45"/>
      <c r="AB13" s="246"/>
      <c r="AC13" s="246"/>
      <c r="AD13" s="246"/>
      <c r="AE13" s="246"/>
      <c r="AF13" s="246"/>
      <c r="AG13" s="246"/>
      <c r="AH13" s="246"/>
      <c r="AI13" s="246"/>
      <c r="AJ13" s="246"/>
      <c r="AK13" s="246"/>
      <c r="AL13" s="246"/>
      <c r="AM13" s="246"/>
      <c r="AN13" s="246"/>
      <c r="AO13" s="246"/>
      <c r="AQ13" s="57"/>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1"/>
      <c r="BP13" s="45"/>
      <c r="BQ13" s="246"/>
      <c r="BR13" s="246"/>
      <c r="BS13" s="246"/>
      <c r="BT13" s="246"/>
      <c r="BU13" s="246"/>
      <c r="BV13" s="246"/>
      <c r="BW13" s="246"/>
      <c r="BX13" s="246"/>
      <c r="BY13" s="246"/>
      <c r="BZ13" s="246"/>
      <c r="CA13" s="246"/>
      <c r="CB13" s="246"/>
      <c r="CC13" s="246"/>
      <c r="CD13" s="246"/>
      <c r="CE13" s="45"/>
    </row>
    <row r="14" spans="1:83" ht="12" customHeight="1" x14ac:dyDescent="0.25">
      <c r="B14" s="60" t="s">
        <v>111</v>
      </c>
      <c r="C14" s="5"/>
      <c r="D14" s="5"/>
      <c r="E14" s="5"/>
      <c r="F14" s="5"/>
      <c r="G14" s="5"/>
      <c r="H14" s="5"/>
      <c r="I14" s="75"/>
      <c r="J14" s="48"/>
      <c r="K14" s="48"/>
      <c r="L14" s="48"/>
      <c r="M14" s="48"/>
      <c r="N14" s="48"/>
      <c r="O14" s="48"/>
      <c r="P14" s="48"/>
      <c r="Q14" s="54"/>
      <c r="R14" s="5"/>
      <c r="S14" s="5"/>
      <c r="T14" s="5"/>
      <c r="U14" s="5"/>
      <c r="V14" s="5"/>
      <c r="W14" s="5"/>
      <c r="X14" s="5"/>
      <c r="Y14" s="5"/>
      <c r="Z14" s="52"/>
      <c r="AA14" s="45"/>
      <c r="AB14" s="246"/>
      <c r="AC14" s="246"/>
      <c r="AD14" s="246"/>
      <c r="AE14" s="246"/>
      <c r="AF14" s="246"/>
      <c r="AG14" s="246"/>
      <c r="AH14" s="246"/>
      <c r="AI14" s="246"/>
      <c r="AJ14" s="246"/>
      <c r="AK14" s="246"/>
      <c r="AL14" s="246"/>
      <c r="AM14" s="246"/>
      <c r="AN14" s="246"/>
      <c r="AO14" s="246"/>
      <c r="AQ14" s="60" t="s">
        <v>111</v>
      </c>
      <c r="AR14" s="5"/>
      <c r="AS14" s="5"/>
      <c r="AT14" s="5"/>
      <c r="AU14" s="5"/>
      <c r="AV14" s="5"/>
      <c r="AW14" s="5"/>
      <c r="AX14" s="75"/>
      <c r="AY14" s="48"/>
      <c r="AZ14" s="48"/>
      <c r="BA14" s="48"/>
      <c r="BB14" s="48"/>
      <c r="BC14" s="48"/>
      <c r="BD14" s="48"/>
      <c r="BE14" s="48"/>
      <c r="BF14" s="54"/>
      <c r="BG14" s="5"/>
      <c r="BH14" s="5"/>
      <c r="BI14" s="5"/>
      <c r="BJ14" s="5"/>
      <c r="BK14" s="5"/>
      <c r="BL14" s="5"/>
      <c r="BM14" s="5"/>
      <c r="BN14" s="5"/>
      <c r="BO14" s="52"/>
      <c r="BP14" s="45"/>
      <c r="BQ14" s="246"/>
      <c r="BR14" s="246"/>
      <c r="BS14" s="246"/>
      <c r="BT14" s="246"/>
      <c r="BU14" s="246"/>
      <c r="BV14" s="246"/>
      <c r="BW14" s="246"/>
      <c r="BX14" s="246"/>
      <c r="BY14" s="246"/>
      <c r="BZ14" s="246"/>
      <c r="CA14" s="246"/>
      <c r="CB14" s="246"/>
      <c r="CC14" s="246"/>
      <c r="CD14" s="246"/>
    </row>
    <row r="15" spans="1:83" ht="1.5" customHeight="1" x14ac:dyDescent="0.25">
      <c r="B15" s="61"/>
      <c r="C15" s="48"/>
      <c r="D15" s="48"/>
      <c r="E15" s="48"/>
      <c r="F15" s="48"/>
      <c r="G15" s="48"/>
      <c r="H15" s="48"/>
      <c r="I15" s="48"/>
      <c r="J15" s="48"/>
      <c r="K15" s="48"/>
      <c r="L15" s="48"/>
      <c r="M15" s="48"/>
      <c r="N15" s="48"/>
      <c r="O15" s="48"/>
      <c r="P15" s="48"/>
      <c r="Q15" s="48"/>
      <c r="R15" s="48"/>
      <c r="S15" s="48"/>
      <c r="T15" s="48"/>
      <c r="U15" s="48"/>
      <c r="V15" s="48"/>
      <c r="W15" s="48"/>
      <c r="X15" s="48"/>
      <c r="Y15" s="48"/>
      <c r="Z15" s="54"/>
      <c r="AA15" s="43"/>
      <c r="AB15" s="43"/>
      <c r="AC15" s="43"/>
      <c r="AD15" s="43"/>
      <c r="AE15" s="43"/>
      <c r="AF15" s="43"/>
      <c r="AG15" s="43"/>
      <c r="AH15" s="43"/>
      <c r="AI15" s="43"/>
      <c r="AQ15" s="61"/>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54"/>
      <c r="BP15" s="43"/>
      <c r="BQ15" s="43"/>
      <c r="BR15" s="43"/>
      <c r="BS15" s="43"/>
      <c r="BT15" s="43"/>
      <c r="BU15" s="43"/>
      <c r="BV15" s="43"/>
      <c r="BW15" s="43"/>
      <c r="BX15" s="43"/>
    </row>
    <row r="16" spans="1:83" ht="19.5" customHeight="1" x14ac:dyDescent="0.25">
      <c r="B16" s="25"/>
      <c r="C16" s="5"/>
      <c r="D16" s="5"/>
      <c r="E16" s="5"/>
      <c r="F16" s="5"/>
      <c r="G16" s="5"/>
      <c r="H16" s="5"/>
      <c r="I16" s="5"/>
      <c r="J16" s="5"/>
      <c r="K16" s="5"/>
      <c r="L16" s="5"/>
      <c r="M16" s="5"/>
      <c r="N16" s="5"/>
      <c r="O16" s="5"/>
      <c r="P16" s="5"/>
      <c r="Q16" s="5"/>
      <c r="R16" s="5"/>
      <c r="S16" s="5"/>
      <c r="T16" s="5"/>
      <c r="U16" s="5"/>
      <c r="V16" s="5"/>
      <c r="W16" s="5"/>
      <c r="X16" s="5"/>
      <c r="Y16" s="5"/>
      <c r="Z16" s="5"/>
      <c r="AA16" s="43"/>
      <c r="AB16" s="67"/>
      <c r="AC16" s="67"/>
      <c r="AD16" s="67"/>
      <c r="AE16" s="67"/>
      <c r="AF16" s="67"/>
      <c r="AG16" s="67"/>
      <c r="AH16" s="67"/>
      <c r="AI16" s="67"/>
      <c r="AJ16" s="48"/>
      <c r="AK16" s="48"/>
      <c r="AL16" s="48"/>
      <c r="AM16" s="48"/>
      <c r="AN16" s="48"/>
      <c r="AO16" s="48"/>
      <c r="AQ16" s="25"/>
      <c r="AR16" s="5"/>
      <c r="AS16" s="5"/>
      <c r="AT16" s="5"/>
      <c r="AU16" s="5"/>
      <c r="AV16" s="5"/>
      <c r="AW16" s="5"/>
      <c r="AX16" s="5"/>
      <c r="AY16" s="5"/>
      <c r="AZ16" s="5"/>
      <c r="BA16" s="5"/>
      <c r="BB16" s="5"/>
      <c r="BC16" s="5"/>
      <c r="BD16" s="5"/>
      <c r="BE16" s="5"/>
      <c r="BF16" s="5"/>
      <c r="BG16" s="5"/>
      <c r="BH16" s="5"/>
      <c r="BI16" s="5"/>
      <c r="BJ16" s="5"/>
      <c r="BK16" s="5"/>
      <c r="BL16" s="5"/>
      <c r="BM16" s="5"/>
      <c r="BN16" s="5"/>
      <c r="BO16" s="5"/>
      <c r="BP16" s="43"/>
      <c r="BQ16" s="67"/>
      <c r="BR16" s="67"/>
      <c r="BS16" s="67"/>
      <c r="BT16" s="67"/>
      <c r="BU16" s="67"/>
      <c r="BV16" s="67"/>
      <c r="BW16" s="67"/>
      <c r="BX16" s="67"/>
      <c r="BY16" s="48"/>
      <c r="BZ16" s="48"/>
      <c r="CA16" s="48"/>
      <c r="CB16" s="48"/>
      <c r="CC16" s="48"/>
      <c r="CD16" s="48"/>
    </row>
    <row r="17" spans="2:82" ht="1.5" customHeight="1" x14ac:dyDescent="0.25">
      <c r="B17" s="25"/>
      <c r="C17" s="5"/>
      <c r="D17" s="5"/>
      <c r="E17" s="5"/>
      <c r="F17" s="5"/>
      <c r="G17" s="5"/>
      <c r="H17" s="5"/>
      <c r="I17" s="5"/>
      <c r="J17" s="5"/>
      <c r="K17" s="5"/>
      <c r="L17" s="5"/>
      <c r="M17" s="5"/>
      <c r="N17" s="5"/>
      <c r="O17" s="5"/>
      <c r="P17" s="5"/>
      <c r="Q17" s="5"/>
      <c r="R17" s="5"/>
      <c r="S17" s="5"/>
      <c r="T17" s="5"/>
      <c r="U17" s="5"/>
      <c r="V17" s="5"/>
      <c r="W17" s="5"/>
      <c r="X17" s="5"/>
      <c r="Y17" s="5"/>
      <c r="Z17" s="5"/>
      <c r="AA17" s="43"/>
      <c r="AB17" s="43"/>
      <c r="AC17" s="43"/>
      <c r="AD17" s="43"/>
      <c r="AE17" s="43"/>
      <c r="AF17" s="43"/>
      <c r="AG17" s="43"/>
      <c r="AH17" s="43"/>
      <c r="AI17" s="43"/>
      <c r="AQ17" s="25"/>
      <c r="AR17" s="5"/>
      <c r="AS17" s="5"/>
      <c r="AT17" s="5"/>
      <c r="AU17" s="5"/>
      <c r="AV17" s="5"/>
      <c r="AW17" s="5"/>
      <c r="AX17" s="5"/>
      <c r="AY17" s="5"/>
      <c r="AZ17" s="5"/>
      <c r="BA17" s="5"/>
      <c r="BB17" s="5"/>
      <c r="BC17" s="5"/>
      <c r="BD17" s="5"/>
      <c r="BE17" s="5"/>
      <c r="BF17" s="5"/>
      <c r="BG17" s="5"/>
      <c r="BH17" s="5"/>
      <c r="BI17" s="5"/>
      <c r="BJ17" s="5"/>
      <c r="BK17" s="5"/>
      <c r="BL17" s="5"/>
      <c r="BM17" s="5"/>
      <c r="BN17" s="5"/>
      <c r="BO17" s="5"/>
      <c r="BP17" s="43"/>
      <c r="BQ17" s="43"/>
      <c r="BR17" s="43"/>
      <c r="BS17" s="43"/>
      <c r="BT17" s="43"/>
      <c r="BU17" s="43"/>
      <c r="BV17" s="43"/>
      <c r="BW17" s="43"/>
      <c r="BX17" s="43"/>
    </row>
    <row r="18" spans="2:82" ht="18.75" customHeight="1" x14ac:dyDescent="0.25">
      <c r="B18" s="62" t="s">
        <v>8</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4"/>
      <c r="AQ18" s="62" t="s">
        <v>8</v>
      </c>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4"/>
    </row>
    <row r="19" spans="2:82" ht="12" customHeight="1" x14ac:dyDescent="0.25">
      <c r="B19" s="26"/>
      <c r="AQ19" s="26"/>
    </row>
    <row r="20" spans="2:82" ht="12" customHeight="1" x14ac:dyDescent="0.25">
      <c r="B20" s="4" t="s">
        <v>117</v>
      </c>
      <c r="F20" s="24" t="s">
        <v>112</v>
      </c>
      <c r="AQ20" s="4" t="s">
        <v>117</v>
      </c>
      <c r="AU20" s="24" t="s">
        <v>112</v>
      </c>
    </row>
    <row r="21" spans="2:82" ht="3" customHeight="1" x14ac:dyDescent="0.25"/>
    <row r="22" spans="2:82" ht="12" customHeight="1" x14ac:dyDescent="0.25">
      <c r="B22" s="65" t="s">
        <v>108</v>
      </c>
      <c r="C22" s="58"/>
      <c r="D22" s="58"/>
      <c r="E22" s="58"/>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58"/>
      <c r="AG22" s="58"/>
      <c r="AH22" s="58"/>
      <c r="AI22" s="58"/>
      <c r="AJ22" s="58"/>
      <c r="AK22" s="58"/>
      <c r="AL22" s="58"/>
      <c r="AM22" s="58"/>
      <c r="AN22" s="58"/>
      <c r="AO22" s="51"/>
      <c r="AQ22" s="65" t="s">
        <v>108</v>
      </c>
      <c r="AR22" s="58"/>
      <c r="AS22" s="58"/>
      <c r="AT22" s="58"/>
      <c r="AU22" s="58" t="str">
        <f>IF(F22="","",F22)</f>
        <v/>
      </c>
      <c r="AV22" s="58" t="str">
        <f t="shared" ref="AV22:BX22" si="2">IF(G22="","",G22)</f>
        <v/>
      </c>
      <c r="AW22" s="58" t="str">
        <f t="shared" si="2"/>
        <v/>
      </c>
      <c r="AX22" s="58" t="str">
        <f t="shared" si="2"/>
        <v/>
      </c>
      <c r="AY22" s="58" t="str">
        <f t="shared" si="2"/>
        <v/>
      </c>
      <c r="AZ22" s="58" t="str">
        <f t="shared" si="2"/>
        <v/>
      </c>
      <c r="BA22" s="58" t="str">
        <f t="shared" si="2"/>
        <v/>
      </c>
      <c r="BB22" s="58" t="str">
        <f t="shared" si="2"/>
        <v/>
      </c>
      <c r="BC22" s="58" t="str">
        <f t="shared" si="2"/>
        <v/>
      </c>
      <c r="BD22" s="58" t="str">
        <f t="shared" si="2"/>
        <v/>
      </c>
      <c r="BE22" s="58" t="str">
        <f t="shared" si="2"/>
        <v/>
      </c>
      <c r="BF22" s="58" t="str">
        <f t="shared" si="2"/>
        <v/>
      </c>
      <c r="BG22" s="58" t="str">
        <f t="shared" si="2"/>
        <v/>
      </c>
      <c r="BH22" s="58" t="str">
        <f t="shared" si="2"/>
        <v/>
      </c>
      <c r="BI22" s="58" t="str">
        <f t="shared" si="2"/>
        <v/>
      </c>
      <c r="BJ22" s="58" t="str">
        <f t="shared" si="2"/>
        <v/>
      </c>
      <c r="BK22" s="58" t="str">
        <f t="shared" si="2"/>
        <v/>
      </c>
      <c r="BL22" s="58" t="str">
        <f t="shared" si="2"/>
        <v/>
      </c>
      <c r="BM22" s="58" t="str">
        <f t="shared" si="2"/>
        <v/>
      </c>
      <c r="BN22" s="58" t="str">
        <f t="shared" si="2"/>
        <v/>
      </c>
      <c r="BO22" s="58" t="str">
        <f t="shared" si="2"/>
        <v/>
      </c>
      <c r="BP22" s="58" t="str">
        <f t="shared" si="2"/>
        <v/>
      </c>
      <c r="BQ22" s="58" t="str">
        <f t="shared" si="2"/>
        <v/>
      </c>
      <c r="BR22" s="58" t="str">
        <f t="shared" si="2"/>
        <v/>
      </c>
      <c r="BS22" s="58" t="str">
        <f t="shared" si="2"/>
        <v/>
      </c>
      <c r="BT22" s="58" t="str">
        <f t="shared" si="2"/>
        <v/>
      </c>
      <c r="BU22" s="58" t="str">
        <f t="shared" si="2"/>
        <v/>
      </c>
      <c r="BV22" s="58" t="str">
        <f t="shared" si="2"/>
        <v/>
      </c>
      <c r="BW22" s="58" t="str">
        <f t="shared" si="2"/>
        <v/>
      </c>
      <c r="BX22" s="58" t="str">
        <f t="shared" si="2"/>
        <v/>
      </c>
      <c r="BY22" s="58"/>
      <c r="BZ22" s="58"/>
      <c r="CA22" s="58"/>
      <c r="CB22" s="58"/>
      <c r="CC22" s="58"/>
      <c r="CD22" s="51"/>
    </row>
    <row r="23" spans="2:82" ht="12" customHeight="1" x14ac:dyDescent="0.25">
      <c r="B23" s="66" t="s">
        <v>109</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4"/>
      <c r="AQ23" s="66" t="s">
        <v>109</v>
      </c>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54"/>
    </row>
    <row r="24" spans="2:82" ht="3" customHeight="1" x14ac:dyDescent="0.25"/>
    <row r="25" spans="2:82" ht="3" customHeight="1" x14ac:dyDescent="0.25">
      <c r="B25" s="89"/>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1"/>
      <c r="AQ25" s="89"/>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1"/>
    </row>
    <row r="26" spans="2:82" ht="12" customHeight="1" x14ac:dyDescent="0.25">
      <c r="B26" s="60" t="s">
        <v>110</v>
      </c>
      <c r="C26" s="5"/>
      <c r="D26" s="5"/>
      <c r="E26" s="5"/>
      <c r="F26" s="5"/>
      <c r="G26" s="5"/>
      <c r="H26" s="5"/>
      <c r="I26" s="185"/>
      <c r="J26" s="186"/>
      <c r="K26" s="186"/>
      <c r="L26" s="187"/>
      <c r="M26" s="186"/>
      <c r="N26" s="187"/>
      <c r="O26" s="186"/>
      <c r="P26" s="186"/>
      <c r="Q26" s="187"/>
      <c r="R26" s="186"/>
      <c r="S26" s="187"/>
      <c r="T26" s="188"/>
      <c r="U26" s="186"/>
      <c r="V26" s="186"/>
      <c r="W26" s="34"/>
      <c r="X26" s="187"/>
      <c r="Y26" s="188"/>
      <c r="Z26" s="5"/>
      <c r="AA26" s="5"/>
      <c r="AB26" s="5"/>
      <c r="AC26" s="5"/>
      <c r="AD26" s="5"/>
      <c r="AE26" s="5"/>
      <c r="AF26" s="5"/>
      <c r="AG26" s="5"/>
      <c r="AH26" s="5"/>
      <c r="AI26" s="5"/>
      <c r="AJ26" s="5"/>
      <c r="AK26" s="5"/>
      <c r="AL26" s="5"/>
      <c r="AM26" s="5"/>
      <c r="AN26" s="5"/>
      <c r="AO26" s="52"/>
      <c r="AQ26" s="60" t="s">
        <v>110</v>
      </c>
      <c r="AR26" s="5"/>
      <c r="AS26" s="5"/>
      <c r="AT26" s="5"/>
      <c r="AU26" s="5"/>
      <c r="AV26" s="5"/>
      <c r="AW26" s="5"/>
      <c r="AX26" s="35" t="str">
        <f>IF(I26="","",I26)</f>
        <v/>
      </c>
      <c r="AY26" s="35" t="str">
        <f t="shared" ref="AY26:BN26" si="3">IF(J26="","",J26)</f>
        <v/>
      </c>
      <c r="AZ26" s="35" t="str">
        <f t="shared" si="3"/>
        <v/>
      </c>
      <c r="BA26" s="35" t="str">
        <f t="shared" si="3"/>
        <v/>
      </c>
      <c r="BB26" s="35" t="str">
        <f t="shared" si="3"/>
        <v/>
      </c>
      <c r="BC26" s="35" t="str">
        <f t="shared" si="3"/>
        <v/>
      </c>
      <c r="BD26" s="35" t="str">
        <f t="shared" si="3"/>
        <v/>
      </c>
      <c r="BE26" s="35" t="str">
        <f t="shared" si="3"/>
        <v/>
      </c>
      <c r="BF26" s="35" t="str">
        <f t="shared" si="3"/>
        <v/>
      </c>
      <c r="BG26" s="35" t="str">
        <f t="shared" si="3"/>
        <v/>
      </c>
      <c r="BH26" s="35" t="str">
        <f t="shared" si="3"/>
        <v/>
      </c>
      <c r="BI26" s="35" t="str">
        <f t="shared" si="3"/>
        <v/>
      </c>
      <c r="BJ26" s="35" t="str">
        <f t="shared" si="3"/>
        <v/>
      </c>
      <c r="BK26" s="35" t="str">
        <f t="shared" si="3"/>
        <v/>
      </c>
      <c r="BL26" s="35"/>
      <c r="BM26" s="35" t="str">
        <f t="shared" si="3"/>
        <v/>
      </c>
      <c r="BN26" s="35" t="str">
        <f t="shared" si="3"/>
        <v/>
      </c>
      <c r="BO26" s="5"/>
      <c r="BP26" s="5"/>
      <c r="BQ26" s="5"/>
      <c r="BR26" s="5"/>
      <c r="BS26" s="5"/>
      <c r="BT26" s="5"/>
      <c r="BU26" s="5"/>
      <c r="BV26" s="5"/>
      <c r="BW26" s="5"/>
      <c r="BX26" s="5"/>
      <c r="BY26" s="5"/>
      <c r="BZ26" s="5"/>
      <c r="CA26" s="5"/>
      <c r="CB26" s="5"/>
      <c r="CC26" s="5"/>
      <c r="CD26" s="52"/>
    </row>
    <row r="27" spans="2:82" ht="1.5" customHeight="1" x14ac:dyDescent="0.25">
      <c r="B27" s="59"/>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4"/>
      <c r="AQ27" s="59"/>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54"/>
    </row>
    <row r="28" spans="2:82" ht="1.5" customHeight="1" x14ac:dyDescent="0.25">
      <c r="B28" s="26"/>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2"/>
      <c r="AQ28" s="26"/>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2"/>
    </row>
    <row r="29" spans="2:82" ht="12" customHeight="1" x14ac:dyDescent="0.25">
      <c r="B29" s="23" t="s">
        <v>113</v>
      </c>
      <c r="S29" s="23" t="s">
        <v>114</v>
      </c>
      <c r="T29" s="190"/>
      <c r="V29" s="23" t="s">
        <v>115</v>
      </c>
      <c r="W29" s="190"/>
      <c r="X29" s="23"/>
      <c r="Y29" s="23"/>
      <c r="AA29" s="23" t="s">
        <v>116</v>
      </c>
      <c r="AE29" s="75"/>
      <c r="AF29" s="48"/>
      <c r="AG29" s="54"/>
      <c r="AH29" s="48"/>
      <c r="AI29" s="48"/>
      <c r="AJ29" s="54"/>
      <c r="AK29" s="48"/>
      <c r="AL29" s="48"/>
      <c r="AM29" s="48"/>
      <c r="AN29" s="48"/>
      <c r="AO29" s="54"/>
      <c r="AQ29" s="23" t="s">
        <v>113</v>
      </c>
      <c r="BH29" s="23" t="s">
        <v>114</v>
      </c>
      <c r="BI29" s="107" t="str">
        <f>IF(T29="","",T29)</f>
        <v/>
      </c>
      <c r="BK29" s="23" t="s">
        <v>115</v>
      </c>
      <c r="BL29" s="107" t="str">
        <f>IF(W29="","",W29)</f>
        <v/>
      </c>
      <c r="BM29" s="23"/>
      <c r="BN29" s="23"/>
      <c r="BP29" s="23" t="s">
        <v>116</v>
      </c>
      <c r="BT29" s="75"/>
      <c r="BU29" s="48"/>
      <c r="BV29" s="54"/>
      <c r="BW29" s="48"/>
      <c r="BX29" s="48"/>
      <c r="BY29" s="54"/>
      <c r="BZ29" s="48"/>
      <c r="CA29" s="48"/>
      <c r="CB29" s="48"/>
      <c r="CC29" s="48"/>
      <c r="CD29" s="54"/>
    </row>
    <row r="30" spans="2:82" ht="1.5" customHeight="1" x14ac:dyDescent="0.25">
      <c r="B30" s="23"/>
      <c r="S30" s="23"/>
      <c r="V30" s="23"/>
      <c r="X30" s="23"/>
      <c r="Y30" s="23"/>
      <c r="AA30" s="23"/>
      <c r="AQ30" s="23"/>
      <c r="BH30" s="23"/>
      <c r="BK30" s="23"/>
      <c r="BM30" s="23"/>
      <c r="BN30" s="23"/>
      <c r="BP30" s="23"/>
    </row>
    <row r="31" spans="2:82" ht="11.25" customHeight="1" x14ac:dyDescent="0.25">
      <c r="B31" s="245" t="s">
        <v>128</v>
      </c>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Q31" s="245" t="s">
        <v>128</v>
      </c>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S31" s="245"/>
      <c r="BT31" s="245"/>
      <c r="BU31" s="245"/>
      <c r="BV31" s="245"/>
      <c r="BW31" s="245"/>
      <c r="BX31" s="245"/>
      <c r="BY31" s="245"/>
      <c r="BZ31" s="245"/>
      <c r="CA31" s="245"/>
      <c r="CB31" s="245"/>
      <c r="CC31" s="245"/>
      <c r="CD31" s="245"/>
    </row>
    <row r="32" spans="2:82" ht="3" customHeight="1" x14ac:dyDescent="0.25">
      <c r="B32" s="18"/>
      <c r="AQ32" s="18"/>
    </row>
    <row r="33" spans="1:82" ht="12" customHeight="1" x14ac:dyDescent="0.25">
      <c r="B33" s="41" t="s">
        <v>129</v>
      </c>
      <c r="AB33" s="29"/>
      <c r="AD33" s="29" t="s">
        <v>130</v>
      </c>
      <c r="AQ33" s="41" t="s">
        <v>129</v>
      </c>
      <c r="BQ33" s="29"/>
      <c r="BS33" s="29" t="s">
        <v>130</v>
      </c>
    </row>
    <row r="34" spans="1:82" ht="3" customHeight="1" x14ac:dyDescent="0.25">
      <c r="B34" s="70"/>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1"/>
      <c r="AQ34" s="70"/>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1"/>
    </row>
    <row r="35" spans="1:82" ht="12" customHeight="1" x14ac:dyDescent="0.25">
      <c r="A35" s="5"/>
      <c r="B35" s="71" t="s">
        <v>131</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153" t="str">
        <f>IF(OR(
INDEX(Tableau1[Type_Trajet],MATCH(Demandes!X11,Tableau1[Num_Commande],0))=Cas_Art80!A11,
INDEX(Tableau1[Type_Trajet],MATCH(Demandes!X11,Tableau1[Num_Commande],0))=Cas_Art80!B2,
INDEX(Tableau1[Type_Trajet],MATCH(Demandes!X11,Tableau1[Num_Commande],0))=Cas_Art80!B3,
INDEX(Tableau1[Type_Trajet],MATCH(Demandes!X11,Tableau1[Num_Commande],0))=Cas_Art80!B4,
INDEX(Tableau1[Type_Trajet],MATCH(Demandes!X11,Tableau1[Num_Commande],0))=Cas_Art80!B5,
INDEX(Tableau1[Type_Trajet],MATCH(Demandes!X11,Tableau1[Num_Commande],0))=Cas_Art80!B6,
INDEX(Tableau1[Type_Trajet],MATCH(Demandes!X11,Tableau1[Num_Commande],0))=Cas_Art80!B7),
"X","")</f>
        <v/>
      </c>
      <c r="AM35" s="5"/>
      <c r="AN35" s="5"/>
      <c r="AO35" s="52"/>
      <c r="AP35" s="5"/>
      <c r="AQ35" s="71" t="s">
        <v>131</v>
      </c>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153" t="str">
        <f>IF(AL35="","",AL35)</f>
        <v/>
      </c>
      <c r="CB35" s="5"/>
      <c r="CC35" s="5"/>
      <c r="CD35" s="52"/>
    </row>
    <row r="36" spans="1:82" ht="12" customHeight="1" x14ac:dyDescent="0.25">
      <c r="A36" s="5"/>
      <c r="B36" s="72" t="s">
        <v>132</v>
      </c>
      <c r="C36" s="5"/>
      <c r="D36" s="5"/>
      <c r="E36" s="5"/>
      <c r="F36" s="5"/>
      <c r="G36" s="5"/>
      <c r="H36" s="5"/>
      <c r="I36" s="5"/>
      <c r="J36" s="5"/>
      <c r="K36" s="5"/>
      <c r="L36" s="5"/>
      <c r="M36" s="5"/>
      <c r="N36" s="5"/>
      <c r="O36" s="5"/>
      <c r="P36" s="5"/>
      <c r="Q36" s="5"/>
      <c r="R36" s="5"/>
      <c r="S36" s="5"/>
      <c r="T36" s="5"/>
      <c r="U36" s="5"/>
      <c r="V36" s="5"/>
      <c r="W36" s="5"/>
      <c r="X36" s="5"/>
      <c r="Y36" s="109" t="str">
        <f>IF(INDEX(Tableau1[ALD_Exonerante],MATCH(Demandes!X11,Tableau1[Num_Commande],0))="OUI","X","")</f>
        <v/>
      </c>
      <c r="Z36" s="5"/>
      <c r="AA36" s="5"/>
      <c r="AB36" s="55" t="s">
        <v>174</v>
      </c>
      <c r="AC36" s="5"/>
      <c r="AD36" s="5"/>
      <c r="AE36" s="5"/>
      <c r="AF36" s="5"/>
      <c r="AG36" s="5"/>
      <c r="AH36" s="5"/>
      <c r="AI36" s="109" t="str">
        <f>IF(INDEX(Tableau1[ALD_Exonerante],MATCH(Demandes!X11,Tableau1[Num_Commande],0))="NON","X","")</f>
        <v/>
      </c>
      <c r="AJ36" s="5"/>
      <c r="AK36" s="5"/>
      <c r="AL36" s="5"/>
      <c r="AM36" s="5"/>
      <c r="AN36" s="5"/>
      <c r="AO36" s="52"/>
      <c r="AP36" s="5"/>
      <c r="AQ36" s="72" t="s">
        <v>132</v>
      </c>
      <c r="AR36" s="5"/>
      <c r="AS36" s="5"/>
      <c r="AT36" s="5"/>
      <c r="AU36" s="5"/>
      <c r="AV36" s="5"/>
      <c r="AW36" s="5"/>
      <c r="AX36" s="5"/>
      <c r="AY36" s="5"/>
      <c r="AZ36" s="5"/>
      <c r="BA36" s="5"/>
      <c r="BB36" s="5"/>
      <c r="BC36" s="5"/>
      <c r="BD36" s="5"/>
      <c r="BE36" s="5"/>
      <c r="BF36" s="5"/>
      <c r="BG36" s="5"/>
      <c r="BH36" s="5"/>
      <c r="BI36" s="5"/>
      <c r="BJ36" s="5"/>
      <c r="BK36" s="5"/>
      <c r="BL36" s="5"/>
      <c r="BM36" s="5"/>
      <c r="BN36" s="109" t="str">
        <f>IF(Y36="","",Y36)</f>
        <v/>
      </c>
      <c r="BO36" s="5"/>
      <c r="BP36" s="5"/>
      <c r="BQ36" s="55" t="s">
        <v>174</v>
      </c>
      <c r="BR36" s="5"/>
      <c r="BS36" s="5"/>
      <c r="BT36" s="5"/>
      <c r="BU36" s="5"/>
      <c r="BV36" s="5"/>
      <c r="BW36" s="5"/>
      <c r="BX36" s="109" t="str">
        <f>IF(AI36="","",AI36)</f>
        <v/>
      </c>
      <c r="BY36" s="5"/>
      <c r="BZ36" s="5"/>
      <c r="CA36" s="5"/>
      <c r="CB36" s="5"/>
      <c r="CC36" s="5"/>
      <c r="CD36" s="52"/>
    </row>
    <row r="37" spans="1:82" ht="12.75" customHeight="1" x14ac:dyDescent="0.25">
      <c r="A37" s="5"/>
      <c r="B37" s="72" t="s">
        <v>133</v>
      </c>
      <c r="C37" s="5"/>
      <c r="D37" s="5"/>
      <c r="E37" s="5"/>
      <c r="F37" s="5"/>
      <c r="G37" s="5"/>
      <c r="H37" s="5"/>
      <c r="I37" s="5"/>
      <c r="J37" s="5"/>
      <c r="K37" s="5"/>
      <c r="L37" s="5"/>
      <c r="M37" s="5"/>
      <c r="N37" s="5"/>
      <c r="O37" s="5"/>
      <c r="P37" s="5"/>
      <c r="Q37" s="5"/>
      <c r="R37" s="5"/>
      <c r="S37" s="190"/>
      <c r="T37" s="5"/>
      <c r="U37" s="5"/>
      <c r="V37" s="26" t="s">
        <v>134</v>
      </c>
      <c r="W37" s="5"/>
      <c r="X37" s="5"/>
      <c r="Y37" s="5"/>
      <c r="Z37" s="5"/>
      <c r="AA37" s="192"/>
      <c r="AB37" s="193"/>
      <c r="AC37" s="191"/>
      <c r="AD37" s="193"/>
      <c r="AE37" s="191"/>
      <c r="AF37" s="191"/>
      <c r="AG37" s="191"/>
      <c r="AH37" s="191"/>
      <c r="AI37" s="191"/>
      <c r="AJ37" s="193"/>
      <c r="AK37" s="5"/>
      <c r="AL37" s="5"/>
      <c r="AM37" s="5"/>
      <c r="AN37" s="5"/>
      <c r="AO37" s="52"/>
      <c r="AP37" s="5"/>
      <c r="AQ37" s="72" t="s">
        <v>133</v>
      </c>
      <c r="AR37" s="5"/>
      <c r="AS37" s="5"/>
      <c r="AT37" s="5"/>
      <c r="AU37" s="5"/>
      <c r="AV37" s="5"/>
      <c r="AW37" s="5"/>
      <c r="AX37" s="5"/>
      <c r="AY37" s="5"/>
      <c r="AZ37" s="5"/>
      <c r="BA37" s="5"/>
      <c r="BB37" s="5"/>
      <c r="BC37" s="5"/>
      <c r="BD37" s="5"/>
      <c r="BE37" s="5"/>
      <c r="BF37" s="5"/>
      <c r="BG37" s="5"/>
      <c r="BH37" s="107" t="str">
        <f>IF(S37="","",S37)</f>
        <v/>
      </c>
      <c r="BI37" s="5"/>
      <c r="BJ37" s="5"/>
      <c r="BK37" s="26" t="s">
        <v>134</v>
      </c>
      <c r="BL37" s="5"/>
      <c r="BM37" s="5"/>
      <c r="BN37" s="5"/>
      <c r="BO37" s="5"/>
      <c r="BP37" s="75"/>
      <c r="BQ37" s="54"/>
      <c r="BR37" s="48"/>
      <c r="BS37" s="54"/>
      <c r="BT37" s="48"/>
      <c r="BU37" s="48"/>
      <c r="BV37" s="48"/>
      <c r="BW37" s="48"/>
      <c r="BX37" s="48"/>
      <c r="BY37" s="54"/>
      <c r="BZ37" s="5"/>
      <c r="CA37" s="5"/>
      <c r="CB37" s="5"/>
      <c r="CC37" s="5"/>
      <c r="CD37" s="52"/>
    </row>
    <row r="38" spans="1:82" ht="1.5" customHeight="1" x14ac:dyDescent="0.25">
      <c r="A38" s="5"/>
      <c r="B38" s="73"/>
      <c r="C38" s="48"/>
      <c r="D38" s="48"/>
      <c r="E38" s="48"/>
      <c r="F38" s="48"/>
      <c r="G38" s="48"/>
      <c r="H38" s="48"/>
      <c r="I38" s="48"/>
      <c r="J38" s="48"/>
      <c r="K38" s="48"/>
      <c r="L38" s="48"/>
      <c r="M38" s="48"/>
      <c r="N38" s="48"/>
      <c r="O38" s="48"/>
      <c r="P38" s="48"/>
      <c r="Q38" s="48"/>
      <c r="R38" s="48"/>
      <c r="S38" s="191"/>
      <c r="T38" s="48"/>
      <c r="U38" s="48"/>
      <c r="V38" s="69"/>
      <c r="W38" s="48"/>
      <c r="X38" s="48"/>
      <c r="Y38" s="48"/>
      <c r="Z38" s="48"/>
      <c r="AA38" s="48"/>
      <c r="AB38" s="48"/>
      <c r="AC38" s="48"/>
      <c r="AD38" s="48"/>
      <c r="AE38" s="48"/>
      <c r="AF38" s="48"/>
      <c r="AG38" s="48"/>
      <c r="AH38" s="48"/>
      <c r="AI38" s="48"/>
      <c r="AJ38" s="48"/>
      <c r="AK38" s="48"/>
      <c r="AL38" s="48"/>
      <c r="AM38" s="48"/>
      <c r="AN38" s="48"/>
      <c r="AO38" s="54"/>
      <c r="AP38" s="5"/>
      <c r="AQ38" s="73"/>
      <c r="AR38" s="48"/>
      <c r="AS38" s="48"/>
      <c r="AT38" s="48"/>
      <c r="AU38" s="48"/>
      <c r="AV38" s="48"/>
      <c r="AW38" s="48"/>
      <c r="AX38" s="48"/>
      <c r="AY38" s="48"/>
      <c r="AZ38" s="48"/>
      <c r="BA38" s="48"/>
      <c r="BB38" s="48"/>
      <c r="BC38" s="48"/>
      <c r="BD38" s="48"/>
      <c r="BE38" s="48"/>
      <c r="BF38" s="48"/>
      <c r="BG38" s="48"/>
      <c r="BH38" s="48"/>
      <c r="BI38" s="48"/>
      <c r="BJ38" s="48"/>
      <c r="BK38" s="69"/>
      <c r="BL38" s="48"/>
      <c r="BM38" s="48"/>
      <c r="BN38" s="48"/>
      <c r="BO38" s="48"/>
      <c r="BP38" s="48"/>
      <c r="BQ38" s="48"/>
      <c r="BR38" s="48"/>
      <c r="BS38" s="48"/>
      <c r="BT38" s="48"/>
      <c r="BU38" s="48"/>
      <c r="BV38" s="48"/>
      <c r="BW38" s="48"/>
      <c r="BX38" s="48"/>
      <c r="BY38" s="48"/>
      <c r="BZ38" s="48"/>
      <c r="CA38" s="48"/>
      <c r="CB38" s="48"/>
      <c r="CC38" s="48"/>
      <c r="CD38" s="54"/>
    </row>
    <row r="39" spans="1:82" ht="12.75" customHeight="1" x14ac:dyDescent="0.25">
      <c r="A39" s="5"/>
      <c r="B39" s="41" t="s">
        <v>135</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P39" s="5"/>
      <c r="AQ39" s="41" t="s">
        <v>135</v>
      </c>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row>
    <row r="40" spans="1:82" ht="12" customHeight="1" x14ac:dyDescent="0.25">
      <c r="A40" s="5"/>
      <c r="B40" s="65" t="s">
        <v>138</v>
      </c>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1"/>
      <c r="AP40" s="5"/>
      <c r="AQ40" s="65" t="s">
        <v>138</v>
      </c>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1"/>
    </row>
    <row r="41" spans="1:82" ht="12" customHeight="1" x14ac:dyDescent="0.25">
      <c r="A41" s="5"/>
      <c r="B41" s="74"/>
      <c r="C41" s="5"/>
      <c r="D41" s="26" t="s">
        <v>139</v>
      </c>
      <c r="E41" s="5"/>
      <c r="F41" s="5"/>
      <c r="G41" s="5"/>
      <c r="H41" s="5"/>
      <c r="I41" s="5"/>
      <c r="J41" s="5"/>
      <c r="K41" s="5"/>
      <c r="L41" s="5"/>
      <c r="M41" s="5"/>
      <c r="N41" s="109" t="str">
        <f>IF(INDEX(Tableau1[Type de véhicule],MATCH(Demandes!X11,Tableau1[Num_Commande],0))="Ambulance","X","")</f>
        <v/>
      </c>
      <c r="O41" s="5"/>
      <c r="P41" s="5"/>
      <c r="Q41" s="26" t="s">
        <v>140</v>
      </c>
      <c r="R41" s="5"/>
      <c r="S41" s="5"/>
      <c r="T41" s="5"/>
      <c r="U41" s="5"/>
      <c r="V41" s="5"/>
      <c r="W41" s="5"/>
      <c r="X41" s="5"/>
      <c r="Y41" s="5"/>
      <c r="Z41" s="5"/>
      <c r="AA41" s="5"/>
      <c r="AB41" s="5"/>
      <c r="AC41" s="190"/>
      <c r="AD41" s="5"/>
      <c r="AE41" s="26" t="s">
        <v>185</v>
      </c>
      <c r="AF41" s="5"/>
      <c r="AG41" s="5"/>
      <c r="AH41" s="5"/>
      <c r="AI41" s="5"/>
      <c r="AJ41" s="5"/>
      <c r="AK41" s="5"/>
      <c r="AL41" s="5"/>
      <c r="AM41" s="5"/>
      <c r="AN41" s="190"/>
      <c r="AO41" s="52"/>
      <c r="AP41" s="5"/>
      <c r="AQ41" s="74"/>
      <c r="AR41" s="5"/>
      <c r="AS41" s="26" t="s">
        <v>139</v>
      </c>
      <c r="AT41" s="5"/>
      <c r="AU41" s="5"/>
      <c r="AV41" s="5"/>
      <c r="AW41" s="5"/>
      <c r="AX41" s="5"/>
      <c r="AY41" s="5"/>
      <c r="AZ41" s="5"/>
      <c r="BA41" s="5"/>
      <c r="BB41" s="5"/>
      <c r="BC41" s="109" t="str">
        <f>IF(N41="","",N41)</f>
        <v/>
      </c>
      <c r="BD41" s="5"/>
      <c r="BE41" s="5"/>
      <c r="BF41" s="26" t="s">
        <v>140</v>
      </c>
      <c r="BG41" s="5"/>
      <c r="BH41" s="5"/>
      <c r="BI41" s="5"/>
      <c r="BJ41" s="5"/>
      <c r="BK41" s="5"/>
      <c r="BL41" s="5"/>
      <c r="BM41" s="5"/>
      <c r="BN41" s="5"/>
      <c r="BO41" s="5"/>
      <c r="BP41" s="5"/>
      <c r="BQ41" s="5"/>
      <c r="BR41" s="107" t="str">
        <f>IF(AC41="","",AC41)</f>
        <v/>
      </c>
      <c r="BS41" s="5"/>
      <c r="BT41" s="26" t="s">
        <v>185</v>
      </c>
      <c r="BU41" s="5"/>
      <c r="BV41" s="5"/>
      <c r="BW41" s="5"/>
      <c r="BX41" s="5"/>
      <c r="BY41" s="5"/>
      <c r="BZ41" s="5"/>
      <c r="CA41" s="5"/>
      <c r="CB41" s="5"/>
      <c r="CC41" s="107" t="str">
        <f>IF(AN41="","",AN41)</f>
        <v/>
      </c>
      <c r="CD41" s="52"/>
    </row>
    <row r="42" spans="1:82" ht="12" customHeight="1" x14ac:dyDescent="0.25">
      <c r="A42" s="5"/>
      <c r="B42" s="74"/>
      <c r="C42" s="5"/>
      <c r="D42" s="26" t="s">
        <v>141</v>
      </c>
      <c r="E42" s="5"/>
      <c r="F42" s="5"/>
      <c r="G42" s="5"/>
      <c r="H42" s="5"/>
      <c r="I42" s="5"/>
      <c r="J42" s="5"/>
      <c r="K42" s="5"/>
      <c r="L42" s="190"/>
      <c r="M42" s="26" t="s">
        <v>142</v>
      </c>
      <c r="N42" s="5"/>
      <c r="O42" s="5"/>
      <c r="P42" s="5"/>
      <c r="Q42" s="5"/>
      <c r="R42" s="5"/>
      <c r="S42" s="5"/>
      <c r="T42" s="190"/>
      <c r="U42" s="5"/>
      <c r="V42" s="5"/>
      <c r="W42" s="5"/>
      <c r="X42" s="5"/>
      <c r="Y42" s="5"/>
      <c r="Z42" s="5"/>
      <c r="AA42" s="5"/>
      <c r="AB42" s="5"/>
      <c r="AC42" s="5"/>
      <c r="AD42" s="5"/>
      <c r="AE42" s="5"/>
      <c r="AF42" s="5"/>
      <c r="AG42" s="5"/>
      <c r="AH42" s="5"/>
      <c r="AI42" s="5"/>
      <c r="AJ42" s="5"/>
      <c r="AK42" s="5"/>
      <c r="AL42" s="5"/>
      <c r="AM42" s="5"/>
      <c r="AN42" s="5"/>
      <c r="AO42" s="52"/>
      <c r="AP42" s="5"/>
      <c r="AQ42" s="74"/>
      <c r="AR42" s="5"/>
      <c r="AS42" s="26" t="s">
        <v>141</v>
      </c>
      <c r="AT42" s="5"/>
      <c r="AU42" s="5"/>
      <c r="AV42" s="5"/>
      <c r="AW42" s="5"/>
      <c r="AX42" s="5"/>
      <c r="AY42" s="5"/>
      <c r="AZ42" s="5"/>
      <c r="BA42" s="107" t="str">
        <f>IF(L42="","",L42)</f>
        <v/>
      </c>
      <c r="BB42" s="26" t="s">
        <v>142</v>
      </c>
      <c r="BC42" s="5"/>
      <c r="BD42" s="5"/>
      <c r="BE42" s="5"/>
      <c r="BF42" s="5"/>
      <c r="BG42" s="5"/>
      <c r="BH42" s="5"/>
      <c r="BI42" s="107" t="str">
        <f>IF(T42="","",T42)</f>
        <v/>
      </c>
      <c r="BJ42" s="5"/>
      <c r="BK42" s="5"/>
      <c r="BL42" s="5"/>
      <c r="BM42" s="5"/>
      <c r="BN42" s="5"/>
      <c r="BO42" s="5"/>
      <c r="BP42" s="5"/>
      <c r="BQ42" s="5"/>
      <c r="BR42" s="5"/>
      <c r="BS42" s="5"/>
      <c r="BT42" s="5"/>
      <c r="BU42" s="5"/>
      <c r="BV42" s="5"/>
      <c r="BW42" s="5"/>
      <c r="BX42" s="5"/>
      <c r="BY42" s="5"/>
      <c r="BZ42" s="5"/>
      <c r="CA42" s="5"/>
      <c r="CB42" s="5"/>
      <c r="CC42" s="5"/>
      <c r="CD42" s="52"/>
    </row>
    <row r="43" spans="1:82" ht="12" customHeight="1" x14ac:dyDescent="0.25">
      <c r="A43" s="5"/>
      <c r="B43" s="72" t="s">
        <v>143</v>
      </c>
      <c r="C43" s="5"/>
      <c r="D43" s="26"/>
      <c r="E43" s="5"/>
      <c r="F43" s="5"/>
      <c r="G43" s="5"/>
      <c r="H43" s="5"/>
      <c r="I43" s="5"/>
      <c r="J43" s="5"/>
      <c r="K43" s="5"/>
      <c r="L43" s="5"/>
      <c r="M43" s="26"/>
      <c r="N43" s="5"/>
      <c r="O43" s="5"/>
      <c r="P43" s="5"/>
      <c r="Q43" s="109" t="str">
        <f>IF(OR(INDEX(Tableau1[Type de véhicule],MATCH(Demandes!X11,Tableau1[Num_Commande],0))="VSL",INDEX(Tableau1[Type de véhicule],MATCH(Demandes!X11,Tableau1[Num_Commande],0))="Taxi conventionné"),"X","")</f>
        <v/>
      </c>
      <c r="R43" s="40"/>
      <c r="S43" s="40" t="s">
        <v>144</v>
      </c>
      <c r="T43" s="5"/>
      <c r="U43" s="5"/>
      <c r="V43" s="5"/>
      <c r="W43" s="5"/>
      <c r="X43" s="5"/>
      <c r="Y43" s="5"/>
      <c r="Z43" s="5"/>
      <c r="AA43" s="5"/>
      <c r="AB43" s="5"/>
      <c r="AC43" s="5"/>
      <c r="AD43" s="5"/>
      <c r="AE43" s="5"/>
      <c r="AF43" s="5"/>
      <c r="AG43" s="5"/>
      <c r="AH43" s="5"/>
      <c r="AI43" s="5"/>
      <c r="AJ43" s="5"/>
      <c r="AK43" s="5"/>
      <c r="AL43" s="194"/>
      <c r="AM43" s="5"/>
      <c r="AN43" s="5"/>
      <c r="AO43" s="52"/>
      <c r="AP43" s="5"/>
      <c r="AQ43" s="72" t="s">
        <v>143</v>
      </c>
      <c r="AR43" s="5"/>
      <c r="AS43" s="26"/>
      <c r="AT43" s="5"/>
      <c r="AU43" s="5"/>
      <c r="AV43" s="5"/>
      <c r="AW43" s="5"/>
      <c r="AX43" s="5"/>
      <c r="AY43" s="5"/>
      <c r="AZ43" s="5"/>
      <c r="BA43" s="5"/>
      <c r="BB43" s="26"/>
      <c r="BC43" s="5"/>
      <c r="BD43" s="5"/>
      <c r="BE43" s="5"/>
      <c r="BF43" s="109" t="str">
        <f>IF(Q43="","",Q43)</f>
        <v/>
      </c>
      <c r="BG43" s="40"/>
      <c r="BH43" s="40" t="s">
        <v>144</v>
      </c>
      <c r="BI43" s="5"/>
      <c r="BJ43" s="5"/>
      <c r="BK43" s="5"/>
      <c r="BL43" s="5"/>
      <c r="BM43" s="5"/>
      <c r="BN43" s="5"/>
      <c r="BO43" s="5"/>
      <c r="BP43" s="5"/>
      <c r="BQ43" s="5"/>
      <c r="BR43" s="5"/>
      <c r="BS43" s="5"/>
      <c r="BT43" s="5"/>
      <c r="BU43" s="5"/>
      <c r="BV43" s="5"/>
      <c r="BW43" s="5"/>
      <c r="BX43" s="5"/>
      <c r="BY43" s="5"/>
      <c r="BZ43" s="5"/>
      <c r="CA43" s="107" t="str">
        <f>IF(AL43="","",AL43)</f>
        <v/>
      </c>
      <c r="CB43" s="5"/>
      <c r="CC43" s="5"/>
      <c r="CD43" s="52"/>
    </row>
    <row r="44" spans="1:82" ht="12" customHeight="1" x14ac:dyDescent="0.25">
      <c r="A44" s="5"/>
      <c r="B44" s="72" t="s">
        <v>145</v>
      </c>
      <c r="C44" s="5"/>
      <c r="D44" s="26"/>
      <c r="E44" s="5"/>
      <c r="F44" s="5"/>
      <c r="G44" s="5"/>
      <c r="H44" s="5"/>
      <c r="I44" s="5"/>
      <c r="J44" s="109" t="str">
        <f>IF(INDEX(Tableau1[Type de véhicule],MATCH(Demandes!X11,Tableau1[Num_Commande],0))="Véhicule personnel","X","")</f>
        <v/>
      </c>
      <c r="K44" s="5"/>
      <c r="L44" s="5"/>
      <c r="M44" s="26"/>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2"/>
      <c r="AP44" s="5"/>
      <c r="AQ44" s="72" t="s">
        <v>145</v>
      </c>
      <c r="AR44" s="5"/>
      <c r="AS44" s="26"/>
      <c r="AT44" s="5"/>
      <c r="AU44" s="5"/>
      <c r="AV44" s="5"/>
      <c r="AW44" s="5"/>
      <c r="AX44" s="5"/>
      <c r="AY44" s="109" t="str">
        <f>IF(J44="","",J44)</f>
        <v/>
      </c>
      <c r="AZ44" s="5"/>
      <c r="BA44" s="5"/>
      <c r="BB44" s="26"/>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2"/>
    </row>
    <row r="45" spans="1:82" ht="12" customHeight="1" x14ac:dyDescent="0.25">
      <c r="A45" s="5"/>
      <c r="B45" s="74"/>
      <c r="C45" s="5"/>
      <c r="D45" s="26"/>
      <c r="E45" s="5"/>
      <c r="F45" s="5"/>
      <c r="G45" s="5"/>
      <c r="H45" s="5"/>
      <c r="I45" s="5"/>
      <c r="J45" s="5"/>
      <c r="K45" s="40"/>
      <c r="L45" s="40"/>
      <c r="M45" s="40" t="s">
        <v>229</v>
      </c>
      <c r="N45" s="5"/>
      <c r="O45" s="5"/>
      <c r="P45" s="5"/>
      <c r="Q45" s="5"/>
      <c r="R45" s="5"/>
      <c r="S45" s="5"/>
      <c r="T45" s="5"/>
      <c r="U45" s="5"/>
      <c r="V45" s="5"/>
      <c r="W45" s="5"/>
      <c r="X45" s="5"/>
      <c r="Y45" s="5"/>
      <c r="Z45" s="5"/>
      <c r="AA45" s="5"/>
      <c r="AB45" s="5"/>
      <c r="AC45" s="5"/>
      <c r="AD45" s="5"/>
      <c r="AE45" s="5"/>
      <c r="AF45" s="5"/>
      <c r="AG45" s="5"/>
      <c r="AH45" s="5"/>
      <c r="AI45" s="109" t="str">
        <f>IF(OR(AND(INDEX(Tableau1[Type de véhicule],MATCH(Demandes!X11,Tableau1[Num_Commande],0))="Transport en commun",INDEX(Tableau1[Accompagnant ou Partagé],MATCH(Demandes!X11,Tableau1[Num_Commande],0))="OUI"),AND(INDEX(Tableau1[Type de véhicule],MATCH(Demandes!X11,Tableau1[Num_Commande],0))="Véhicule personnel",INDEX(Tableau1[Accompagnant ou Partagé],MATCH(Demandes!X11,Tableau1[Num_Commande],0))="OUI")),"X","")</f>
        <v/>
      </c>
      <c r="AJ45" s="5"/>
      <c r="AK45" s="5"/>
      <c r="AL45" s="5"/>
      <c r="AM45" s="5"/>
      <c r="AN45" s="5"/>
      <c r="AO45" s="52"/>
      <c r="AP45" s="5"/>
      <c r="AQ45" s="74"/>
      <c r="AR45" s="5"/>
      <c r="AS45" s="26"/>
      <c r="AT45" s="5"/>
      <c r="AU45" s="5"/>
      <c r="AV45" s="5"/>
      <c r="AW45" s="5"/>
      <c r="AX45" s="5"/>
      <c r="AY45" s="5"/>
      <c r="AZ45" s="40"/>
      <c r="BA45" s="40"/>
      <c r="BB45" s="40" t="s">
        <v>229</v>
      </c>
      <c r="BC45" s="5"/>
      <c r="BD45" s="5"/>
      <c r="BE45" s="5"/>
      <c r="BF45" s="5"/>
      <c r="BG45" s="5"/>
      <c r="BH45" s="5"/>
      <c r="BI45" s="5"/>
      <c r="BJ45" s="5"/>
      <c r="BK45" s="5"/>
      <c r="BL45" s="5"/>
      <c r="BM45" s="5"/>
      <c r="BN45" s="5"/>
      <c r="BO45" s="5"/>
      <c r="BP45" s="5"/>
      <c r="BQ45" s="5"/>
      <c r="BR45" s="5"/>
      <c r="BS45" s="5"/>
      <c r="BT45" s="5"/>
      <c r="BU45" s="5"/>
      <c r="BV45" s="5"/>
      <c r="BW45" s="5"/>
      <c r="BX45" s="109" t="str">
        <f>IF(AI45="","",AI45)</f>
        <v/>
      </c>
      <c r="BY45" s="5"/>
      <c r="BZ45" s="5"/>
      <c r="CA45" s="5"/>
      <c r="CB45" s="5"/>
      <c r="CC45" s="5"/>
      <c r="CD45" s="52"/>
    </row>
    <row r="46" spans="1:82" ht="12" customHeight="1" x14ac:dyDescent="0.25">
      <c r="A46" s="5"/>
      <c r="B46" s="72" t="s">
        <v>146</v>
      </c>
      <c r="C46" s="5"/>
      <c r="D46" s="26"/>
      <c r="E46" s="5"/>
      <c r="F46" s="5"/>
      <c r="G46" s="5"/>
      <c r="H46" s="5"/>
      <c r="I46" s="5"/>
      <c r="J46" s="109" t="str">
        <f>IF(INDEX(Tableau1[Type de véhicule],MATCH(Demandes!X11,Tableau1[Num_Commande],0))="Transport en commun","X","")</f>
        <v/>
      </c>
      <c r="K46" s="5"/>
      <c r="L46" s="5"/>
      <c r="M46" s="26"/>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2"/>
      <c r="AP46" s="5"/>
      <c r="AQ46" s="72" t="s">
        <v>146</v>
      </c>
      <c r="AR46" s="5"/>
      <c r="AS46" s="26"/>
      <c r="AT46" s="5"/>
      <c r="AU46" s="5"/>
      <c r="AV46" s="5"/>
      <c r="AW46" s="5"/>
      <c r="AX46" s="5"/>
      <c r="AY46" s="109" t="str">
        <f>IF(J46="","",J46)</f>
        <v/>
      </c>
      <c r="AZ46" s="5"/>
      <c r="BA46" s="5"/>
      <c r="BB46" s="26"/>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2"/>
    </row>
    <row r="47" spans="1:82" ht="3" customHeight="1" x14ac:dyDescent="0.25">
      <c r="A47" s="5"/>
      <c r="B47" s="59"/>
      <c r="C47" s="48"/>
      <c r="D47" s="69"/>
      <c r="E47" s="48"/>
      <c r="F47" s="48"/>
      <c r="G47" s="48"/>
      <c r="H47" s="48"/>
      <c r="I47" s="48"/>
      <c r="J47" s="48"/>
      <c r="K47" s="48"/>
      <c r="L47" s="48"/>
      <c r="M47" s="6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4"/>
      <c r="AP47" s="5"/>
      <c r="AQ47" s="59"/>
      <c r="AR47" s="48"/>
      <c r="AS47" s="69"/>
      <c r="AT47" s="48"/>
      <c r="AU47" s="48"/>
      <c r="AV47" s="48"/>
      <c r="AW47" s="48"/>
      <c r="AX47" s="48"/>
      <c r="AY47" s="48"/>
      <c r="AZ47" s="48"/>
      <c r="BA47" s="48"/>
      <c r="BB47" s="69"/>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54"/>
    </row>
    <row r="48" spans="1:82" ht="21" customHeight="1" x14ac:dyDescent="0.25">
      <c r="B48" s="30" t="s">
        <v>147</v>
      </c>
      <c r="M48" s="247" t="s">
        <v>148</v>
      </c>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Q48" s="30" t="s">
        <v>147</v>
      </c>
      <c r="BB48" s="247" t="s">
        <v>148</v>
      </c>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row>
    <row r="49" spans="1:82" ht="12" customHeight="1" x14ac:dyDescent="0.25">
      <c r="B49" s="79" t="s">
        <v>118</v>
      </c>
      <c r="C49" s="58"/>
      <c r="D49" s="58"/>
      <c r="E49" s="58"/>
      <c r="F49" s="58"/>
      <c r="G49" s="58"/>
      <c r="H49" s="58"/>
      <c r="I49" s="58"/>
      <c r="J49" s="58"/>
      <c r="K49" s="58"/>
      <c r="L49" s="58"/>
      <c r="M49" s="58"/>
      <c r="N49" s="58"/>
      <c r="O49" s="58"/>
      <c r="P49" s="58"/>
      <c r="Q49" s="80"/>
      <c r="R49" s="58"/>
      <c r="S49" s="51"/>
      <c r="T49" s="5"/>
      <c r="U49" s="79" t="s">
        <v>119</v>
      </c>
      <c r="V49" s="58"/>
      <c r="W49" s="58"/>
      <c r="X49" s="58"/>
      <c r="Y49" s="58"/>
      <c r="Z49" s="58"/>
      <c r="AA49" s="58"/>
      <c r="AB49" s="58"/>
      <c r="AC49" s="58"/>
      <c r="AD49" s="58"/>
      <c r="AE49" s="58"/>
      <c r="AF49" s="58"/>
      <c r="AG49" s="58"/>
      <c r="AH49" s="58"/>
      <c r="AI49" s="58"/>
      <c r="AJ49" s="58"/>
      <c r="AK49" s="58"/>
      <c r="AL49" s="58"/>
      <c r="AM49" s="58"/>
      <c r="AN49" s="58"/>
      <c r="AO49" s="51"/>
      <c r="AQ49" s="79" t="s">
        <v>118</v>
      </c>
      <c r="AR49" s="58"/>
      <c r="AS49" s="58"/>
      <c r="AT49" s="58"/>
      <c r="AU49" s="58"/>
      <c r="AV49" s="58"/>
      <c r="AW49" s="58"/>
      <c r="AX49" s="58"/>
      <c r="AY49" s="58"/>
      <c r="AZ49" s="58"/>
      <c r="BA49" s="58"/>
      <c r="BB49" s="58"/>
      <c r="BC49" s="58"/>
      <c r="BD49" s="58"/>
      <c r="BE49" s="58"/>
      <c r="BF49" s="80"/>
      <c r="BG49" s="58"/>
      <c r="BH49" s="51"/>
      <c r="BI49" s="5"/>
      <c r="BJ49" s="79" t="s">
        <v>119</v>
      </c>
      <c r="BK49" s="58"/>
      <c r="BL49" s="58"/>
      <c r="BM49" s="58"/>
      <c r="BN49" s="58"/>
      <c r="BO49" s="58"/>
      <c r="BP49" s="58"/>
      <c r="BQ49" s="58"/>
      <c r="BR49" s="58"/>
      <c r="BS49" s="58"/>
      <c r="BT49" s="58"/>
      <c r="BU49" s="58"/>
      <c r="BV49" s="58"/>
      <c r="BW49" s="58"/>
      <c r="BX49" s="58"/>
      <c r="BY49" s="58"/>
      <c r="BZ49" s="58"/>
      <c r="CA49" s="58"/>
      <c r="CB49" s="58"/>
      <c r="CC49" s="58"/>
      <c r="CD49" s="51"/>
    </row>
    <row r="50" spans="1:82" ht="10.5" customHeight="1" x14ac:dyDescent="0.25">
      <c r="B50" s="81" t="s">
        <v>90</v>
      </c>
      <c r="C50" s="5"/>
      <c r="D50" s="5"/>
      <c r="E50" s="107"/>
      <c r="F50" s="21"/>
      <c r="G50" s="5"/>
      <c r="H50" s="5"/>
      <c r="I50" s="5"/>
      <c r="J50" s="5"/>
      <c r="K50" s="5"/>
      <c r="L50" s="5"/>
      <c r="M50" s="5"/>
      <c r="N50" s="5"/>
      <c r="O50" s="5"/>
      <c r="P50" s="5"/>
      <c r="Q50" s="26"/>
      <c r="R50" s="5"/>
      <c r="S50" s="52"/>
      <c r="T50" s="5"/>
      <c r="U50" s="81" t="s">
        <v>90</v>
      </c>
      <c r="V50" s="5"/>
      <c r="W50" s="5"/>
      <c r="X50" s="109" t="str">
        <f>IF(INDEX(Tableau1[Type_Trajet],MATCH(Demandes!X11,Tableau1[Num_Commande],0))=Cas_Art80!$A$11,"X","")</f>
        <v/>
      </c>
      <c r="Y50" s="5"/>
      <c r="Z50" s="5"/>
      <c r="AA50" s="5"/>
      <c r="AB50" s="5"/>
      <c r="AC50" s="5"/>
      <c r="AD50" s="5"/>
      <c r="AE50" s="5"/>
      <c r="AF50" s="5"/>
      <c r="AG50" s="5"/>
      <c r="AH50" s="5"/>
      <c r="AI50" s="5"/>
      <c r="AJ50" s="5"/>
      <c r="AK50" s="5"/>
      <c r="AL50" s="5"/>
      <c r="AM50" s="5"/>
      <c r="AN50" s="5"/>
      <c r="AO50" s="52"/>
      <c r="AQ50" s="81" t="s">
        <v>90</v>
      </c>
      <c r="AR50" s="5"/>
      <c r="AS50" s="5"/>
      <c r="AT50" s="107" t="str">
        <f>IF(E50="","",E50)</f>
        <v/>
      </c>
      <c r="AU50" s="21"/>
      <c r="AV50" s="5"/>
      <c r="AW50" s="5"/>
      <c r="AX50" s="5"/>
      <c r="AY50" s="5"/>
      <c r="AZ50" s="5"/>
      <c r="BA50" s="5"/>
      <c r="BB50" s="5"/>
      <c r="BC50" s="5"/>
      <c r="BD50" s="5"/>
      <c r="BE50" s="5"/>
      <c r="BF50" s="26"/>
      <c r="BG50" s="5"/>
      <c r="BH50" s="52"/>
      <c r="BI50" s="5"/>
      <c r="BJ50" s="81" t="s">
        <v>90</v>
      </c>
      <c r="BK50" s="5"/>
      <c r="BL50" s="5"/>
      <c r="BM50" s="109" t="str">
        <f>IF(X50="","",X50)</f>
        <v/>
      </c>
      <c r="BN50" s="5"/>
      <c r="BO50" s="5"/>
      <c r="BP50" s="5"/>
      <c r="BQ50" s="5"/>
      <c r="BR50" s="5"/>
      <c r="BS50" s="5"/>
      <c r="BT50" s="5"/>
      <c r="BU50" s="5"/>
      <c r="BV50" s="5"/>
      <c r="BW50" s="5"/>
      <c r="BX50" s="5"/>
      <c r="BY50" s="5"/>
      <c r="BZ50" s="5"/>
      <c r="CA50" s="5"/>
      <c r="CB50" s="5"/>
      <c r="CC50" s="5"/>
      <c r="CD50" s="52"/>
    </row>
    <row r="51" spans="1:82" ht="10.5" customHeight="1" x14ac:dyDescent="0.25">
      <c r="B51" s="81" t="s">
        <v>92</v>
      </c>
      <c r="C51" s="5"/>
      <c r="D51" s="5"/>
      <c r="E51" s="5"/>
      <c r="F51" s="21"/>
      <c r="G51" s="5" t="str">
        <f>IF(INDEX(Tableau1[Départ],MATCH(Demandes!X11,Tableau1[Num_Commande],0))="","",INDEX(Tableau1[Départ],MATCH(Demandes!X11,Tableau1[Num_Commande],0)))</f>
        <v/>
      </c>
      <c r="H51" s="5"/>
      <c r="I51" s="5"/>
      <c r="J51" s="5"/>
      <c r="K51" s="5"/>
      <c r="L51" s="5"/>
      <c r="M51" s="5"/>
      <c r="N51" s="5"/>
      <c r="O51" s="5"/>
      <c r="P51" s="5"/>
      <c r="Q51" s="26"/>
      <c r="R51" s="5"/>
      <c r="S51" s="52"/>
      <c r="T51" s="5"/>
      <c r="U51" s="81" t="s">
        <v>92</v>
      </c>
      <c r="V51" s="5"/>
      <c r="W51" s="5"/>
      <c r="X51" s="5"/>
      <c r="Y51" s="5"/>
      <c r="Z51" s="5"/>
      <c r="AA51" s="5" t="str">
        <f>IF(INDEX(Tableau1[Destination],MATCH(Demandes!X11,Tableau1[Num_Commande],0))="","",INDEX(Tableau1[Destination],MATCH(Demandes!X11,Tableau1[Num_Commande],0)))</f>
        <v/>
      </c>
      <c r="AB51" s="5"/>
      <c r="AC51" s="5"/>
      <c r="AD51" s="5"/>
      <c r="AE51" s="5"/>
      <c r="AF51" s="5"/>
      <c r="AG51" s="5"/>
      <c r="AH51" s="5"/>
      <c r="AI51" s="5"/>
      <c r="AJ51" s="5"/>
      <c r="AK51" s="5"/>
      <c r="AL51" s="5"/>
      <c r="AM51" s="5"/>
      <c r="AN51" s="5"/>
      <c r="AO51" s="52"/>
      <c r="AQ51" s="81" t="s">
        <v>92</v>
      </c>
      <c r="AR51" s="5"/>
      <c r="AS51" s="5"/>
      <c r="AT51" s="5"/>
      <c r="AU51" s="21"/>
      <c r="AV51" s="5" t="str">
        <f>IF(G51="","",G51)</f>
        <v/>
      </c>
      <c r="AW51" s="5"/>
      <c r="AX51" s="5"/>
      <c r="AY51" s="5"/>
      <c r="AZ51" s="5"/>
      <c r="BA51" s="5"/>
      <c r="BB51" s="5"/>
      <c r="BC51" s="5"/>
      <c r="BD51" s="5"/>
      <c r="BE51" s="5"/>
      <c r="BF51" s="26"/>
      <c r="BG51" s="5"/>
      <c r="BH51" s="52"/>
      <c r="BI51" s="5"/>
      <c r="BJ51" s="81" t="s">
        <v>92</v>
      </c>
      <c r="BK51" s="5"/>
      <c r="BL51" s="5"/>
      <c r="BM51" s="5"/>
      <c r="BN51" s="5"/>
      <c r="BO51" s="5"/>
      <c r="BP51" s="5" t="str">
        <f>IF(AA51="","",AA51)</f>
        <v/>
      </c>
      <c r="BQ51" s="5"/>
      <c r="BR51" s="5"/>
      <c r="BS51" s="5"/>
      <c r="BT51" s="5"/>
      <c r="BU51" s="5"/>
      <c r="BV51" s="5"/>
      <c r="BW51" s="5"/>
      <c r="BX51" s="5"/>
      <c r="BY51" s="5"/>
      <c r="BZ51" s="5"/>
      <c r="CA51" s="5"/>
      <c r="CB51" s="5"/>
      <c r="CC51" s="5"/>
      <c r="CD51" s="52"/>
    </row>
    <row r="52" spans="1:82" ht="12" customHeight="1" x14ac:dyDescent="0.25">
      <c r="B52" s="81" t="s">
        <v>91</v>
      </c>
      <c r="C52" s="5"/>
      <c r="D52" s="5"/>
      <c r="E52" s="5"/>
      <c r="F52" s="21"/>
      <c r="G52" s="20" t="str">
        <f>IF(G51="","",IFERROR(INDEX(Tableau4[Adresse],MATCH(G51,Tableau4[Raison Sociale],0))&amp;" "&amp;INDEX(Tableau4[Departement],MATCH(G51,Tableau4[Raison Sociale],0)),""))</f>
        <v/>
      </c>
      <c r="H52" s="5"/>
      <c r="I52" s="5"/>
      <c r="J52" s="5"/>
      <c r="K52" s="5"/>
      <c r="L52" s="5"/>
      <c r="M52" s="5"/>
      <c r="N52" s="5"/>
      <c r="O52" s="5"/>
      <c r="P52" s="5"/>
      <c r="Q52" s="26"/>
      <c r="R52" s="5"/>
      <c r="S52" s="52"/>
      <c r="T52" s="5"/>
      <c r="U52" s="81" t="s">
        <v>91</v>
      </c>
      <c r="V52" s="5"/>
      <c r="W52" s="5"/>
      <c r="X52" s="5"/>
      <c r="Y52" s="5"/>
      <c r="Z52" s="5"/>
      <c r="AA52" s="20" t="e">
        <f>INDEX(Tableau4[Adresse],MATCH(AA51,Tableau4[Raison Sociale],0))&amp;" "&amp;INDEX(Tableau4[Departement],MATCH(AA51,Tableau4[Raison Sociale],0))</f>
        <v>#N/A</v>
      </c>
      <c r="AB52" s="5"/>
      <c r="AC52" s="5"/>
      <c r="AD52" s="5"/>
      <c r="AE52" s="5"/>
      <c r="AF52" s="5"/>
      <c r="AG52" s="5"/>
      <c r="AH52" s="5"/>
      <c r="AI52" s="5"/>
      <c r="AJ52" s="5"/>
      <c r="AK52" s="5"/>
      <c r="AL52" s="5"/>
      <c r="AM52" s="5"/>
      <c r="AN52" s="5"/>
      <c r="AO52" s="52"/>
      <c r="AQ52" s="81" t="s">
        <v>91</v>
      </c>
      <c r="AR52" s="5"/>
      <c r="AS52" s="5"/>
      <c r="AT52" s="5"/>
      <c r="AU52" s="21"/>
      <c r="AV52" s="20" t="str">
        <f>IF(G52="","",G52)</f>
        <v/>
      </c>
      <c r="AW52" s="5"/>
      <c r="AX52" s="5"/>
      <c r="AY52" s="5"/>
      <c r="AZ52" s="5"/>
      <c r="BA52" s="5"/>
      <c r="BB52" s="5"/>
      <c r="BC52" s="5"/>
      <c r="BD52" s="5"/>
      <c r="BE52" s="5"/>
      <c r="BF52" s="26"/>
      <c r="BG52" s="5"/>
      <c r="BH52" s="52"/>
      <c r="BI52" s="5"/>
      <c r="BJ52" s="81" t="s">
        <v>91</v>
      </c>
      <c r="BK52" s="5"/>
      <c r="BL52" s="5"/>
      <c r="BM52" s="5"/>
      <c r="BN52" s="5"/>
      <c r="BO52" s="5"/>
      <c r="BP52" s="20" t="e">
        <f>IF(AA52="","",AA52)</f>
        <v>#N/A</v>
      </c>
      <c r="BQ52" s="5"/>
      <c r="BR52" s="5"/>
      <c r="BS52" s="5"/>
      <c r="BT52" s="5"/>
      <c r="BU52" s="5"/>
      <c r="BV52" s="5"/>
      <c r="BW52" s="5"/>
      <c r="BX52" s="5"/>
      <c r="BY52" s="5"/>
      <c r="BZ52" s="5"/>
      <c r="CA52" s="5"/>
      <c r="CB52" s="5"/>
      <c r="CC52" s="5"/>
      <c r="CD52" s="52"/>
    </row>
    <row r="53" spans="1:82" ht="1.5" customHeight="1" x14ac:dyDescent="0.25">
      <c r="B53" s="83"/>
      <c r="C53" s="58"/>
      <c r="D53" s="58"/>
      <c r="E53" s="58"/>
      <c r="F53" s="84"/>
      <c r="G53" s="58"/>
      <c r="H53" s="58"/>
      <c r="I53" s="58"/>
      <c r="J53" s="58"/>
      <c r="K53" s="58"/>
      <c r="L53" s="58"/>
      <c r="M53" s="58"/>
      <c r="N53" s="58"/>
      <c r="O53" s="58"/>
      <c r="P53" s="58"/>
      <c r="Q53" s="85"/>
      <c r="R53" s="58"/>
      <c r="S53" s="58"/>
      <c r="T53" s="58"/>
      <c r="U53" s="80"/>
      <c r="V53" s="58"/>
      <c r="W53" s="58"/>
      <c r="X53" s="58"/>
      <c r="Y53" s="58"/>
      <c r="Z53" s="58"/>
      <c r="AA53" s="58"/>
      <c r="AB53" s="58"/>
      <c r="AC53" s="58"/>
      <c r="AD53" s="58"/>
      <c r="AE53" s="58"/>
      <c r="AF53" s="58"/>
      <c r="AG53" s="58"/>
      <c r="AH53" s="58"/>
      <c r="AI53" s="58"/>
      <c r="AJ53" s="58"/>
      <c r="AK53" s="58"/>
      <c r="AL53" s="58"/>
      <c r="AM53" s="58"/>
      <c r="AN53" s="58"/>
      <c r="AO53" s="51"/>
      <c r="AQ53" s="83"/>
      <c r="AR53" s="58"/>
      <c r="AS53" s="58"/>
      <c r="AT53" s="58"/>
      <c r="AU53" s="84"/>
      <c r="AV53" s="58"/>
      <c r="AW53" s="58"/>
      <c r="AX53" s="58"/>
      <c r="AY53" s="58"/>
      <c r="AZ53" s="58"/>
      <c r="BA53" s="58"/>
      <c r="BB53" s="58"/>
      <c r="BC53" s="58"/>
      <c r="BD53" s="58"/>
      <c r="BE53" s="58"/>
      <c r="BF53" s="85"/>
      <c r="BG53" s="58"/>
      <c r="BH53" s="58"/>
      <c r="BI53" s="58"/>
      <c r="BJ53" s="80"/>
      <c r="BK53" s="58"/>
      <c r="BL53" s="58"/>
      <c r="BM53" s="58"/>
      <c r="BN53" s="58"/>
      <c r="BO53" s="58"/>
      <c r="BP53" s="58"/>
      <c r="BQ53" s="58"/>
      <c r="BR53" s="58"/>
      <c r="BS53" s="58"/>
      <c r="BT53" s="58"/>
      <c r="BU53" s="58"/>
      <c r="BV53" s="58"/>
      <c r="BW53" s="58"/>
      <c r="BX53" s="58"/>
      <c r="BY53" s="58"/>
      <c r="BZ53" s="58"/>
      <c r="CA53" s="58"/>
      <c r="CB53" s="58"/>
      <c r="CC53" s="58"/>
      <c r="CD53" s="51"/>
    </row>
    <row r="54" spans="1:82" ht="13.5" customHeight="1" x14ac:dyDescent="0.25">
      <c r="B54" s="60" t="s">
        <v>106</v>
      </c>
      <c r="C54" s="5"/>
      <c r="D54" s="5"/>
      <c r="E54" s="5"/>
      <c r="F54" s="21"/>
      <c r="G54" s="205" t="str">
        <f>IF(OR(
INDEX(Tableau1[Type_Trajet],MATCH(Demandes!X11,Tableau1[Num_Commande],0))=Cas_Art80!B2,
INDEX(Tableau1[Type_Trajet],MATCH(Demandes!X11,Tableau1[Num_Commande],0))=Cas_Art80!B3,
INDEX(Tableau1[Type_Trajet],MATCH(Demandes!X11,Tableau1[Num_Commande],0))=Cas_Art80!B4,
INDEX(Tableau1[Type_Trajet],MATCH(Demandes!X11,Tableau1[Num_Commande],0))=Cas_Art80!B5,
INDEX(Tableau1[Type_Trajet],MATCH(Demandes!X11,Tableau1[Num_Commande],0))=Cas_Art80!B6,
INDEX(Tableau1[Type_Trajet],MATCH(Demandes!X11,Tableau1[Num_Commande],0))=Cas_Art80!B8,
INDEX(Tableau1[Type_Trajet],MATCH(Demandes!X11,Tableau1[Num_Commande],0))=Cas_Art80!B9,
INDEX(Tableau1[Type_Trajet],MATCH(Demandes!X11,Tableau1[Num_Commande],0))=Cas_Art80!B10,
INDEX(Tableau1[Type_Trajet],MATCH(Demandes!X11,Tableau1[Num_Commande],0))=Cas_Art80!B11,
INDEX(Tableau1[Type_Trajet],MATCH(Demandes!X11,Tableau1[Num_Commande],0))=Cas_Art80!B12,
INDEX(Tableau1[Type_Trajet],MATCH(Demandes!X11,Tableau1[Num_Commande],0))=Cas_Art80!B13,
INDEX(Tableau1[Type_Trajet],MATCH(Demandes!X11,Tableau1[Num_Commande],0))=Cas_Art80!B14,
INDEX(Tableau1[Type_Trajet],MATCH(Demandes!X11,Tableau1[Num_Commande],0))=Cas_Art80!B15,
INDEX(Tableau1[Type_Trajet],MATCH(Demandes!X11,Tableau1[Num_Commande],0))=Cas_Art80!B16,
INDEX(Tableau1[Type_Trajet],MATCH(Demandes!X11,Tableau1[Num_Commande],0))=Cas_Art80!B17,
INDEX(Tableau1[Type_Trajet],MATCH(Demandes!X11,Tableau1[Num_Commande],0))=Cas_Art80!B18,
INDEX(Tableau1[Type_Trajet],MATCH(Demandes!X11,Tableau1[Num_Commande],0))=Cas_Art80!B19,
INDEX(Tableau1[Type_Trajet],MATCH(Demandes!X11,Tableau1[Num_Commande],0))=Cas_Art80!B20,
INDEX(Tableau1[Type_Trajet],MATCH(Demandes!X11,Tableau1[Num_Commande],0))=Cas_Art80!B21,
INDEX(Tableau1[Type_Trajet],MATCH(Demandes!X11,Tableau1[Num_Commande],0))=Cas_Art80!B22,
INDEX(Tableau1[Type_Trajet],MATCH(Demandes!X11,Tableau1[Num_Commande],0))=Cas_Art80!B23,
INDEX(Tableau1[Type_Trajet],MATCH(Demandes!X11,Tableau1[Num_Commande],0))=Cas_Art80!B24,
INDEX(Tableau1[Type_Trajet],MATCH(Demandes!X11,Tableau1[Num_Commande],0))=Cas_Art80!B25,
INDEX(Tableau1[Type_Trajet],MATCH(Demandes!X11,Tableau1[Num_Commande],0))=Cas_Art80!B26,
INDEX(Tableau1[Type_Trajet],MATCH(Demandes!X11,Tableau1[Num_Commande],0))=Cas_Art80!B27,
INDEX(Tableau1[Type_Trajet],MATCH(Demandes!X11,Tableau1[Num_Commande],0))=Cas_Art80!B28,
INDEX(Tableau1[Type_Trajet],MATCH(Demandes!X11,Tableau1[Num_Commande],0))=Cas_Art80!B29,
INDEX(Tableau1[Type_Trajet],MATCH(Demandes!X11,Tableau1[Num_Commande],0))=Cas_Art80!B30,
INDEX(Tableau1[Type_Trajet],MATCH(Demandes!X11,Tableau1[Num_Commande],0))=Cas_Art80!B31,
INDEX(Tableau1[Type_Trajet],MATCH(Demandes!X11,Tableau1[Num_Commande],0))=Cas_Art80!B32,
INDEX(Tableau1[Type_Trajet],MATCH(Demandes!X11,Tableau1[Num_Commande],0))=Cas_Art80!B33,
INDEX(Tableau1[Type_Trajet],MATCH(Demandes!X11,Tableau1[Num_Commande],0))=Cas_Art80!B34,
INDEX(Tableau1[Type_Trajet],MATCH(Demandes!X11,Tableau1[Num_Commande],0))=Cas_Art80!B35,
INDEX(Tableau1[Type_Trajet],MATCH(Demandes!X11,Tableau1[Num_Commande],0))=Cas_Art80!B36,
INDEX(Tableau1[Type_Trajet],MATCH(Demandes!X11,Tableau1[Num_Commande],0))=Cas_Art80!B37,
INDEX(Tableau1[Type_Trajet],MATCH(Demandes!X11,Tableau1[Num_Commande],0))=Cas_Art80!B38,
INDEX(Tableau1[Type_Trajet],MATCH(Demandes!X11,Tableau1[Num_Commande],0))=Cas_Art80!B39
),
"X","")</f>
        <v/>
      </c>
      <c r="H54" s="5"/>
      <c r="I54" s="5"/>
      <c r="J54" s="5"/>
      <c r="K54" s="22"/>
      <c r="L54" s="26" t="s">
        <v>107</v>
      </c>
      <c r="M54" s="5"/>
      <c r="N54" s="5"/>
      <c r="O54" s="5"/>
      <c r="P54" s="5"/>
      <c r="Q54" s="20"/>
      <c r="R54" s="5"/>
      <c r="S54" s="5"/>
      <c r="T54" s="196"/>
      <c r="U54" s="197"/>
      <c r="V54" s="198"/>
      <c r="W54" s="5"/>
      <c r="X54" s="5"/>
      <c r="Y54" s="5"/>
      <c r="Z54" s="5"/>
      <c r="AA54" s="5"/>
      <c r="AB54" s="5"/>
      <c r="AC54" s="5"/>
      <c r="AD54" s="5"/>
      <c r="AE54" s="5"/>
      <c r="AF54" s="5"/>
      <c r="AG54" s="5"/>
      <c r="AH54" s="5"/>
      <c r="AI54" s="5"/>
      <c r="AJ54" s="5"/>
      <c r="AK54" s="5"/>
      <c r="AL54" s="5"/>
      <c r="AM54" s="5"/>
      <c r="AN54" s="5"/>
      <c r="AO54" s="52"/>
      <c r="AQ54" s="60" t="s">
        <v>106</v>
      </c>
      <c r="AR54" s="5"/>
      <c r="AS54" s="5"/>
      <c r="AT54" s="5"/>
      <c r="AU54" s="21"/>
      <c r="AV54" s="108" t="str">
        <f>IF(G54="","",G54)</f>
        <v/>
      </c>
      <c r="AW54" s="5"/>
      <c r="AX54" s="5"/>
      <c r="AY54" s="5"/>
      <c r="AZ54" s="22"/>
      <c r="BA54" s="26" t="s">
        <v>107</v>
      </c>
      <c r="BB54" s="5"/>
      <c r="BC54" s="5"/>
      <c r="BD54" s="5"/>
      <c r="BE54" s="5"/>
      <c r="BF54" s="20"/>
      <c r="BG54" s="5"/>
      <c r="BH54" s="5"/>
      <c r="BI54" s="75" t="str">
        <f>IF(T54="","",T54)</f>
        <v/>
      </c>
      <c r="BJ54" s="75" t="str">
        <f t="shared" ref="BJ54:BK54" si="4">IF(U54="","",U54)</f>
        <v/>
      </c>
      <c r="BK54" s="75" t="str">
        <f t="shared" si="4"/>
        <v/>
      </c>
      <c r="BL54" s="5"/>
      <c r="BM54" s="5"/>
      <c r="BN54" s="5"/>
      <c r="BO54" s="5"/>
      <c r="BP54" s="5"/>
      <c r="BQ54" s="5"/>
      <c r="BR54" s="5"/>
      <c r="BS54" s="5"/>
      <c r="BT54" s="5"/>
      <c r="BU54" s="5"/>
      <c r="BV54" s="5"/>
      <c r="BW54" s="5"/>
      <c r="BX54" s="5"/>
      <c r="BY54" s="5"/>
      <c r="BZ54" s="5"/>
      <c r="CA54" s="5"/>
      <c r="CB54" s="5"/>
      <c r="CC54" s="5"/>
      <c r="CD54" s="52"/>
    </row>
    <row r="55" spans="1:82" ht="1.5" customHeight="1" x14ac:dyDescent="0.25">
      <c r="B55" s="87"/>
      <c r="C55" s="48"/>
      <c r="D55" s="48"/>
      <c r="E55" s="48"/>
      <c r="F55" s="82"/>
      <c r="G55" s="48"/>
      <c r="H55" s="48"/>
      <c r="I55" s="48"/>
      <c r="J55" s="48"/>
      <c r="K55" s="48"/>
      <c r="L55" s="48"/>
      <c r="M55" s="48"/>
      <c r="N55" s="48"/>
      <c r="O55" s="48"/>
      <c r="P55" s="48"/>
      <c r="Q55" s="86"/>
      <c r="R55" s="48"/>
      <c r="S55" s="48"/>
      <c r="T55" s="48"/>
      <c r="U55" s="48"/>
      <c r="V55" s="48"/>
      <c r="W55" s="48"/>
      <c r="X55" s="48"/>
      <c r="Y55" s="48"/>
      <c r="Z55" s="48"/>
      <c r="AA55" s="48"/>
      <c r="AB55" s="48"/>
      <c r="AC55" s="48"/>
      <c r="AD55" s="48"/>
      <c r="AE55" s="48"/>
      <c r="AF55" s="88"/>
      <c r="AG55" s="48"/>
      <c r="AH55" s="48"/>
      <c r="AI55" s="48"/>
      <c r="AJ55" s="48"/>
      <c r="AK55" s="48"/>
      <c r="AL55" s="48"/>
      <c r="AM55" s="48"/>
      <c r="AN55" s="48"/>
      <c r="AO55" s="54"/>
      <c r="AQ55" s="87"/>
      <c r="AR55" s="48"/>
      <c r="AS55" s="48"/>
      <c r="AT55" s="48"/>
      <c r="AU55" s="82"/>
      <c r="AV55" s="48"/>
      <c r="AW55" s="48"/>
      <c r="AX55" s="48"/>
      <c r="AY55" s="48"/>
      <c r="AZ55" s="48"/>
      <c r="BA55" s="48"/>
      <c r="BB55" s="48"/>
      <c r="BC55" s="48"/>
      <c r="BD55" s="48"/>
      <c r="BE55" s="48"/>
      <c r="BF55" s="86"/>
      <c r="BG55" s="48"/>
      <c r="BH55" s="48"/>
      <c r="BI55" s="48"/>
      <c r="BJ55" s="48"/>
      <c r="BK55" s="48"/>
      <c r="BL55" s="48"/>
      <c r="BM55" s="48"/>
      <c r="BN55" s="48"/>
      <c r="BO55" s="48"/>
      <c r="BP55" s="48"/>
      <c r="BQ55" s="48"/>
      <c r="BR55" s="48"/>
      <c r="BS55" s="48"/>
      <c r="BT55" s="48"/>
      <c r="BU55" s="88"/>
      <c r="BV55" s="48"/>
      <c r="BW55" s="48"/>
      <c r="BX55" s="48"/>
      <c r="BY55" s="48"/>
      <c r="BZ55" s="48"/>
      <c r="CA55" s="48"/>
      <c r="CB55" s="48"/>
      <c r="CC55" s="48"/>
      <c r="CD55" s="54"/>
    </row>
    <row r="56" spans="1:82" ht="5.25" customHeight="1" x14ac:dyDescent="0.25">
      <c r="B56" s="20"/>
      <c r="C56" s="5"/>
      <c r="D56" s="5"/>
      <c r="E56" s="5"/>
      <c r="F56" s="21"/>
      <c r="G56" s="5"/>
      <c r="H56" s="5"/>
      <c r="I56" s="5"/>
      <c r="J56" s="5"/>
      <c r="K56" s="5"/>
      <c r="L56" s="5"/>
      <c r="M56" s="5"/>
      <c r="N56" s="5"/>
      <c r="O56" s="5"/>
      <c r="P56" s="5"/>
      <c r="Q56" s="20"/>
      <c r="R56" s="5"/>
      <c r="S56" s="5"/>
      <c r="T56" s="5"/>
      <c r="U56" s="5"/>
      <c r="V56" s="5"/>
      <c r="W56" s="5"/>
      <c r="X56" s="5"/>
      <c r="Y56" s="5"/>
      <c r="Z56" s="5"/>
      <c r="AA56" s="5"/>
      <c r="AB56" s="5"/>
      <c r="AC56" s="5"/>
      <c r="AD56" s="5"/>
      <c r="AE56" s="5"/>
      <c r="AF56" s="5"/>
      <c r="AQ56" s="20"/>
      <c r="AR56" s="5"/>
      <c r="AS56" s="5"/>
      <c r="AT56" s="5"/>
      <c r="AU56" s="21"/>
      <c r="AV56" s="5"/>
      <c r="AW56" s="5"/>
      <c r="AX56" s="5"/>
      <c r="AY56" s="5"/>
      <c r="AZ56" s="5"/>
      <c r="BA56" s="5"/>
      <c r="BB56" s="5"/>
      <c r="BC56" s="5"/>
      <c r="BD56" s="5"/>
      <c r="BE56" s="5"/>
      <c r="BF56" s="20"/>
      <c r="BG56" s="5"/>
      <c r="BH56" s="5"/>
      <c r="BI56" s="5"/>
      <c r="BJ56" s="5"/>
      <c r="BK56" s="5"/>
      <c r="BL56" s="5"/>
      <c r="BM56" s="5"/>
      <c r="BN56" s="5"/>
      <c r="BO56" s="5"/>
      <c r="BP56" s="5"/>
      <c r="BQ56" s="5"/>
      <c r="BR56" s="5"/>
      <c r="BS56" s="5"/>
      <c r="BT56" s="5"/>
      <c r="BU56" s="5"/>
    </row>
    <row r="57" spans="1:82" ht="11.25" customHeight="1" x14ac:dyDescent="0.25">
      <c r="B57" s="156" t="s">
        <v>120</v>
      </c>
      <c r="G57" s="169" t="s">
        <v>121</v>
      </c>
      <c r="N57" s="5"/>
      <c r="O57" s="199"/>
      <c r="Q57" s="169" t="s">
        <v>122</v>
      </c>
      <c r="U57" s="199"/>
      <c r="V57" s="29" t="s">
        <v>123</v>
      </c>
      <c r="AQ57" s="156" t="s">
        <v>120</v>
      </c>
      <c r="AV57" s="169" t="s">
        <v>121</v>
      </c>
      <c r="BC57" s="5"/>
      <c r="BD57" s="106" t="str">
        <f>IF(O57="","",O57)</f>
        <v/>
      </c>
      <c r="BF57" s="169" t="s">
        <v>122</v>
      </c>
      <c r="BJ57" s="106" t="str">
        <f>IF(U57="","",U57)</f>
        <v/>
      </c>
      <c r="BK57" s="29" t="s">
        <v>123</v>
      </c>
    </row>
    <row r="58" spans="1:82" ht="11.25" customHeight="1" x14ac:dyDescent="0.25">
      <c r="B58" s="160" t="s">
        <v>294</v>
      </c>
      <c r="C58" s="48"/>
      <c r="D58" s="48"/>
      <c r="E58" s="48"/>
      <c r="F58" s="48"/>
      <c r="G58" s="161"/>
      <c r="H58" s="48"/>
      <c r="I58" s="69" t="s">
        <v>295</v>
      </c>
      <c r="J58" s="48"/>
      <c r="K58" s="48"/>
      <c r="L58" s="48"/>
      <c r="M58" s="48"/>
      <c r="N58" s="48"/>
      <c r="O58" s="162"/>
      <c r="P58" s="48"/>
      <c r="Q58" s="161"/>
      <c r="R58" s="48"/>
      <c r="S58" s="48"/>
      <c r="T58" s="48"/>
      <c r="U58" s="162"/>
      <c r="V58" s="163"/>
      <c r="W58" s="48"/>
      <c r="X58" s="48"/>
      <c r="Y58" s="48"/>
      <c r="Z58" s="48"/>
      <c r="AA58" s="160" t="s">
        <v>296</v>
      </c>
      <c r="AB58" s="48"/>
      <c r="AC58" s="48"/>
      <c r="AD58" s="48"/>
      <c r="AE58" s="48"/>
      <c r="AF58" s="48"/>
      <c r="AG58" s="48"/>
      <c r="AH58" s="48"/>
      <c r="AI58" s="48"/>
      <c r="AJ58" s="48"/>
      <c r="AK58" s="48"/>
      <c r="AL58" s="48"/>
      <c r="AM58" s="48"/>
      <c r="AN58" s="48"/>
      <c r="AO58" s="48"/>
      <c r="AQ58" s="160" t="s">
        <v>294</v>
      </c>
      <c r="AR58" s="48"/>
      <c r="AS58" s="48"/>
      <c r="AT58" s="48"/>
      <c r="AU58" s="48"/>
      <c r="AV58" s="161"/>
      <c r="AW58" s="48"/>
      <c r="AX58" s="69" t="s">
        <v>295</v>
      </c>
      <c r="AY58" s="48"/>
      <c r="AZ58" s="48"/>
      <c r="BA58" s="48"/>
      <c r="BB58" s="48"/>
      <c r="BC58" s="48"/>
      <c r="BD58" s="162"/>
      <c r="BE58" s="48"/>
      <c r="BF58" s="161"/>
      <c r="BG58" s="48"/>
      <c r="BH58" s="48"/>
      <c r="BI58" s="48"/>
      <c r="BJ58" s="162"/>
      <c r="BK58" s="163"/>
      <c r="BL58" s="48"/>
      <c r="BM58" s="48"/>
      <c r="BN58" s="48"/>
      <c r="BO58" s="48"/>
      <c r="BP58" s="160" t="s">
        <v>296</v>
      </c>
      <c r="BQ58" s="48"/>
      <c r="BR58" s="48"/>
      <c r="BS58" s="48"/>
      <c r="BT58" s="48"/>
      <c r="BU58" s="48"/>
      <c r="BV58" s="48"/>
      <c r="BW58" s="48"/>
      <c r="BX58" s="48"/>
      <c r="BY58" s="48"/>
      <c r="BZ58" s="48"/>
      <c r="CA58" s="48"/>
      <c r="CB58" s="48"/>
      <c r="CC58" s="48"/>
      <c r="CD58" s="48"/>
    </row>
    <row r="59" spans="1:82" ht="9.75" customHeight="1" x14ac:dyDescent="0.25">
      <c r="A59" s="52"/>
      <c r="B59" s="28"/>
      <c r="G59" s="27"/>
      <c r="N59" s="5"/>
      <c r="AO59" s="51"/>
      <c r="AP59" s="52"/>
      <c r="AQ59" s="28"/>
      <c r="AV59" s="27"/>
      <c r="BC59" s="5"/>
      <c r="CD59" s="51"/>
    </row>
    <row r="60" spans="1:82" ht="9.75" customHeight="1" x14ac:dyDescent="0.25">
      <c r="A60" s="52"/>
      <c r="B60" s="28"/>
      <c r="G60" s="27"/>
      <c r="N60" s="5"/>
      <c r="O60" s="5"/>
      <c r="Q60" s="27"/>
      <c r="U60" s="5"/>
      <c r="V60" s="29"/>
      <c r="AO60" s="52"/>
      <c r="AP60" s="52"/>
      <c r="AQ60" s="28"/>
      <c r="AV60" s="27"/>
      <c r="BC60" s="5"/>
      <c r="BD60" s="5"/>
      <c r="BF60" s="27"/>
      <c r="BJ60" s="5"/>
      <c r="BK60" s="29"/>
      <c r="CD60" s="52"/>
    </row>
    <row r="61" spans="1:82" ht="12" customHeight="1" x14ac:dyDescent="0.25">
      <c r="A61" s="52"/>
      <c r="B61" s="26" t="s">
        <v>293</v>
      </c>
      <c r="W61" s="190"/>
      <c r="AO61" s="52"/>
      <c r="AP61" s="52"/>
      <c r="AQ61" s="26" t="s">
        <v>293</v>
      </c>
      <c r="BL61" s="107" t="str">
        <f>IF(W61="","",W61)</f>
        <v/>
      </c>
      <c r="CD61" s="52"/>
    </row>
    <row r="62" spans="1:82" ht="1.5" customHeight="1" x14ac:dyDescent="0.25">
      <c r="B62" s="59"/>
      <c r="C62" s="48"/>
      <c r="D62" s="48"/>
      <c r="E62" s="48"/>
      <c r="F62" s="48"/>
      <c r="G62" s="48"/>
      <c r="H62" s="48"/>
      <c r="I62" s="48"/>
      <c r="J62" s="48"/>
      <c r="K62" s="48"/>
      <c r="L62" s="48"/>
      <c r="M62" s="48"/>
      <c r="N62" s="48"/>
      <c r="O62" s="48"/>
      <c r="P62" s="48"/>
      <c r="Q62" s="48"/>
      <c r="R62" s="48"/>
      <c r="S62" s="48"/>
      <c r="T62" s="48"/>
      <c r="U62" s="48"/>
      <c r="V62" s="48"/>
      <c r="W62" s="75"/>
      <c r="X62" s="48"/>
      <c r="Y62" s="48"/>
      <c r="Z62" s="48"/>
      <c r="AA62" s="48"/>
      <c r="AB62" s="48"/>
      <c r="AC62" s="48"/>
      <c r="AD62" s="48"/>
      <c r="AE62" s="48"/>
      <c r="AF62" s="48"/>
      <c r="AG62" s="48"/>
      <c r="AH62" s="48"/>
      <c r="AI62" s="48"/>
      <c r="AJ62" s="48"/>
      <c r="AK62" s="48"/>
      <c r="AL62" s="48"/>
      <c r="AM62" s="48"/>
      <c r="AN62" s="48"/>
      <c r="AO62" s="54"/>
      <c r="AQ62" s="59"/>
      <c r="AR62" s="48"/>
      <c r="AS62" s="48"/>
      <c r="AT62" s="48"/>
      <c r="AU62" s="48"/>
      <c r="AV62" s="48"/>
      <c r="AW62" s="48"/>
      <c r="AX62" s="48"/>
      <c r="AY62" s="48"/>
      <c r="AZ62" s="48"/>
      <c r="BA62" s="48"/>
      <c r="BB62" s="48"/>
      <c r="BC62" s="48"/>
      <c r="BD62" s="48"/>
      <c r="BE62" s="48"/>
      <c r="BF62" s="48"/>
      <c r="BG62" s="48"/>
      <c r="BH62" s="48"/>
      <c r="BI62" s="48"/>
      <c r="BJ62" s="48"/>
      <c r="BK62" s="48"/>
      <c r="BL62" s="75"/>
      <c r="BM62" s="48"/>
      <c r="BN62" s="48"/>
      <c r="BO62" s="48"/>
      <c r="BP62" s="48"/>
      <c r="BQ62" s="48"/>
      <c r="BR62" s="48"/>
      <c r="BS62" s="48"/>
      <c r="BT62" s="48"/>
      <c r="BU62" s="48"/>
      <c r="BV62" s="48"/>
      <c r="BW62" s="48"/>
      <c r="BX62" s="48"/>
      <c r="BY62" s="48"/>
      <c r="BZ62" s="48"/>
      <c r="CA62" s="48"/>
      <c r="CB62" s="48"/>
      <c r="CC62" s="48"/>
      <c r="CD62" s="54"/>
    </row>
    <row r="63" spans="1:82" ht="1.5" customHeight="1" x14ac:dyDescent="0.25">
      <c r="B63" s="26"/>
      <c r="W63" s="68"/>
      <c r="AQ63" s="26"/>
      <c r="BL63" s="68"/>
    </row>
    <row r="64" spans="1:82" ht="13.5" customHeight="1" x14ac:dyDescent="0.25">
      <c r="B64" s="36" t="s">
        <v>124</v>
      </c>
      <c r="U64" s="37" t="s">
        <v>115</v>
      </c>
      <c r="V64" s="190"/>
      <c r="W64" s="81"/>
      <c r="X64" s="5"/>
      <c r="Y64" s="5"/>
      <c r="AA64" s="55" t="s">
        <v>114</v>
      </c>
      <c r="AB64" s="190"/>
      <c r="AQ64" s="36" t="s">
        <v>124</v>
      </c>
      <c r="BJ64" s="37" t="s">
        <v>115</v>
      </c>
      <c r="BK64" s="107" t="str">
        <f>IF(V64="","",V64)</f>
        <v/>
      </c>
      <c r="BL64" s="81"/>
      <c r="BM64" s="5"/>
      <c r="BN64" s="5"/>
      <c r="BP64" s="55" t="s">
        <v>114</v>
      </c>
      <c r="BQ64" s="107" t="str">
        <f>IF(AB64="","",AB64)</f>
        <v/>
      </c>
    </row>
    <row r="65" spans="1:82" ht="12" customHeight="1" x14ac:dyDescent="0.25">
      <c r="B65" s="37" t="s">
        <v>125</v>
      </c>
      <c r="X65" s="5"/>
      <c r="AD65" s="37" t="s">
        <v>115</v>
      </c>
      <c r="AE65" s="190"/>
      <c r="AF65" s="81"/>
      <c r="AG65" s="5"/>
      <c r="AH65" s="5"/>
      <c r="AJ65" s="55" t="s">
        <v>114</v>
      </c>
      <c r="AK65" s="5"/>
      <c r="AL65" s="190"/>
      <c r="AQ65" s="37" t="s">
        <v>125</v>
      </c>
      <c r="BM65" s="5"/>
      <c r="BS65" s="37" t="s">
        <v>115</v>
      </c>
      <c r="BT65" s="107" t="str">
        <f>IF(AE65="","",AE65)</f>
        <v/>
      </c>
      <c r="BU65" s="81"/>
      <c r="BV65" s="5"/>
      <c r="BW65" s="5"/>
      <c r="BY65" s="55" t="s">
        <v>114</v>
      </c>
      <c r="BZ65" s="5"/>
      <c r="CA65" s="107" t="str">
        <f>IF(AL65="","",AL65)</f>
        <v/>
      </c>
    </row>
    <row r="66" spans="1:82" ht="12" customHeight="1" x14ac:dyDescent="0.25">
      <c r="B66" s="37" t="s">
        <v>126</v>
      </c>
      <c r="AQ66" s="37" t="s">
        <v>126</v>
      </c>
    </row>
    <row r="67" spans="1:82" ht="11.25" customHeight="1" x14ac:dyDescent="0.25">
      <c r="B67" s="248" t="s">
        <v>127</v>
      </c>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Q67" s="248" t="s">
        <v>127</v>
      </c>
      <c r="AR67" s="248"/>
      <c r="AS67" s="248"/>
      <c r="AT67" s="248"/>
      <c r="AU67" s="248"/>
      <c r="AV67" s="248"/>
      <c r="AW67" s="248"/>
      <c r="AX67" s="248"/>
      <c r="AY67" s="248"/>
      <c r="AZ67" s="248"/>
      <c r="BA67" s="248"/>
      <c r="BB67" s="248"/>
      <c r="BC67" s="248"/>
      <c r="BD67" s="248"/>
      <c r="BE67" s="248"/>
      <c r="BF67" s="248"/>
      <c r="BG67" s="248"/>
      <c r="BH67" s="248"/>
      <c r="BI67" s="248"/>
      <c r="BJ67" s="248"/>
      <c r="BK67" s="248"/>
      <c r="BL67" s="248"/>
      <c r="BM67" s="248"/>
      <c r="BN67" s="248"/>
      <c r="BO67" s="248"/>
      <c r="BP67" s="248"/>
      <c r="BQ67" s="248"/>
      <c r="BR67" s="248"/>
      <c r="BS67" s="248"/>
      <c r="BT67" s="248"/>
      <c r="BU67" s="248"/>
      <c r="BV67" s="248"/>
      <c r="BW67" s="248"/>
      <c r="BX67" s="248"/>
      <c r="BY67" s="248"/>
      <c r="BZ67" s="248"/>
      <c r="CA67" s="248"/>
      <c r="CB67" s="248"/>
      <c r="CC67" s="248"/>
      <c r="CD67" s="248"/>
    </row>
    <row r="68" spans="1:82" ht="3.75" customHeight="1" x14ac:dyDescent="0.25">
      <c r="B68" s="48"/>
      <c r="C68" s="48"/>
      <c r="D68" s="48"/>
      <c r="E68" s="48"/>
      <c r="F68" s="48"/>
      <c r="G68" s="48"/>
      <c r="H68" s="48"/>
      <c r="I68" s="48"/>
      <c r="J68" s="48"/>
      <c r="K68" s="48"/>
      <c r="L68" s="48"/>
      <c r="M68" s="48"/>
      <c r="N68" s="48"/>
      <c r="O68" s="48"/>
      <c r="P68" s="48"/>
      <c r="Q68" s="48"/>
      <c r="R68" s="48"/>
      <c r="S68" s="48"/>
      <c r="AQ68" s="48"/>
      <c r="AR68" s="48"/>
      <c r="AS68" s="48"/>
      <c r="AT68" s="48"/>
      <c r="AU68" s="48"/>
      <c r="AV68" s="48"/>
      <c r="AW68" s="48"/>
      <c r="AX68" s="48"/>
      <c r="AY68" s="48"/>
      <c r="AZ68" s="48"/>
      <c r="BA68" s="48"/>
      <c r="BB68" s="48"/>
      <c r="BC68" s="48"/>
      <c r="BD68" s="48"/>
      <c r="BE68" s="48"/>
      <c r="BF68" s="48"/>
      <c r="BG68" s="48"/>
      <c r="BH68" s="48"/>
    </row>
    <row r="69" spans="1:82" ht="12" customHeight="1" x14ac:dyDescent="0.25">
      <c r="A69" s="52"/>
      <c r="B69" s="26" t="s">
        <v>93</v>
      </c>
      <c r="C69" s="5"/>
      <c r="D69" s="5"/>
      <c r="E69" s="5"/>
      <c r="F69" s="5"/>
      <c r="G69" s="5"/>
      <c r="H69" s="5"/>
      <c r="I69" s="5"/>
      <c r="J69" s="5"/>
      <c r="K69" s="5"/>
      <c r="L69" s="5"/>
      <c r="M69" s="5"/>
      <c r="N69" s="58"/>
      <c r="O69" s="5"/>
      <c r="P69" s="5"/>
      <c r="Q69" s="26"/>
      <c r="R69" s="5"/>
      <c r="S69" s="51"/>
      <c r="T69" s="5"/>
      <c r="U69" s="65" t="s">
        <v>96</v>
      </c>
      <c r="V69" s="58"/>
      <c r="W69" s="58"/>
      <c r="X69" s="58"/>
      <c r="Y69" s="58" t="str">
        <f>Data_Etablissement!A2</f>
        <v>Votre ES</v>
      </c>
      <c r="Z69" s="58"/>
      <c r="AA69" s="58"/>
      <c r="AB69" s="58"/>
      <c r="AC69" s="58"/>
      <c r="AD69" s="58"/>
      <c r="AE69" s="58"/>
      <c r="AF69" s="58"/>
      <c r="AG69" s="58"/>
      <c r="AH69" s="58"/>
      <c r="AI69" s="58"/>
      <c r="AJ69" s="58"/>
      <c r="AK69" s="58"/>
      <c r="AL69" s="58"/>
      <c r="AM69" s="58"/>
      <c r="AN69" s="58"/>
      <c r="AO69" s="51"/>
      <c r="AP69" s="52"/>
      <c r="AQ69" s="26" t="s">
        <v>93</v>
      </c>
      <c r="AR69" s="5"/>
      <c r="AS69" s="5"/>
      <c r="AT69" s="5"/>
      <c r="AU69" s="5"/>
      <c r="AV69" s="5"/>
      <c r="AW69" s="5"/>
      <c r="AX69" s="5"/>
      <c r="AY69" s="5"/>
      <c r="AZ69" s="5"/>
      <c r="BA69" s="5"/>
      <c r="BB69" s="5"/>
      <c r="BC69" s="58"/>
      <c r="BD69" s="5"/>
      <c r="BE69" s="5"/>
      <c r="BF69" s="26"/>
      <c r="BG69" s="5"/>
      <c r="BH69" s="51"/>
      <c r="BI69" s="5"/>
      <c r="BJ69" s="65" t="s">
        <v>96</v>
      </c>
      <c r="BK69" s="58"/>
      <c r="BL69" s="58"/>
      <c r="BM69" s="58"/>
      <c r="BN69" s="58" t="str">
        <f>IF(Y69="","",Y69)</f>
        <v>Votre ES</v>
      </c>
      <c r="BO69" s="58"/>
      <c r="BP69" s="58"/>
      <c r="BQ69" s="58"/>
      <c r="BR69" s="58"/>
      <c r="BS69" s="58"/>
      <c r="BT69" s="58"/>
      <c r="BU69" s="58"/>
      <c r="BV69" s="58"/>
      <c r="BW69" s="58"/>
      <c r="BX69" s="58"/>
      <c r="BY69" s="58"/>
      <c r="BZ69" s="58"/>
      <c r="CA69" s="58"/>
      <c r="CB69" s="58"/>
      <c r="CC69" s="58"/>
      <c r="CD69" s="51"/>
    </row>
    <row r="70" spans="1:82" ht="12" customHeight="1" x14ac:dyDescent="0.25">
      <c r="A70" s="52"/>
      <c r="B70" s="5"/>
      <c r="C70" s="5"/>
      <c r="D70" s="5"/>
      <c r="E70" s="5"/>
      <c r="F70" s="5"/>
      <c r="G70" s="5"/>
      <c r="H70" s="5"/>
      <c r="I70" s="5"/>
      <c r="J70" s="5"/>
      <c r="K70" s="5"/>
      <c r="L70" s="5"/>
      <c r="M70" s="5"/>
      <c r="N70" s="5"/>
      <c r="O70" s="5"/>
      <c r="P70" s="5"/>
      <c r="Q70" s="26"/>
      <c r="R70" s="5"/>
      <c r="S70" s="52"/>
      <c r="T70" s="5"/>
      <c r="U70" s="60" t="s">
        <v>8</v>
      </c>
      <c r="V70" s="5"/>
      <c r="W70" s="5" t="str">
        <f>Data_Etablissement!B2&amp;" "&amp;Data_Etablissement!C2</f>
        <v>adresse de votre ES Département de Votre ES</v>
      </c>
      <c r="X70" s="5"/>
      <c r="Y70" s="5"/>
      <c r="Z70" s="5"/>
      <c r="AA70" s="5"/>
      <c r="AB70" s="5"/>
      <c r="AC70" s="5"/>
      <c r="AD70" s="5"/>
      <c r="AE70" s="5"/>
      <c r="AF70" s="5"/>
      <c r="AG70" s="5"/>
      <c r="AH70" s="5"/>
      <c r="AI70" s="5"/>
      <c r="AJ70" s="5"/>
      <c r="AK70" s="5"/>
      <c r="AL70" s="5"/>
      <c r="AM70" s="5"/>
      <c r="AN70" s="5"/>
      <c r="AO70" s="52"/>
      <c r="AP70" s="52"/>
      <c r="AQ70" s="5"/>
      <c r="AR70" s="5"/>
      <c r="AS70" s="5"/>
      <c r="AT70" s="5"/>
      <c r="AU70" s="5"/>
      <c r="AV70" s="5"/>
      <c r="AW70" s="5"/>
      <c r="AX70" s="5"/>
      <c r="AY70" s="5"/>
      <c r="AZ70" s="5"/>
      <c r="BA70" s="5"/>
      <c r="BB70" s="5"/>
      <c r="BC70" s="5"/>
      <c r="BD70" s="5"/>
      <c r="BE70" s="5"/>
      <c r="BF70" s="26"/>
      <c r="BG70" s="5"/>
      <c r="BH70" s="52"/>
      <c r="BI70" s="5"/>
      <c r="BJ70" s="60" t="s">
        <v>8</v>
      </c>
      <c r="BK70" s="5"/>
      <c r="BL70" s="5" t="str">
        <f>IF(W70="","",W70)</f>
        <v>adresse de votre ES Département de Votre ES</v>
      </c>
      <c r="BM70" s="5"/>
      <c r="BN70" s="5"/>
      <c r="BO70" s="5"/>
      <c r="BP70" s="5"/>
      <c r="BQ70" s="5"/>
      <c r="BR70" s="5"/>
      <c r="BS70" s="5"/>
      <c r="BT70" s="5"/>
      <c r="BU70" s="5"/>
      <c r="BV70" s="5"/>
      <c r="BW70" s="5"/>
      <c r="BX70" s="5"/>
      <c r="BY70" s="5"/>
      <c r="BZ70" s="5"/>
      <c r="CA70" s="5"/>
      <c r="CB70" s="5"/>
      <c r="CC70" s="5"/>
      <c r="CD70" s="52"/>
    </row>
    <row r="71" spans="1:82" ht="12" customHeight="1" x14ac:dyDescent="0.25">
      <c r="A71" s="52"/>
      <c r="B71" s="5"/>
      <c r="C71" s="5"/>
      <c r="D71" s="5" t="str">
        <f>IF((INDEX(Tableau1[Medecin_Pres],MATCH(Demandes!X11,Tableau1[Num_Commande],0)))="","",INDEX(Tableau1[Medecin_Pres],MATCH(Demandes!X11,Tableau1[Num_Commande],0)))</f>
        <v/>
      </c>
      <c r="E71" s="5"/>
      <c r="F71" s="5"/>
      <c r="G71" s="5"/>
      <c r="H71" s="5"/>
      <c r="I71" s="5"/>
      <c r="J71" s="5"/>
      <c r="K71" s="5"/>
      <c r="L71" s="5"/>
      <c r="M71" s="5"/>
      <c r="N71" s="5"/>
      <c r="O71" s="5"/>
      <c r="P71" s="5"/>
      <c r="Q71" s="26"/>
      <c r="R71" s="5"/>
      <c r="S71" s="52"/>
      <c r="T71" s="5"/>
      <c r="U71" s="60" t="s">
        <v>97</v>
      </c>
      <c r="V71" s="5"/>
      <c r="W71" s="52"/>
      <c r="X71" s="52" t="str">
        <f>LEFT(Data_Etablissement!D2,1)</f>
        <v>V</v>
      </c>
      <c r="Y71" s="75" t="str">
        <f>MID(Data_Etablissement!D2,2,1)</f>
        <v>o</v>
      </c>
      <c r="Z71" s="75"/>
      <c r="AA71" s="48" t="str">
        <f>MID(Data_Etablissement!D2,3,1)</f>
        <v>t</v>
      </c>
      <c r="AB71" s="75" t="str">
        <f>MID(Data_Etablissement!D2,4,1)</f>
        <v>r</v>
      </c>
      <c r="AC71" s="19" t="str">
        <f>MID(Data_Etablissement!D2,5,1)</f>
        <v>e</v>
      </c>
      <c r="AD71" s="5" t="str">
        <f>MID(Data_Etablissement!D2,6,1)</f>
        <v xml:space="preserve"> </v>
      </c>
      <c r="AE71" s="75" t="str">
        <f>MID(Data_Etablissement!D2,7,1)</f>
        <v>f</v>
      </c>
      <c r="AF71" s="75"/>
      <c r="AG71" s="48" t="str">
        <f>MID(Data_Etablissement!D2,8,1)</f>
        <v>i</v>
      </c>
      <c r="AH71" s="68"/>
      <c r="AI71" s="5" t="str">
        <f>MID(Data_Etablissement!D2,9,1)</f>
        <v>n</v>
      </c>
      <c r="AJ71" s="75" t="str">
        <f>MID(Data_Etablissement!D2,10,1)</f>
        <v>e</v>
      </c>
      <c r="AK71" s="54"/>
      <c r="AL71" s="75" t="str">
        <f>MID(Data_Etablissement!D2,11,1)</f>
        <v>s</v>
      </c>
      <c r="AM71" s="19" t="str">
        <f>MID(Data_Etablissement!D2,12,1)</f>
        <v>s</v>
      </c>
      <c r="AN71" s="19" t="str">
        <f>MID(Data_Etablissement!D2,13,1)</f>
        <v/>
      </c>
      <c r="AO71" s="52" t="str">
        <f>MID(Data_Etablissement!D2,14,1)</f>
        <v/>
      </c>
      <c r="AP71" s="52"/>
      <c r="AQ71" s="5"/>
      <c r="AR71" s="5"/>
      <c r="AS71" s="5" t="str">
        <f>IF(D71="","",D71)</f>
        <v/>
      </c>
      <c r="AT71" s="5"/>
      <c r="AU71" s="5"/>
      <c r="AV71" s="5"/>
      <c r="AW71" s="5"/>
      <c r="AX71" s="5"/>
      <c r="AY71" s="5"/>
      <c r="AZ71" s="5"/>
      <c r="BA71" s="5"/>
      <c r="BB71" s="5"/>
      <c r="BC71" s="5"/>
      <c r="BD71" s="5"/>
      <c r="BE71" s="5"/>
      <c r="BF71" s="26"/>
      <c r="BG71" s="5"/>
      <c r="BH71" s="52"/>
      <c r="BI71" s="5"/>
      <c r="BJ71" s="60" t="s">
        <v>97</v>
      </c>
      <c r="BK71" s="5"/>
      <c r="BL71" s="52"/>
      <c r="BM71" s="52" t="str">
        <f>IF(X71="","",X71)</f>
        <v>V</v>
      </c>
      <c r="BN71" s="52" t="str">
        <f t="shared" ref="BN71:CC71" si="5">IF(Y71="","",Y71)</f>
        <v>o</v>
      </c>
      <c r="BO71" s="52" t="str">
        <f t="shared" si="5"/>
        <v/>
      </c>
      <c r="BP71" s="52" t="str">
        <f t="shared" si="5"/>
        <v>t</v>
      </c>
      <c r="BQ71" s="52" t="str">
        <f t="shared" si="5"/>
        <v>r</v>
      </c>
      <c r="BR71" s="52" t="str">
        <f t="shared" si="5"/>
        <v>e</v>
      </c>
      <c r="BS71" s="52" t="str">
        <f t="shared" si="5"/>
        <v xml:space="preserve"> </v>
      </c>
      <c r="BT71" s="52" t="str">
        <f t="shared" si="5"/>
        <v>f</v>
      </c>
      <c r="BU71" s="52" t="str">
        <f t="shared" si="5"/>
        <v/>
      </c>
      <c r="BV71" s="52" t="str">
        <f t="shared" si="5"/>
        <v>i</v>
      </c>
      <c r="BW71" s="52" t="str">
        <f t="shared" si="5"/>
        <v/>
      </c>
      <c r="BX71" s="52" t="str">
        <f t="shared" si="5"/>
        <v>n</v>
      </c>
      <c r="BY71" s="52" t="str">
        <f t="shared" si="5"/>
        <v>e</v>
      </c>
      <c r="BZ71" s="52" t="str">
        <f t="shared" si="5"/>
        <v/>
      </c>
      <c r="CA71" s="52" t="str">
        <f t="shared" si="5"/>
        <v>s</v>
      </c>
      <c r="CB71" s="52" t="str">
        <f t="shared" si="5"/>
        <v>s</v>
      </c>
      <c r="CC71" s="52" t="str">
        <f t="shared" si="5"/>
        <v/>
      </c>
      <c r="CD71" s="48" t="str">
        <f t="shared" ref="CD71" si="6">AO71</f>
        <v/>
      </c>
    </row>
    <row r="72" spans="1:82" ht="3" customHeight="1" x14ac:dyDescent="0.25">
      <c r="A72" s="52"/>
      <c r="B72" s="5"/>
      <c r="C72" s="5"/>
      <c r="D72" s="5"/>
      <c r="E72" s="5"/>
      <c r="F72" s="5"/>
      <c r="G72" s="5"/>
      <c r="H72" s="5"/>
      <c r="I72" s="5"/>
      <c r="J72" s="5"/>
      <c r="K72" s="5"/>
      <c r="L72" s="5"/>
      <c r="M72" s="5"/>
      <c r="N72" s="5"/>
      <c r="O72" s="5"/>
      <c r="P72" s="5"/>
      <c r="Q72" s="5"/>
      <c r="R72" s="5"/>
      <c r="S72" s="52"/>
      <c r="T72" s="5"/>
      <c r="U72" s="75"/>
      <c r="V72" s="48"/>
      <c r="W72" s="48"/>
      <c r="X72" s="63"/>
      <c r="Y72" s="48"/>
      <c r="Z72" s="48"/>
      <c r="AA72" s="48"/>
      <c r="AB72" s="48"/>
      <c r="AC72" s="48"/>
      <c r="AD72" s="63"/>
      <c r="AE72" s="48"/>
      <c r="AF72" s="48"/>
      <c r="AG72" s="48"/>
      <c r="AH72" s="63"/>
      <c r="AI72" s="63"/>
      <c r="AJ72" s="63"/>
      <c r="AK72" s="48"/>
      <c r="AL72" s="48"/>
      <c r="AM72" s="48"/>
      <c r="AN72" s="48"/>
      <c r="AO72" s="54"/>
      <c r="AP72" s="52"/>
      <c r="AQ72" s="5"/>
      <c r="AR72" s="5"/>
      <c r="AS72" s="5"/>
      <c r="AT72" s="5"/>
      <c r="AU72" s="5"/>
      <c r="AV72" s="5"/>
      <c r="AW72" s="5"/>
      <c r="AX72" s="5"/>
      <c r="AY72" s="5"/>
      <c r="AZ72" s="5"/>
      <c r="BA72" s="5"/>
      <c r="BB72" s="5"/>
      <c r="BC72" s="5"/>
      <c r="BD72" s="5"/>
      <c r="BE72" s="5"/>
      <c r="BF72" s="5"/>
      <c r="BG72" s="5"/>
      <c r="BH72" s="52"/>
      <c r="BI72" s="5"/>
      <c r="BJ72" s="75"/>
      <c r="BK72" s="48"/>
      <c r="BL72" s="48"/>
      <c r="BM72" s="63"/>
      <c r="BN72" s="48"/>
      <c r="BO72" s="48"/>
      <c r="BP72" s="48"/>
      <c r="BQ72" s="48"/>
      <c r="BR72" s="48"/>
      <c r="BS72" s="63"/>
      <c r="BT72" s="48"/>
      <c r="BU72" s="48"/>
      <c r="BV72" s="48"/>
      <c r="BW72" s="63"/>
      <c r="BX72" s="63"/>
      <c r="BY72" s="63"/>
      <c r="BZ72" s="48"/>
      <c r="CA72" s="48"/>
      <c r="CB72" s="48"/>
      <c r="CC72" s="48"/>
      <c r="CD72" s="54"/>
    </row>
    <row r="73" spans="1:82" ht="18" customHeight="1" x14ac:dyDescent="0.25">
      <c r="A73" s="52"/>
      <c r="B73" s="26" t="s">
        <v>94</v>
      </c>
      <c r="C73" s="5"/>
      <c r="D73" s="5"/>
      <c r="E73" s="5"/>
      <c r="F73" s="5"/>
      <c r="G73" s="5"/>
      <c r="H73" s="5"/>
      <c r="I73" s="5"/>
      <c r="J73" s="5"/>
      <c r="K73" s="5"/>
      <c r="L73" s="5"/>
      <c r="M73" s="5"/>
      <c r="N73" s="5"/>
      <c r="O73" s="5"/>
      <c r="P73" s="5"/>
      <c r="Q73" s="20"/>
      <c r="R73" s="5"/>
      <c r="S73" s="52"/>
      <c r="T73" s="5"/>
      <c r="U73" s="18"/>
      <c r="W73" s="5"/>
      <c r="X73" s="5"/>
      <c r="Y73" s="5"/>
      <c r="Z73" s="5"/>
      <c r="AA73" s="5"/>
      <c r="AB73" s="5"/>
      <c r="AC73" s="5"/>
      <c r="AD73" s="5"/>
      <c r="AE73" s="38"/>
      <c r="AF73" s="5"/>
      <c r="AG73" s="5"/>
      <c r="AI73" s="76" t="s">
        <v>105</v>
      </c>
      <c r="AP73" s="52"/>
      <c r="AQ73" s="26" t="s">
        <v>94</v>
      </c>
      <c r="AR73" s="5"/>
      <c r="AS73" s="5"/>
      <c r="AT73" s="5"/>
      <c r="AU73" s="5"/>
      <c r="AV73" s="5"/>
      <c r="AW73" s="5"/>
      <c r="AX73" s="5"/>
      <c r="AY73" s="5"/>
      <c r="AZ73" s="5"/>
      <c r="BA73" s="5"/>
      <c r="BB73" s="5"/>
      <c r="BC73" s="5"/>
      <c r="BD73" s="5"/>
      <c r="BE73" s="5"/>
      <c r="BF73" s="20"/>
      <c r="BG73" s="5"/>
      <c r="BH73" s="52"/>
      <c r="BI73" s="5"/>
      <c r="BJ73" s="18"/>
      <c r="BL73" s="5"/>
      <c r="BM73" s="5"/>
      <c r="BN73" s="5"/>
      <c r="BO73" s="5"/>
      <c r="BP73" s="5"/>
      <c r="BQ73" s="5"/>
      <c r="BR73" s="5"/>
      <c r="BS73" s="5"/>
      <c r="BT73" s="38"/>
      <c r="BU73" s="5"/>
      <c r="BV73" s="5"/>
      <c r="BX73" s="76" t="s">
        <v>105</v>
      </c>
    </row>
    <row r="74" spans="1:82" ht="12" customHeight="1" x14ac:dyDescent="0.25">
      <c r="A74" s="52"/>
      <c r="B74" s="46" t="s">
        <v>95</v>
      </c>
      <c r="C74" s="5"/>
      <c r="D74" s="5"/>
      <c r="E74" s="75" t="str">
        <f>IF($D$71="","",INDEX(LEFT(TableauMed[RPPS],1),MATCH(Cerfa!D71,TableauMed[Nom_Prenom_Medecin],0)))</f>
        <v/>
      </c>
      <c r="F74" s="19" t="str">
        <f>IF($D$71="","",MID(INDEX(TableauMed[RPPS],MATCH(Cerfa!D71,TableauMed[Nom_Prenom_Medecin],0)),2,1))</f>
        <v/>
      </c>
      <c r="G74" s="19" t="str">
        <f>IF($D$71="","",MID(INDEX(TableauMed[RPPS],MATCH(Cerfa!D71,TableauMed[Nom_Prenom_Medecin],0)),3,1))</f>
        <v/>
      </c>
      <c r="H74" s="19" t="str">
        <f>IF($D$71="","",MID(INDEX(TableauMed[RPPS],MATCH(Cerfa!D71,TableauMed[Nom_Prenom_Medecin],0)),4,1))</f>
        <v/>
      </c>
      <c r="I74" s="48" t="str">
        <f>IF($D$71="","",MID(INDEX(TableauMed[RPPS],MATCH(Cerfa!D71,TableauMed[Nom_Prenom_Medecin],0)),5,1))</f>
        <v/>
      </c>
      <c r="J74" s="19" t="str">
        <f>IF($D$71="","",MID(INDEX(TableauMed[RPPS],MATCH(Cerfa!D71,TableauMed[Nom_Prenom_Medecin],0)),6,1))</f>
        <v/>
      </c>
      <c r="K74" s="19" t="str">
        <f>IF($D$71="","",MID(INDEX(TableauMed[RPPS],MATCH(Cerfa!D71,TableauMed[Nom_Prenom_Medecin],0)),7,1))</f>
        <v/>
      </c>
      <c r="L74" s="48" t="str">
        <f>IF($D$71="","",MID(INDEX(TableauMed[RPPS],MATCH(Cerfa!D71,TableauMed[Nom_Prenom_Medecin],0)),8,1))</f>
        <v/>
      </c>
      <c r="M74" s="19" t="str">
        <f>IF($D$71="","",MID(INDEX(TableauMed[RPPS],MATCH(Cerfa!D71,TableauMed[Nom_Prenom_Medecin],0)),9,1))</f>
        <v/>
      </c>
      <c r="N74" s="48" t="str">
        <f>IF($D$71="","",MID(INDEX(TableauMed[RPPS],MATCH(Cerfa!D71,TableauMed[Nom_Prenom_Medecin],0)),10,1))</f>
        <v/>
      </c>
      <c r="O74" s="19" t="str">
        <f>IF($D$71="","",INDEX(RIGHT(TableauMed[RPPS],1),MATCH(Cerfa!D71,TableauMed[Nom_Prenom_Medecin],0)))</f>
        <v/>
      </c>
      <c r="P74" s="68"/>
      <c r="Q74" s="26"/>
      <c r="R74" s="5"/>
      <c r="S74" s="52"/>
      <c r="T74" s="5"/>
      <c r="U74" s="23" t="s">
        <v>104</v>
      </c>
      <c r="W74" s="104" t="str">
        <f>LEFT(TEXT(INDEX(Tableau1[Date],MATCH(Demandes!X11,Tableau1[Num_Commande],0)),"jj/mm/aaa"),1)</f>
        <v>0</v>
      </c>
      <c r="X74" s="19" t="str">
        <f>MID(TEXT(INDEX(Tableau1[Date],MATCH(Demandes!X11,Tableau1[Num_Commande],0)),"jj/mm/aaaa"),2,1)</f>
        <v>0</v>
      </c>
      <c r="Y74" s="48" t="str">
        <f>MID(TEXT(INDEX(Tableau1[Date],MATCH(Demandes!X11,Tableau1[Num_Commande],0)),"jj/mm/aaaa"),4,1)</f>
        <v>0</v>
      </c>
      <c r="Z74" s="54"/>
      <c r="AA74" s="19" t="str">
        <f>MID(TEXT(INDEX(Tableau1[Date],MATCH(Demandes!X11,Tableau1[Num_Commande],0)),"jj/mm/aaaa"),5,1)</f>
        <v>1</v>
      </c>
      <c r="AB74" s="19" t="str">
        <f>MID(TEXT(INDEX(Tableau1[Date],MATCH(Demandes!X11,Tableau1[Num_Commande],0)),"jj/mm/aaaa"),7,1)</f>
        <v>1</v>
      </c>
      <c r="AC74" s="19" t="str">
        <f>MID(TEXT(INDEX(Tableau1[Date],MATCH(Demandes!X11,Tableau1[Num_Commande],0)),"jj/mm/aaaa"),8,1)</f>
        <v>9</v>
      </c>
      <c r="AD74" s="19" t="str">
        <f>MID(TEXT(INDEX(Tableau1[Date],MATCH(Demandes!X11,Tableau1[Num_Commande],0)),"jj/mm/aaaa"),9,1)</f>
        <v>0</v>
      </c>
      <c r="AE74" s="5" t="str">
        <f>MID(TEXT(INDEX(Tableau1[Date],MATCH(Demandes!X11,Tableau1[Num_Commande],0)),"jj/mm/aaaa"),10,1)</f>
        <v>0</v>
      </c>
      <c r="AF74" s="68"/>
      <c r="AG74" s="5"/>
      <c r="AP74" s="52"/>
      <c r="AQ74" s="46" t="s">
        <v>95</v>
      </c>
      <c r="AR74" s="5"/>
      <c r="AS74" s="5"/>
      <c r="AT74" s="75" t="str">
        <f>IF(E74="","",E74)</f>
        <v/>
      </c>
      <c r="AU74" s="75" t="str">
        <f t="shared" ref="AU74:BD74" si="7">IF(F74="","",F74)</f>
        <v/>
      </c>
      <c r="AV74" s="75" t="str">
        <f t="shared" si="7"/>
        <v/>
      </c>
      <c r="AW74" s="75" t="str">
        <f t="shared" si="7"/>
        <v/>
      </c>
      <c r="AX74" s="75" t="str">
        <f t="shared" si="7"/>
        <v/>
      </c>
      <c r="AY74" s="75" t="str">
        <f t="shared" si="7"/>
        <v/>
      </c>
      <c r="AZ74" s="75" t="str">
        <f t="shared" si="7"/>
        <v/>
      </c>
      <c r="BA74" s="75" t="str">
        <f t="shared" si="7"/>
        <v/>
      </c>
      <c r="BB74" s="75" t="str">
        <f t="shared" si="7"/>
        <v/>
      </c>
      <c r="BC74" s="75" t="str">
        <f t="shared" si="7"/>
        <v/>
      </c>
      <c r="BD74" s="75" t="str">
        <f t="shared" si="7"/>
        <v/>
      </c>
      <c r="BE74" s="68"/>
      <c r="BF74" s="26"/>
      <c r="BG74" s="5"/>
      <c r="BH74" s="52"/>
      <c r="BI74" s="5"/>
      <c r="BJ74" s="23" t="s">
        <v>104</v>
      </c>
      <c r="BL74" s="104" t="str">
        <f>IF(W74="","",W74)</f>
        <v>0</v>
      </c>
      <c r="BM74" s="104" t="str">
        <f t="shared" ref="BM74:BT74" si="8">IF(X74="","",X74)</f>
        <v>0</v>
      </c>
      <c r="BN74" s="104" t="str">
        <f t="shared" si="8"/>
        <v>0</v>
      </c>
      <c r="BO74" s="104" t="str">
        <f t="shared" si="8"/>
        <v/>
      </c>
      <c r="BP74" s="104" t="str">
        <f t="shared" si="8"/>
        <v>1</v>
      </c>
      <c r="BQ74" s="104" t="str">
        <f t="shared" si="8"/>
        <v>1</v>
      </c>
      <c r="BR74" s="104" t="str">
        <f t="shared" si="8"/>
        <v>9</v>
      </c>
      <c r="BS74" s="104" t="str">
        <f t="shared" si="8"/>
        <v>0</v>
      </c>
      <c r="BT74" s="104" t="str">
        <f t="shared" si="8"/>
        <v>0</v>
      </c>
      <c r="BU74" s="68"/>
      <c r="BV74" s="5"/>
    </row>
    <row r="75" spans="1:82" ht="1.5" customHeight="1" x14ac:dyDescent="0.25">
      <c r="A75" s="52"/>
      <c r="B75" s="75"/>
      <c r="C75" s="48"/>
      <c r="D75" s="48"/>
      <c r="E75" s="48"/>
      <c r="F75" s="48"/>
      <c r="G75" s="48"/>
      <c r="H75" s="48" t="e">
        <f>MID(INDEX(TableauMed[RPPS],MATCH(Cerfa!D71,TableauMed[Nom_Prenom_Medecin],0)),5,1)</f>
        <v>#N/A</v>
      </c>
      <c r="I75" s="48"/>
      <c r="J75" s="48"/>
      <c r="K75" s="48"/>
      <c r="L75" s="48"/>
      <c r="M75" s="48"/>
      <c r="N75" s="48"/>
      <c r="O75" s="48"/>
      <c r="P75" s="48"/>
      <c r="Q75" s="48"/>
      <c r="R75" s="48"/>
      <c r="S75" s="54"/>
      <c r="AE75" s="58"/>
      <c r="AP75" s="52"/>
      <c r="AQ75" s="75"/>
      <c r="AR75" s="48"/>
      <c r="AS75" s="48"/>
      <c r="AT75" s="48"/>
      <c r="AU75" s="48"/>
      <c r="AV75" s="48"/>
      <c r="AW75" s="48" t="e">
        <f>MID(INDEX(TableauMed[RPPS],MATCH(Cerfa!AS71,TableauMed[Nom_Prenom_Medecin],0)),5,1)</f>
        <v>#N/A</v>
      </c>
      <c r="AX75" s="48"/>
      <c r="AY75" s="48"/>
      <c r="AZ75" s="48"/>
      <c r="BA75" s="48"/>
      <c r="BB75" s="48"/>
      <c r="BC75" s="48"/>
      <c r="BD75" s="48"/>
      <c r="BE75" s="48"/>
      <c r="BF75" s="48"/>
      <c r="BG75" s="48"/>
      <c r="BH75" s="54"/>
      <c r="BT75" s="58"/>
    </row>
    <row r="76" spans="1:82" ht="1.5" customHeight="1" x14ac:dyDescent="0.25"/>
    <row r="77" spans="1:82" ht="12" customHeight="1" x14ac:dyDescent="0.25">
      <c r="B77" s="245" t="s">
        <v>127</v>
      </c>
      <c r="C77" s="245"/>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5"/>
      <c r="AN77" s="245"/>
      <c r="AO77" s="245"/>
    </row>
    <row r="78" spans="1:82" ht="20.25" customHeight="1" x14ac:dyDescent="0.25">
      <c r="B78" s="251" t="s">
        <v>171</v>
      </c>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row>
    <row r="79" spans="1:82" ht="12.75" customHeight="1" x14ac:dyDescent="0.25">
      <c r="B79" s="245" t="s">
        <v>151</v>
      </c>
      <c r="C79" s="245"/>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5"/>
      <c r="AK79" s="245"/>
      <c r="AL79" s="245"/>
      <c r="AM79" s="245"/>
      <c r="AN79" s="245"/>
      <c r="AO79" s="245"/>
    </row>
    <row r="80" spans="1:82" ht="1.5" customHeight="1" x14ac:dyDescent="0.25">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row>
    <row r="81" spans="2:82" ht="12" customHeight="1" x14ac:dyDescent="0.25">
      <c r="B81" s="97" t="s">
        <v>96</v>
      </c>
      <c r="C81" s="94"/>
      <c r="D81" s="94"/>
      <c r="E81" s="94"/>
      <c r="F81" s="103" t="str">
        <f>IF(INDEX(Tableau1[Societe_Transporteur],MATCH(Demandes!X11,Tableau1[Num_Commande],0))="","",LEFT(INDEX(Tableau1[Societe_Transporteur],MATCH(Demandes!X11,Tableau1[Num_Commande],0)),FIND(" -",INDEX(Tableau1[Societe_Transporteur],MATCH(Demandes!X11,Tableau1[Num_Commande],0)))-1))</f>
        <v/>
      </c>
      <c r="G81" s="103"/>
      <c r="H81" s="103"/>
      <c r="I81" s="103"/>
      <c r="J81" s="94"/>
      <c r="K81" s="103"/>
      <c r="L81" s="103"/>
      <c r="M81" s="103"/>
      <c r="N81" s="94"/>
      <c r="O81" s="94"/>
      <c r="P81" s="103"/>
      <c r="Q81" s="103"/>
      <c r="R81" s="103"/>
      <c r="S81" s="103"/>
      <c r="T81" s="94"/>
      <c r="U81" s="94"/>
      <c r="V81" s="94"/>
      <c r="W81" s="95" t="s">
        <v>186</v>
      </c>
      <c r="X81" s="94"/>
      <c r="Y81" s="94"/>
      <c r="Z81" s="94"/>
      <c r="AA81" s="94"/>
      <c r="AB81" s="94"/>
      <c r="AC81" s="94"/>
      <c r="AD81" s="94"/>
      <c r="AE81" s="94"/>
      <c r="AF81" s="94"/>
      <c r="AG81" s="94"/>
      <c r="AH81" s="94"/>
      <c r="AI81" s="94"/>
      <c r="AJ81" s="94"/>
      <c r="AK81" s="94"/>
      <c r="AL81" s="94"/>
      <c r="AM81" s="94"/>
      <c r="AN81" s="94"/>
      <c r="AO81" s="98"/>
    </row>
    <row r="82" spans="2:82" ht="12" customHeight="1" x14ac:dyDescent="0.25">
      <c r="B82" s="99" t="s">
        <v>9</v>
      </c>
      <c r="C82" s="5"/>
      <c r="D82" s="96"/>
      <c r="E82" s="96"/>
      <c r="F82" s="96" t="str">
        <f>IF(F81="","",(INDEX(Tableau26[Adresse_HM],MATCH(F81,Tableau26[Societe_HM],0))&amp;" "&amp;INDEX(Tableau26[Departement_HM],MATCH(F81,Tableau26[Societe_HM],0))))</f>
        <v/>
      </c>
      <c r="G82" s="96"/>
      <c r="H82" s="96"/>
      <c r="I82" s="96"/>
      <c r="J82" s="103"/>
      <c r="K82" s="96"/>
      <c r="L82" s="5"/>
      <c r="M82" s="96"/>
      <c r="N82" s="103"/>
      <c r="O82" s="103"/>
      <c r="P82" s="96"/>
      <c r="Q82" s="96"/>
      <c r="R82" s="96"/>
      <c r="S82" s="96"/>
      <c r="T82" s="5"/>
      <c r="U82" s="5"/>
      <c r="V82" s="5"/>
      <c r="W82" s="19" t="str">
        <f>IF($F$81="","",INDEX(LEFT(Tableau26[Siret_HM],1),MATCH(Cerfa!F81,Tableau26[Societe_HM],0)))</f>
        <v/>
      </c>
      <c r="X82" s="19" t="str">
        <f>IF($F$81="","",MID(INDEX(Tableau26[Siret_HM],MATCH(Cerfa!F81,Tableau26[Societe_HM],0)),2,1))</f>
        <v/>
      </c>
      <c r="Y82" s="19" t="str">
        <f>IF($F$81="","",MID(INDEX(Tableau26[Siret_HM],MATCH(Cerfa!F81,Tableau26[Societe_HM],0)),3,1))</f>
        <v/>
      </c>
      <c r="Z82" s="48"/>
      <c r="AA82" s="54" t="str">
        <f>IF($F$81="","",MID(INDEX(Tableau26[Siret_HM],MATCH(Cerfa!F81,Tableau26[Societe_HM],0)),4,1))</f>
        <v/>
      </c>
      <c r="AB82" s="19" t="str">
        <f>IF($F$81="","",MID(INDEX(Tableau26[Siret_HM],MATCH(Cerfa!F81,Tableau26[Societe_HM],0)),5,1))</f>
        <v/>
      </c>
      <c r="AC82" s="19" t="str">
        <f>IF($F$81="","",MID(INDEX(Tableau26[Siret_HM],MATCH(Cerfa!F81,Tableau26[Societe_HM],0)),6,1))</f>
        <v/>
      </c>
      <c r="AD82" s="19" t="str">
        <f>IF($F$81="","",MID(INDEX(Tableau26[Siret_HM],MATCH(Cerfa!F81,Tableau26[Societe_HM],0)),7,1))</f>
        <v/>
      </c>
      <c r="AE82" s="19" t="str">
        <f>IF($F$81="","",MID(INDEX(Tableau26[Siret_HM],MATCH(Cerfa!F81,Tableau26[Societe_HM],0)),8,1))</f>
        <v/>
      </c>
      <c r="AF82" s="48"/>
      <c r="AG82" s="54" t="str">
        <f>IF($F$81="","",MID(INDEX(Tableau26[Siret_HM],MATCH(Cerfa!F81,Tableau26[Societe_HM],0)),9,1))</f>
        <v/>
      </c>
      <c r="AH82" s="90"/>
      <c r="AI82" s="90" t="str">
        <f>IF($F$81="","",MID(INDEX(Tableau26[Siret_HM],MATCH(Cerfa!F81,Tableau26[Societe_HM],0)),10,1))</f>
        <v/>
      </c>
      <c r="AJ82" s="90" t="str">
        <f>IF($F$81="","",MID(INDEX(Tableau26[Siret_HM],MATCH(Cerfa!F81,Tableau26[Societe_HM],0)),11,1))</f>
        <v/>
      </c>
      <c r="AK82" s="90"/>
      <c r="AL82" s="90" t="str">
        <f>IF($F$81="","",MID(INDEX(Tableau26[Siret_HM],MATCH(Cerfa!F81,Tableau26[Societe_HM],0)),12,1))</f>
        <v/>
      </c>
      <c r="AM82" s="90" t="str">
        <f>IF($F$81="","",MID(INDEX(Tableau26[Siret_HM],MATCH(Cerfa!F81,Tableau26[Societe_HM],0)),13,1))</f>
        <v/>
      </c>
      <c r="AN82" s="91" t="str">
        <f>IF($F$81="","",MID(INDEX(Tableau26[Siret_HM],MATCH(Cerfa!F81,Tableau26[Societe_HM],0)),14,1))</f>
        <v/>
      </c>
      <c r="AO82" s="100"/>
    </row>
    <row r="83" spans="2:82" ht="1.5" customHeight="1" x14ac:dyDescent="0.25">
      <c r="B83" s="99"/>
      <c r="C83" s="5"/>
      <c r="D83" s="5"/>
      <c r="E83" s="5"/>
      <c r="F83" s="5"/>
      <c r="G83" s="5"/>
      <c r="H83" s="5"/>
      <c r="I83" s="5"/>
      <c r="J83" s="5"/>
      <c r="K83" s="5"/>
      <c r="L83" s="94"/>
      <c r="M83" s="5"/>
      <c r="N83" s="5"/>
      <c r="O83" s="5"/>
      <c r="P83" s="5"/>
      <c r="Q83" s="5"/>
      <c r="R83" s="5"/>
      <c r="S83" s="5"/>
      <c r="T83" s="5"/>
      <c r="U83" s="5"/>
      <c r="V83" s="5"/>
      <c r="W83" s="5"/>
      <c r="X83" s="5"/>
      <c r="Y83" s="5"/>
      <c r="Z83" s="5"/>
      <c r="AA83" s="5"/>
      <c r="AB83" s="5"/>
      <c r="AC83" s="5"/>
      <c r="AD83" s="5"/>
      <c r="AE83" s="5"/>
      <c r="AF83" s="5"/>
      <c r="AG83" s="5"/>
      <c r="AH83" s="92"/>
      <c r="AI83" s="93"/>
      <c r="AJ83" s="93"/>
      <c r="AK83" s="93"/>
      <c r="AL83" s="93"/>
      <c r="AM83" s="93"/>
      <c r="AN83" s="93"/>
      <c r="AO83" s="100"/>
    </row>
    <row r="84" spans="2:82" ht="12" customHeight="1" x14ac:dyDescent="0.25">
      <c r="B84" s="99" t="s">
        <v>152</v>
      </c>
      <c r="C84" s="5"/>
      <c r="D84" s="5"/>
      <c r="E84" s="5"/>
      <c r="F84" s="5"/>
      <c r="G84" s="5"/>
      <c r="H84" s="5"/>
      <c r="I84" s="5"/>
      <c r="J84" s="5"/>
      <c r="K84" s="75"/>
      <c r="L84" s="54"/>
      <c r="M84" s="48"/>
      <c r="N84" s="54"/>
      <c r="O84" s="48"/>
      <c r="P84" s="48"/>
      <c r="Q84" s="48"/>
      <c r="R84" s="48"/>
      <c r="S84" s="54"/>
      <c r="T84" s="5"/>
      <c r="U84" s="5"/>
      <c r="V84" s="5"/>
      <c r="W84" s="55" t="s">
        <v>56</v>
      </c>
      <c r="X84" s="5"/>
      <c r="Y84" s="5"/>
      <c r="Z84" s="5"/>
      <c r="AA84" s="5"/>
      <c r="AB84" s="5"/>
      <c r="AC84" s="5"/>
      <c r="AD84" s="5"/>
      <c r="AE84" s="5"/>
      <c r="AF84" s="5"/>
      <c r="AG84" s="5"/>
      <c r="AH84" s="5"/>
      <c r="AI84" s="5"/>
      <c r="AJ84" s="5"/>
      <c r="AK84" s="5"/>
      <c r="AL84" s="5"/>
      <c r="AM84" s="5"/>
      <c r="AN84" s="5"/>
      <c r="AO84" s="100"/>
    </row>
    <row r="85" spans="2:82" ht="3" customHeight="1" x14ac:dyDescent="0.25">
      <c r="B85" s="102"/>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101"/>
      <c r="AQ85" s="102"/>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6"/>
      <c r="BY85" s="96"/>
      <c r="BZ85" s="96"/>
      <c r="CA85" s="96"/>
      <c r="CB85" s="96"/>
      <c r="CC85" s="96"/>
      <c r="CD85" s="101"/>
    </row>
    <row r="86" spans="2:82" ht="1.5" customHeight="1" x14ac:dyDescent="0.25"/>
    <row r="87" spans="2:82" ht="15" customHeight="1" x14ac:dyDescent="0.25">
      <c r="B87" s="249" t="s">
        <v>175</v>
      </c>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Q87" s="249" t="s">
        <v>175</v>
      </c>
      <c r="AR87" s="249"/>
      <c r="AS87" s="249"/>
      <c r="AT87" s="249"/>
      <c r="AU87" s="249"/>
      <c r="AV87" s="249"/>
      <c r="AW87" s="249"/>
      <c r="AX87" s="249"/>
      <c r="AY87" s="249"/>
      <c r="AZ87" s="249"/>
      <c r="BA87" s="249"/>
      <c r="BB87" s="249"/>
      <c r="BC87" s="249"/>
      <c r="BD87" s="249"/>
      <c r="BE87" s="249"/>
      <c r="BF87" s="249"/>
      <c r="BG87" s="249"/>
      <c r="BH87" s="249"/>
      <c r="BI87" s="249"/>
      <c r="BJ87" s="249"/>
      <c r="BK87" s="249"/>
      <c r="BL87" s="249"/>
      <c r="BM87" s="249"/>
      <c r="BN87" s="249"/>
      <c r="BO87" s="249"/>
      <c r="BP87" s="249"/>
      <c r="BQ87" s="249"/>
      <c r="BR87" s="249"/>
      <c r="BS87" s="249"/>
      <c r="BT87" s="249"/>
      <c r="BU87" s="249"/>
      <c r="BV87" s="249"/>
      <c r="BW87" s="249"/>
      <c r="BX87" s="249"/>
      <c r="BY87" s="249"/>
      <c r="BZ87" s="249"/>
      <c r="CA87" s="249"/>
      <c r="CB87" s="249"/>
      <c r="CC87" s="249"/>
      <c r="CD87" s="249"/>
    </row>
    <row r="88" spans="2:82" ht="29.25" customHeight="1" x14ac:dyDescent="0.25">
      <c r="B88" s="249"/>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Q88" s="249"/>
      <c r="AR88" s="249"/>
      <c r="AS88" s="249"/>
      <c r="AT88" s="249"/>
      <c r="AU88" s="249"/>
      <c r="AV88" s="249"/>
      <c r="AW88" s="249"/>
      <c r="AX88" s="249"/>
      <c r="AY88" s="249"/>
      <c r="AZ88" s="249"/>
      <c r="BA88" s="249"/>
      <c r="BB88" s="249"/>
      <c r="BC88" s="249"/>
      <c r="BD88" s="249"/>
      <c r="BE88" s="249"/>
      <c r="BF88" s="249"/>
      <c r="BG88" s="249"/>
      <c r="BH88" s="249"/>
      <c r="BI88" s="249"/>
      <c r="BJ88" s="249"/>
      <c r="BK88" s="249"/>
      <c r="BL88" s="249"/>
      <c r="BM88" s="249"/>
      <c r="BN88" s="249"/>
      <c r="BO88" s="249"/>
      <c r="BP88" s="249"/>
      <c r="BQ88" s="249"/>
      <c r="BR88" s="249"/>
      <c r="BS88" s="249"/>
      <c r="BT88" s="249"/>
      <c r="BU88" s="249"/>
      <c r="BV88" s="249"/>
      <c r="BW88" s="249"/>
      <c r="BX88" s="249"/>
      <c r="BY88" s="249"/>
      <c r="BZ88" s="249"/>
      <c r="CA88" s="249"/>
      <c r="CB88" s="249"/>
      <c r="CC88" s="249"/>
      <c r="CD88" s="249"/>
    </row>
    <row r="89" spans="2:82" ht="17.25" customHeight="1" x14ac:dyDescent="0.25">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Q89" s="168"/>
      <c r="AR89" s="168"/>
      <c r="AS89" s="168"/>
      <c r="AT89" s="168"/>
      <c r="AU89" s="168"/>
      <c r="AV89" s="168"/>
      <c r="AW89" s="168"/>
      <c r="AX89" s="168"/>
      <c r="AY89" s="168"/>
      <c r="AZ89" s="168"/>
      <c r="BA89" s="168"/>
      <c r="BB89" s="168"/>
      <c r="BC89" s="168"/>
      <c r="BD89" s="168"/>
      <c r="BE89" s="168"/>
      <c r="BF89" s="168"/>
      <c r="BG89" s="168"/>
      <c r="BH89" s="168"/>
      <c r="BI89" s="168"/>
      <c r="BJ89" s="168"/>
      <c r="BK89" s="168"/>
      <c r="BL89" s="168"/>
      <c r="BM89" s="168"/>
      <c r="BN89" s="168"/>
      <c r="BO89" s="168"/>
      <c r="BP89" s="168"/>
      <c r="BQ89" s="168"/>
      <c r="BR89" s="168"/>
      <c r="BS89" s="168"/>
      <c r="BT89" s="168"/>
      <c r="BU89" s="168"/>
      <c r="BV89" s="168"/>
      <c r="BW89" s="168"/>
      <c r="BX89" s="168"/>
      <c r="BY89" s="168"/>
    </row>
    <row r="91" spans="2:82" x14ac:dyDescent="0.25">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row>
    <row r="93" spans="2:82" ht="15" customHeight="1" x14ac:dyDescent="0.25">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row>
  </sheetData>
  <sheetProtection algorithmName="SHA-512" hashValue="4BBnIThB14F2kVLvEQaw8fV9kC/uT1wfViAmJ+E/xyWPfyL/Be/0xD8eIaxEU5SLByHJ3uEr/EjRAfLXUMozqA==" saltValue="RRhzmEyYgxeATh4vGIs3eQ==" spinCount="100000" sheet="1" objects="1" scenarios="1"/>
  <mergeCells count="21">
    <mergeCell ref="BB48:BY48"/>
    <mergeCell ref="AQ67:CD67"/>
    <mergeCell ref="AQ87:CD88"/>
    <mergeCell ref="BY1:CD2"/>
    <mergeCell ref="M48:AJ48"/>
    <mergeCell ref="H1:AI1"/>
    <mergeCell ref="I2:AI2"/>
    <mergeCell ref="B79:AO79"/>
    <mergeCell ref="B77:AO77"/>
    <mergeCell ref="B67:AO67"/>
    <mergeCell ref="B31:AO31"/>
    <mergeCell ref="B4:AO4"/>
    <mergeCell ref="AB9:AO14"/>
    <mergeCell ref="B78:AO78"/>
    <mergeCell ref="B87:AO88"/>
    <mergeCell ref="AJ1:AO2"/>
    <mergeCell ref="AW1:BX1"/>
    <mergeCell ref="AX2:BX2"/>
    <mergeCell ref="AQ4:CD4"/>
    <mergeCell ref="BQ9:CD14"/>
    <mergeCell ref="AQ31:CD31"/>
  </mergeCells>
  <pageMargins left="0.23622047244094491" right="0.23622047244094491" top="0.19685039370078741" bottom="0.19685039370078741"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02" id="{AD535F82-090F-462B-9969-A610ECC14629}">
            <xm:f>Demandes!$X$11=LEFT(Demandes!X11,1)="P"</xm:f>
            <x14:dxf>
              <fill>
                <patternFill>
                  <bgColor theme="1"/>
                </patternFill>
              </fill>
            </x14:dxf>
          </x14:cfRule>
          <xm:sqref>B3:AO8 B10:AA12 B9:AB9 I14:Q14 I26:Y26 B1:AI2 AQ3:CD8 AQ9:BQ9 AX14:BF14 AQ1:BX2 AQ10:BP12 AX26:BN26</xm:sqref>
        </x14:conditionalFormatting>
        <x14:conditionalFormatting xmlns:xm="http://schemas.microsoft.com/office/excel/2006/main">
          <x14:cfRule type="expression" priority="101" id="{509DAF44-CBF3-48F9-9D57-94B35B78D80B}">
            <xm:f>Demandes!$X$18="Aller à l'onglet PMT pour imprimer le bon de transport"</xm:f>
            <x14:dxf>
              <fill>
                <patternFill>
                  <bgColor theme="1"/>
                </patternFill>
              </fill>
            </x14:dxf>
          </x14:cfRule>
          <xm:sqref>B9:AB9 B10:AA14 B78 B75:AO77 B69:T74 AK69:AO74 B79:AO86 B15:AO57 B60:AO60 AB58:AO58 B64:AO68 C61:AO63 B89:AO89 B87 B59:N59 X59:AO59 B3:AO8 B1:AJ1 B2:AI2</xm:sqref>
        </x14:conditionalFormatting>
        <x14:conditionalFormatting xmlns:xm="http://schemas.microsoft.com/office/excel/2006/main">
          <x14:cfRule type="expression" priority="109" id="{AD535F82-090F-462B-9969-A610ECC14629}">
            <xm:f>Demandes!$X$11=LEFT(Demandes!X22,1)="P"</xm:f>
            <x14:dxf>
              <fill>
                <patternFill>
                  <bgColor theme="1"/>
                </patternFill>
              </fill>
            </x14:dxf>
          </x14:cfRule>
          <xm:sqref>B15:AO17 B13:AA14 AQ15:CD17 AQ13:BP14</xm:sqref>
        </x14:conditionalFormatting>
        <x14:conditionalFormatting xmlns:xm="http://schemas.microsoft.com/office/excel/2006/main">
          <x14:cfRule type="expression" priority="114" id="{AD535F82-090F-462B-9969-A610ECC14629}">
            <xm:f>Demandes!$X$11=LEFT(Demandes!X63,1)="P"</xm:f>
            <x14:dxf>
              <fill>
                <patternFill>
                  <bgColor theme="1"/>
                </patternFill>
              </fill>
            </x14:dxf>
          </x14:cfRule>
          <xm:sqref>B78 B79:AO83 B64:AO77 AQ64:CD76</xm:sqref>
        </x14:conditionalFormatting>
        <x14:conditionalFormatting xmlns:xm="http://schemas.microsoft.com/office/excel/2006/main">
          <x14:cfRule type="expression" priority="119" id="{AD535F82-090F-462B-9969-A610ECC14629}">
            <xm:f>Demandes!$X$11=LEFT(Demandes!X25,1)="P"</xm:f>
            <x14:dxf>
              <fill>
                <patternFill>
                  <bgColor theme="1"/>
                </patternFill>
              </fill>
            </x14:dxf>
          </x14:cfRule>
          <xm:sqref>B18:AO19 AQ18:CD19</xm:sqref>
        </x14:conditionalFormatting>
        <x14:conditionalFormatting xmlns:xm="http://schemas.microsoft.com/office/excel/2006/main">
          <x14:cfRule type="expression" priority="94" id="{EB0BD90A-8573-4D51-8899-1887CB8256CF}">
            <xm:f>Demandes!$X$18="Aller à l'onglet PMT pour imprimer le bon de transport"</xm:f>
            <x14:dxf>
              <fill>
                <patternFill>
                  <bgColor theme="1"/>
                </patternFill>
              </fill>
            </x14:dxf>
          </x14:cfRule>
          <xm:sqref>U69:AJ74</xm:sqref>
        </x14:conditionalFormatting>
        <x14:conditionalFormatting xmlns:xm="http://schemas.microsoft.com/office/excel/2006/main">
          <x14:cfRule type="expression" priority="126" id="{AD535F82-090F-462B-9969-A610ECC14629}">
            <xm:f>Demandes!$X$11=LEFT(Demandes!X26,1)="P"</xm:f>
            <x14:dxf>
              <fill>
                <patternFill>
                  <bgColor theme="1"/>
                </patternFill>
              </fill>
            </x14:dxf>
          </x14:cfRule>
          <xm:sqref>B20:AO28 AQ20:CD28</xm:sqref>
        </x14:conditionalFormatting>
        <x14:conditionalFormatting xmlns:xm="http://schemas.microsoft.com/office/excel/2006/main">
          <x14:cfRule type="expression" priority="127" id="{2FDCF790-EE53-4ACF-A1A2-8CADFA60316A}">
            <xm:f>Demandes!$X$11=LEFT(Demandes!X35,1)="P"</xm:f>
            <x14:dxf>
              <fill>
                <patternFill>
                  <bgColor theme="1"/>
                </patternFill>
              </fill>
            </x14:dxf>
          </x14:cfRule>
          <xm:sqref>B31:AO38 AQ31:CD38</xm:sqref>
        </x14:conditionalFormatting>
        <x14:conditionalFormatting xmlns:xm="http://schemas.microsoft.com/office/excel/2006/main">
          <x14:cfRule type="expression" priority="141" id="{AD535F82-090F-462B-9969-A610ECC14629}">
            <xm:f>Demandes!$X$11=LEFT(Demandes!X34,1)="P"</xm:f>
            <x14:dxf>
              <fill>
                <patternFill>
                  <bgColor theme="1"/>
                </patternFill>
              </fill>
            </x14:dxf>
          </x14:cfRule>
          <xm:sqref>B29:AO30 AQ29:CD30</xm:sqref>
        </x14:conditionalFormatting>
        <x14:conditionalFormatting xmlns:xm="http://schemas.microsoft.com/office/excel/2006/main">
          <x14:cfRule type="expression" priority="155" id="{AD535F82-090F-462B-9969-A610ECC14629}">
            <xm:f>Demandes!$X$11=LEFT(Demandes!X82,1)="P"</xm:f>
            <x14:dxf>
              <fill>
                <patternFill>
                  <bgColor theme="1"/>
                </patternFill>
              </fill>
            </x14:dxf>
          </x14:cfRule>
          <xm:sqref>B84:AO86 B89:AO90 B87 AQ85:CD86 AQ89:CD90 AQ87</xm:sqref>
        </x14:conditionalFormatting>
        <x14:conditionalFormatting xmlns:xm="http://schemas.microsoft.com/office/excel/2006/main">
          <x14:cfRule type="expression" priority="92" id="{A9B27378-CE9D-4BE8-A7E3-19D21EF94645}">
            <xm:f>Demandes!$X$11="Aucun bon de transport"</xm:f>
            <x14:dxf>
              <fill>
                <patternFill>
                  <bgColor theme="1"/>
                </patternFill>
              </fill>
            </x14:dxf>
          </x14:cfRule>
          <xm:sqref>B60:AO60 AB58:AO58 B64:AO86 C61:AO63 B89:AO91 B87 B59:N59 X59:AO59 B3:AO57 B1:AJ1 B2:AI2</xm:sqref>
        </x14:conditionalFormatting>
        <x14:conditionalFormatting xmlns:xm="http://schemas.microsoft.com/office/excel/2006/main">
          <x14:cfRule type="expression" priority="91" id="{22EE9FC8-5E8B-4D82-BBB2-0217C95D77AB}">
            <xm:f>Demandes!$X$18="Aucune émission de PMT"</xm:f>
            <x14:dxf>
              <fill>
                <patternFill>
                  <bgColor theme="1"/>
                </patternFill>
              </fill>
            </x14:dxf>
          </x14:cfRule>
          <xm:sqref>B60:AO60 AB58:AO58 B64:AO86 C61:AO63 B89:AO90 B87 B59:N59 X59:AO59 B3:AO57 B1:AJ1 B2:AI2</xm:sqref>
        </x14:conditionalFormatting>
        <x14:conditionalFormatting xmlns:xm="http://schemas.microsoft.com/office/excel/2006/main">
          <x14:cfRule type="expression" priority="90" id="{5D695AF1-7D92-46E6-9C94-C2782E2C1EA6}">
            <xm:f>Demandes!$X$18="Aller à l'onglet PMT pour l'impression"</xm:f>
            <x14:dxf>
              <fill>
                <patternFill>
                  <bgColor theme="1"/>
                </patternFill>
              </fill>
            </x14:dxf>
          </x14:cfRule>
          <xm:sqref>B60:AO60 AB58:AO58 B64:AO86 C61:AO63 B89:AO89 B87 B59:N59 X59:AO59 B3:AO57 B1:AJ1 B2:AI2</xm:sqref>
        </x14:conditionalFormatting>
        <x14:conditionalFormatting xmlns:xm="http://schemas.microsoft.com/office/excel/2006/main">
          <x14:cfRule type="expression" priority="525" id="{AD535F82-090F-462B-9969-A610ECC14629}">
            <xm:f>Demandes!$X$11=LEFT(Demandes!X42,1)="P"</xm:f>
            <x14:dxf>
              <fill>
                <patternFill>
                  <bgColor theme="1"/>
                </patternFill>
              </fill>
            </x14:dxf>
          </x14:cfRule>
          <xm:sqref>B39:AO57 AB58:AO58 BQ58:CD58 AQ39:CD57</xm:sqref>
        </x14:conditionalFormatting>
        <x14:conditionalFormatting xmlns:xm="http://schemas.microsoft.com/office/excel/2006/main">
          <x14:cfRule type="expression" priority="87" id="{107204CD-9B90-4E88-BF47-B1DC57247A79}">
            <xm:f>Demandes!$X$18="Aller à l'onglet PMT pour imprimer le bon de transport"</xm:f>
            <x14:dxf>
              <fill>
                <patternFill>
                  <bgColor theme="1"/>
                </patternFill>
              </fill>
            </x14:dxf>
          </x14:cfRule>
          <xm:sqref>B58:AA58</xm:sqref>
        </x14:conditionalFormatting>
        <x14:conditionalFormatting xmlns:xm="http://schemas.microsoft.com/office/excel/2006/main">
          <x14:cfRule type="expression" priority="86" id="{07F50AD5-D10C-4952-A9F4-5E17E06E6D67}">
            <xm:f>Demandes!$X$11="Aucun bon de transport"</xm:f>
            <x14:dxf>
              <fill>
                <patternFill>
                  <bgColor theme="1"/>
                </patternFill>
              </fill>
            </x14:dxf>
          </x14:cfRule>
          <xm:sqref>B58:AA58</xm:sqref>
        </x14:conditionalFormatting>
        <x14:conditionalFormatting xmlns:xm="http://schemas.microsoft.com/office/excel/2006/main">
          <x14:cfRule type="expression" priority="85" id="{B8F34123-3F36-42A4-AD23-90EFEA23898B}">
            <xm:f>Demandes!$X$18="Aucune émission de PMT"</xm:f>
            <x14:dxf>
              <fill>
                <patternFill>
                  <bgColor theme="1"/>
                </patternFill>
              </fill>
            </x14:dxf>
          </x14:cfRule>
          <xm:sqref>B58:AA58</xm:sqref>
        </x14:conditionalFormatting>
        <x14:conditionalFormatting xmlns:xm="http://schemas.microsoft.com/office/excel/2006/main">
          <x14:cfRule type="expression" priority="84" id="{2EC5B90B-7BA8-4323-8C68-732A26C2E7C4}">
            <xm:f>Demandes!$X$18="Aller à l'onglet PMT pour l'impression"</xm:f>
            <x14:dxf>
              <fill>
                <patternFill>
                  <bgColor theme="1"/>
                </patternFill>
              </fill>
            </x14:dxf>
          </x14:cfRule>
          <xm:sqref>B58:AA58</xm:sqref>
        </x14:conditionalFormatting>
        <x14:conditionalFormatting xmlns:xm="http://schemas.microsoft.com/office/excel/2006/main">
          <x14:cfRule type="expression" priority="88" id="{1652F180-9723-4EBD-98AA-2D646AB5B2E3}">
            <xm:f>Demandes!$X$11=LEFT(Demandes!X51,1)="P"</xm:f>
            <x14:dxf>
              <fill>
                <patternFill>
                  <bgColor theme="1"/>
                </patternFill>
              </fill>
            </x14:dxf>
          </x14:cfRule>
          <xm:sqref>B58:AA58 B61:B63 AQ58:BP58 AQ61:AQ63</xm:sqref>
        </x14:conditionalFormatting>
        <x14:conditionalFormatting xmlns:xm="http://schemas.microsoft.com/office/excel/2006/main">
          <x14:cfRule type="expression" priority="535" id="{AD535F82-090F-462B-9969-A610ECC14629}">
            <xm:f>Demandes!$X$11=LEFT(Demandes!X61,1)="P"</xm:f>
            <x14:dxf>
              <fill>
                <patternFill>
                  <bgColor theme="1"/>
                </patternFill>
              </fill>
            </x14:dxf>
          </x14:cfRule>
          <xm:sqref>B60:AO60 B59:N59 X59:AO59 AQ60:CD60 AQ59:BC59 BM59:CD59</xm:sqref>
        </x14:conditionalFormatting>
        <x14:conditionalFormatting xmlns:xm="http://schemas.microsoft.com/office/excel/2006/main">
          <x14:cfRule type="expression" priority="82" id="{382670B1-C754-4EC2-B644-6A1A46AC7584}">
            <xm:f>Demandes!$X$18="Aller à l'onglet PMT pour imprimer le bon de transport"</xm:f>
            <x14:dxf>
              <fill>
                <patternFill>
                  <bgColor theme="1"/>
                </patternFill>
              </fill>
            </x14:dxf>
          </x14:cfRule>
          <xm:sqref>B61:B63</xm:sqref>
        </x14:conditionalFormatting>
        <x14:conditionalFormatting xmlns:xm="http://schemas.microsoft.com/office/excel/2006/main">
          <x14:cfRule type="expression" priority="81" id="{EDD6E0C7-E785-4EB1-BBC8-0B7D4D619967}">
            <xm:f>Demandes!$X$11="Aucun bon de transport"</xm:f>
            <x14:dxf>
              <fill>
                <patternFill>
                  <bgColor theme="1"/>
                </patternFill>
              </fill>
            </x14:dxf>
          </x14:cfRule>
          <xm:sqref>B61:B63</xm:sqref>
        </x14:conditionalFormatting>
        <x14:conditionalFormatting xmlns:xm="http://schemas.microsoft.com/office/excel/2006/main">
          <x14:cfRule type="expression" priority="80" id="{3E7DB62C-ACEF-4E0B-9F46-120AA41008B7}">
            <xm:f>Demandes!$X$18="Aucune émission de PMT"</xm:f>
            <x14:dxf>
              <fill>
                <patternFill>
                  <bgColor theme="1"/>
                </patternFill>
              </fill>
            </x14:dxf>
          </x14:cfRule>
          <xm:sqref>B61:B63</xm:sqref>
        </x14:conditionalFormatting>
        <x14:conditionalFormatting xmlns:xm="http://schemas.microsoft.com/office/excel/2006/main">
          <x14:cfRule type="expression" priority="79" id="{7380D4CE-BFF3-4CBA-98E7-5FF0EC06AFA1}">
            <xm:f>Demandes!$X$18="Aller à l'onglet PMT pour l'impression"</xm:f>
            <x14:dxf>
              <fill>
                <patternFill>
                  <bgColor theme="1"/>
                </patternFill>
              </fill>
            </x14:dxf>
          </x14:cfRule>
          <xm:sqref>B61:B63</xm:sqref>
        </x14:conditionalFormatting>
        <x14:conditionalFormatting xmlns:xm="http://schemas.microsoft.com/office/excel/2006/main">
          <x14:cfRule type="expression" priority="546" id="{AD535F82-090F-462B-9969-A610ECC14629}">
            <xm:f>Demandes!$X$11=LEFT(Demandes!Y62,1)="P"</xm:f>
            <x14:dxf>
              <fill>
                <patternFill>
                  <bgColor theme="1"/>
                </patternFill>
              </fill>
            </x14:dxf>
          </x14:cfRule>
          <xm:sqref>C61:AO63 AR61:CD63</xm:sqref>
        </x14:conditionalFormatting>
        <x14:conditionalFormatting xmlns:xm="http://schemas.microsoft.com/office/excel/2006/main">
          <x14:cfRule type="expression" priority="54" id="{D518B828-0028-4A3C-9C96-E099D7DE1D34}">
            <xm:f>Demandes!$X$11="Aucun bon de transport"</xm:f>
            <x14:dxf>
              <fill>
                <patternFill>
                  <bgColor theme="1"/>
                </patternFill>
              </fill>
            </x14:dxf>
          </x14:cfRule>
          <xm:sqref>CE1:CE73</xm:sqref>
        </x14:conditionalFormatting>
        <x14:conditionalFormatting xmlns:xm="http://schemas.microsoft.com/office/excel/2006/main">
          <x14:cfRule type="expression" priority="31" id="{37CE4018-C799-42CB-B7D6-CF6DD90B5B8B}">
            <xm:f>Demandes!$X$18="Aller à l'onglet PMT pour imprimer le bon de transport"</xm:f>
            <x14:dxf>
              <fill>
                <patternFill>
                  <bgColor theme="1"/>
                </patternFill>
              </fill>
            </x14:dxf>
          </x14:cfRule>
          <xm:sqref>AQ3:CD8 AQ9:BQ9 AQ75:CD76 BZ69:CD70 AQ85:CD86 AQ60:CD60 BQ58:CD58 AQ64:CD68 AR61:CD63 AQ89:CD89 AQ87 AQ59:BC59 BM59:CD59 BZ72:CD74 CD71 AQ1:BX2 AQ10:BP14 AQ15:CD57 AQ69:BI74</xm:sqref>
        </x14:conditionalFormatting>
        <x14:conditionalFormatting xmlns:xm="http://schemas.microsoft.com/office/excel/2006/main">
          <x14:cfRule type="expression" priority="30" id="{565BA617-634E-4925-8991-5F790847E2C0}">
            <xm:f>Demandes!$X$18="Aller à l'onglet PMT pour imprimer le bon de transport"</xm:f>
            <x14:dxf>
              <fill>
                <patternFill>
                  <bgColor theme="1"/>
                </patternFill>
              </fill>
            </x14:dxf>
          </x14:cfRule>
          <xm:sqref>BJ69:BY70 BJ71:BL71 BJ72:BY74</xm:sqref>
        </x14:conditionalFormatting>
        <x14:conditionalFormatting xmlns:xm="http://schemas.microsoft.com/office/excel/2006/main">
          <x14:cfRule type="expression" priority="29" id="{F95BCB1E-6AE9-4DFE-9F10-831A4D63CEB3}">
            <xm:f>Demandes!$X$11="Aucun bon de transport"</xm:f>
            <x14:dxf>
              <fill>
                <patternFill>
                  <bgColor theme="1"/>
                </patternFill>
              </fill>
            </x14:dxf>
          </x14:cfRule>
          <xm:sqref>AQ60:CD60 BQ58:CD58 AQ64:CD70 AR61:CD63 AQ89:CD91 AQ87 AQ59:BC59 BM59:CD59 AQ71:BL71 CD71 AQ85:CD86 AQ1:BX2 AQ3:CD57 AQ72:CD76</xm:sqref>
        </x14:conditionalFormatting>
        <x14:conditionalFormatting xmlns:xm="http://schemas.microsoft.com/office/excel/2006/main">
          <x14:cfRule type="expression" priority="28" id="{DD671322-8F3B-4BB6-B45E-E5C12B7AF252}">
            <xm:f>Demandes!$X$18="Aucune émission de PMT"</xm:f>
            <x14:dxf>
              <fill>
                <patternFill>
                  <bgColor theme="1"/>
                </patternFill>
              </fill>
            </x14:dxf>
          </x14:cfRule>
          <xm:sqref>AQ60:CD60 BQ58:CD58 AQ64:CD70 AR61:CD63 AQ89:CD90 AQ87 AQ59:BC59 BM59:CD59 AQ71:BL71 CD71 AQ85:CD86 AQ1:BX2 AQ3:CD57 AQ72:CD76</xm:sqref>
        </x14:conditionalFormatting>
        <x14:conditionalFormatting xmlns:xm="http://schemas.microsoft.com/office/excel/2006/main">
          <x14:cfRule type="expression" priority="27" id="{554EB495-DCAE-4A7C-B810-8524A1CC6E6E}">
            <xm:f>Demandes!$X$18="Aller à l'onglet PMT pour l'impression"</xm:f>
            <x14:dxf>
              <fill>
                <patternFill>
                  <bgColor theme="1"/>
                </patternFill>
              </fill>
            </x14:dxf>
          </x14:cfRule>
          <xm:sqref>AQ60:CD60 BQ58:CD58 AQ64:CD70 AR61:CD63 AQ89:CD89 AQ87 AQ59:BC59 BM59:CD59 AQ71:BL71 CD71 AQ85:CD86 AQ1:BX2 AQ3:CD57 AQ72:CD76</xm:sqref>
        </x14:conditionalFormatting>
        <x14:conditionalFormatting xmlns:xm="http://schemas.microsoft.com/office/excel/2006/main">
          <x14:cfRule type="expression" priority="25" id="{389BE2E8-69D3-4DC8-9EB6-D054F3670780}">
            <xm:f>Demandes!$X$18="Aller à l'onglet PMT pour imprimer le bon de transport"</xm:f>
            <x14:dxf>
              <fill>
                <patternFill>
                  <bgColor theme="1"/>
                </patternFill>
              </fill>
            </x14:dxf>
          </x14:cfRule>
          <xm:sqref>AQ58:BP58</xm:sqref>
        </x14:conditionalFormatting>
        <x14:conditionalFormatting xmlns:xm="http://schemas.microsoft.com/office/excel/2006/main">
          <x14:cfRule type="expression" priority="24" id="{D023DD0B-3544-40C1-BC87-28468B4A7680}">
            <xm:f>Demandes!$X$11="Aucun bon de transport"</xm:f>
            <x14:dxf>
              <fill>
                <patternFill>
                  <bgColor theme="1"/>
                </patternFill>
              </fill>
            </x14:dxf>
          </x14:cfRule>
          <xm:sqref>AQ58:BP58</xm:sqref>
        </x14:conditionalFormatting>
        <x14:conditionalFormatting xmlns:xm="http://schemas.microsoft.com/office/excel/2006/main">
          <x14:cfRule type="expression" priority="23" id="{8C5703EF-F0B8-47CD-9977-6DDA9367CA17}">
            <xm:f>Demandes!$X$18="Aucune émission de PMT"</xm:f>
            <x14:dxf>
              <fill>
                <patternFill>
                  <bgColor theme="1"/>
                </patternFill>
              </fill>
            </x14:dxf>
          </x14:cfRule>
          <xm:sqref>AQ58:BP58</xm:sqref>
        </x14:conditionalFormatting>
        <x14:conditionalFormatting xmlns:xm="http://schemas.microsoft.com/office/excel/2006/main">
          <x14:cfRule type="expression" priority="22" id="{643B7635-E59D-4091-BD3A-2F7A8A541ADF}">
            <xm:f>Demandes!$X$18="Aller à l'onglet PMT pour l'impression"</xm:f>
            <x14:dxf>
              <fill>
                <patternFill>
                  <bgColor theme="1"/>
                </patternFill>
              </fill>
            </x14:dxf>
          </x14:cfRule>
          <xm:sqref>AQ58:BP58</xm:sqref>
        </x14:conditionalFormatting>
        <x14:conditionalFormatting xmlns:xm="http://schemas.microsoft.com/office/excel/2006/main">
          <x14:cfRule type="expression" priority="21" id="{0330AB3C-27A7-48BA-9FF5-57A805A03F1B}">
            <xm:f>Demandes!$X$18="Aller à l'onglet PMT pour imprimer le bon de transport"</xm:f>
            <x14:dxf>
              <fill>
                <patternFill>
                  <bgColor theme="1"/>
                </patternFill>
              </fill>
            </x14:dxf>
          </x14:cfRule>
          <xm:sqref>AQ61:AQ63</xm:sqref>
        </x14:conditionalFormatting>
        <x14:conditionalFormatting xmlns:xm="http://schemas.microsoft.com/office/excel/2006/main">
          <x14:cfRule type="expression" priority="20" id="{51F9B4BB-6324-4475-8A60-7386A48B4DD9}">
            <xm:f>Demandes!$X$11="Aucun bon de transport"</xm:f>
            <x14:dxf>
              <fill>
                <patternFill>
                  <bgColor theme="1"/>
                </patternFill>
              </fill>
            </x14:dxf>
          </x14:cfRule>
          <xm:sqref>AQ61:AQ63</xm:sqref>
        </x14:conditionalFormatting>
        <x14:conditionalFormatting xmlns:xm="http://schemas.microsoft.com/office/excel/2006/main">
          <x14:cfRule type="expression" priority="19" id="{01CCBE0B-4439-4018-B816-85CF6091DE94}">
            <xm:f>Demandes!$X$18="Aucune émission de PMT"</xm:f>
            <x14:dxf>
              <fill>
                <patternFill>
                  <bgColor theme="1"/>
                </patternFill>
              </fill>
            </x14:dxf>
          </x14:cfRule>
          <xm:sqref>AQ61:AQ63</xm:sqref>
        </x14:conditionalFormatting>
        <x14:conditionalFormatting xmlns:xm="http://schemas.microsoft.com/office/excel/2006/main">
          <x14:cfRule type="expression" priority="18" id="{AF790F83-19EF-46D2-B7D1-7B5B27A715D4}">
            <xm:f>Demandes!$X$18="Aller à l'onglet PMT pour l'impression"</xm:f>
            <x14:dxf>
              <fill>
                <patternFill>
                  <bgColor theme="1"/>
                </patternFill>
              </fill>
            </x14:dxf>
          </x14:cfRule>
          <xm:sqref>AQ61:AQ63</xm:sqref>
        </x14:conditionalFormatting>
        <x14:conditionalFormatting xmlns:xm="http://schemas.microsoft.com/office/excel/2006/main">
          <x14:cfRule type="expression" priority="16" id="{17BA399C-4221-4DCE-9350-F6BD9519E309}">
            <xm:f>Demandes!$X$18="Aller à l'onglet PMT pour imprimer le bon de transport"</xm:f>
            <x14:dxf>
              <fill>
                <patternFill>
                  <bgColor theme="1"/>
                </patternFill>
              </fill>
            </x14:dxf>
          </x14:cfRule>
          <xm:sqref>BZ71:CC71</xm:sqref>
        </x14:conditionalFormatting>
        <x14:conditionalFormatting xmlns:xm="http://schemas.microsoft.com/office/excel/2006/main">
          <x14:cfRule type="expression" priority="15" id="{A25479E6-C300-468B-890D-F38E41F06CB5}">
            <xm:f>Demandes!$X$18="Aller à l'onglet PMT pour imprimer le bon de transport"</xm:f>
            <x14:dxf>
              <fill>
                <patternFill>
                  <bgColor theme="1"/>
                </patternFill>
              </fill>
            </x14:dxf>
          </x14:cfRule>
          <xm:sqref>BM71:CD71</xm:sqref>
        </x14:conditionalFormatting>
        <x14:conditionalFormatting xmlns:xm="http://schemas.microsoft.com/office/excel/2006/main">
          <x14:cfRule type="expression" priority="14" id="{03AB07EB-FB11-4D44-AD59-DFD9CDC55AB3}">
            <xm:f>Demandes!$X$11="Aucun bon de transport"</xm:f>
            <x14:dxf>
              <fill>
                <patternFill>
                  <bgColor theme="1"/>
                </patternFill>
              </fill>
            </x14:dxf>
          </x14:cfRule>
          <xm:sqref>BM71:CD71</xm:sqref>
        </x14:conditionalFormatting>
        <x14:conditionalFormatting xmlns:xm="http://schemas.microsoft.com/office/excel/2006/main">
          <x14:cfRule type="expression" priority="13" id="{F6851706-E504-4B61-BC45-57F1A316C97B}">
            <xm:f>Demandes!$X$18="Aucune émission de PMT"</xm:f>
            <x14:dxf>
              <fill>
                <patternFill>
                  <bgColor theme="1"/>
                </patternFill>
              </fill>
            </x14:dxf>
          </x14:cfRule>
          <xm:sqref>BM71:CD71</xm:sqref>
        </x14:conditionalFormatting>
        <x14:conditionalFormatting xmlns:xm="http://schemas.microsoft.com/office/excel/2006/main">
          <x14:cfRule type="expression" priority="12" id="{7240B1CD-60E7-44BF-ABB6-AD5297949287}">
            <xm:f>Demandes!$X$18="Aller à l'onglet PMT pour l'impression"</xm:f>
            <x14:dxf>
              <fill>
                <patternFill>
                  <bgColor theme="1"/>
                </patternFill>
              </fill>
            </x14:dxf>
          </x14:cfRule>
          <xm:sqref>BM71:CD71</xm:sqref>
        </x14:conditionalFormatting>
        <x14:conditionalFormatting xmlns:xm="http://schemas.microsoft.com/office/excel/2006/main">
          <x14:cfRule type="expression" priority="605" id="{B0E545F5-4362-41B4-987C-6E461449ED7F}">
            <xm:f>Demandes!$X$11=LEFT(Demandes!BH5,1)="P"</xm:f>
            <x14:dxf>
              <fill>
                <patternFill>
                  <bgColor theme="1"/>
                </patternFill>
              </fill>
            </x14:dxf>
          </x14:cfRule>
          <xm:sqref>AJ1 BY1</xm:sqref>
        </x14:conditionalFormatting>
        <x14:conditionalFormatting xmlns:xm="http://schemas.microsoft.com/office/excel/2006/main">
          <x14:cfRule type="expression" priority="5" id="{3C98D917-A66D-4DC7-8F1D-8CF917AE726D}">
            <xm:f>Demandes!$X$18="Aller à l'onglet PMT pour imprimer le bon de transport"</xm:f>
            <x14:dxf>
              <fill>
                <patternFill>
                  <bgColor theme="1"/>
                </patternFill>
              </fill>
            </x14:dxf>
          </x14:cfRule>
          <xm:sqref>BY1</xm:sqref>
        </x14:conditionalFormatting>
        <x14:conditionalFormatting xmlns:xm="http://schemas.microsoft.com/office/excel/2006/main">
          <x14:cfRule type="expression" priority="4" id="{D70FD600-C27E-41BC-AD2F-A70153A7FF3E}">
            <xm:f>Demandes!$X$11="Aucun bon de transport"</xm:f>
            <x14:dxf>
              <fill>
                <patternFill>
                  <bgColor theme="1"/>
                </patternFill>
              </fill>
            </x14:dxf>
          </x14:cfRule>
          <xm:sqref>BY1</xm:sqref>
        </x14:conditionalFormatting>
        <x14:conditionalFormatting xmlns:xm="http://schemas.microsoft.com/office/excel/2006/main">
          <x14:cfRule type="expression" priority="3" id="{8F04E0F6-C82B-4ADF-8A15-4E0DAA93A527}">
            <xm:f>Demandes!$X$18="Aucune émission de PMT"</xm:f>
            <x14:dxf>
              <fill>
                <patternFill>
                  <bgColor theme="1"/>
                </patternFill>
              </fill>
            </x14:dxf>
          </x14:cfRule>
          <xm:sqref>BY1</xm:sqref>
        </x14:conditionalFormatting>
        <x14:conditionalFormatting xmlns:xm="http://schemas.microsoft.com/office/excel/2006/main">
          <x14:cfRule type="expression" priority="2" id="{D7C1AECF-5A1D-4120-BDD0-50299E55DD82}">
            <xm:f>Demandes!$X$18="Aller à l'onglet PMT pour l'impression"</xm:f>
            <x14:dxf>
              <fill>
                <patternFill>
                  <bgColor theme="1"/>
                </patternFill>
              </fill>
            </x14:dxf>
          </x14:cfRule>
          <xm:sqref>BY1</xm:sqref>
        </x14:conditionalFormatting>
        <x14:conditionalFormatting xmlns:xm="http://schemas.microsoft.com/office/excel/2006/main">
          <x14:cfRule type="expression" priority="1" id="{752D0DDA-D779-4B42-8C81-F9DC511091B5}">
            <xm:f>Demandes!$X$18="Aller à l'onglet Entente Préalable pour l'impression"</xm:f>
            <x14:dxf>
              <fill>
                <patternFill>
                  <bgColor theme="1"/>
                </patternFill>
              </fill>
            </x14:dxf>
          </x14:cfRule>
          <xm:sqref>B1:CD90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W814"/>
  <sheetViews>
    <sheetView topLeftCell="A49" zoomScale="115" zoomScaleNormal="115" workbookViewId="0">
      <selection activeCell="H63" sqref="H63"/>
    </sheetView>
  </sheetViews>
  <sheetFormatPr baseColWidth="10" defaultRowHeight="15" x14ac:dyDescent="0.25"/>
  <cols>
    <col min="1" max="1" width="0.28515625" customWidth="1"/>
    <col min="2" max="15" width="2.7109375" customWidth="1"/>
    <col min="16" max="16" width="0.85546875" customWidth="1"/>
    <col min="17" max="25" width="2.7109375" customWidth="1"/>
    <col min="26" max="26" width="0.28515625" customWidth="1"/>
    <col min="27" max="31" width="2.7109375" customWidth="1"/>
    <col min="32" max="32" width="1" customWidth="1"/>
    <col min="33" max="33" width="2.7109375" customWidth="1"/>
    <col min="34" max="34" width="0.7109375" customWidth="1"/>
    <col min="35" max="35" width="2.28515625" customWidth="1"/>
    <col min="36" max="36" width="2.140625" customWidth="1"/>
    <col min="37" max="37" width="0.85546875" customWidth="1"/>
    <col min="38" max="41" width="2.7109375" customWidth="1"/>
    <col min="42" max="42" width="0.85546875" customWidth="1"/>
    <col min="43" max="43" width="0.28515625" customWidth="1"/>
    <col min="44" max="57" width="2.7109375" customWidth="1"/>
    <col min="58" max="58" width="0.85546875" customWidth="1"/>
    <col min="59" max="67" width="2.7109375" customWidth="1"/>
    <col min="68" max="68" width="0.28515625" customWidth="1"/>
    <col min="69" max="73" width="2.7109375" customWidth="1"/>
    <col min="74" max="74" width="1" customWidth="1"/>
    <col min="75" max="75" width="2.7109375" customWidth="1"/>
    <col min="76" max="76" width="0.7109375" customWidth="1"/>
    <col min="77" max="77" width="2.28515625" customWidth="1"/>
    <col min="78" max="78" width="2.140625" customWidth="1"/>
    <col min="79" max="79" width="0.85546875" customWidth="1"/>
    <col min="80" max="83" width="2.7109375" customWidth="1"/>
    <col min="84" max="84" width="1" customWidth="1"/>
    <col min="85" max="85" width="0.28515625" customWidth="1"/>
    <col min="86" max="99" width="2.7109375" customWidth="1"/>
    <col min="100" max="100" width="0.85546875" customWidth="1"/>
    <col min="101" max="109" width="2.7109375" customWidth="1"/>
    <col min="110" max="110" width="0.28515625" customWidth="1"/>
    <col min="111" max="115" width="2.7109375" customWidth="1"/>
    <col min="116" max="116" width="1" customWidth="1"/>
    <col min="117" max="117" width="2.7109375" customWidth="1"/>
    <col min="118" max="118" width="0.7109375" customWidth="1"/>
    <col min="119" max="119" width="2.28515625" customWidth="1"/>
    <col min="120" max="120" width="2.140625" customWidth="1"/>
    <col min="121" max="121" width="0.85546875" customWidth="1"/>
    <col min="122" max="125" width="2.7109375" customWidth="1"/>
    <col min="126" max="126" width="1" customWidth="1"/>
  </cols>
  <sheetData>
    <row r="1" spans="1:126" ht="30.75" customHeight="1" x14ac:dyDescent="0.25">
      <c r="H1" s="254" t="s">
        <v>283</v>
      </c>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0" t="s">
        <v>324</v>
      </c>
      <c r="AK1" s="250"/>
      <c r="AL1" s="250"/>
      <c r="AM1" s="250"/>
      <c r="AN1" s="250"/>
      <c r="AO1" s="250"/>
      <c r="AX1" s="254" t="s">
        <v>283</v>
      </c>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0" t="s">
        <v>326</v>
      </c>
      <c r="CA1" s="250"/>
      <c r="CB1" s="250"/>
      <c r="CC1" s="250"/>
      <c r="CD1" s="250"/>
      <c r="CE1" s="250"/>
      <c r="CN1" s="254" t="s">
        <v>283</v>
      </c>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0" t="s">
        <v>328</v>
      </c>
      <c r="DQ1" s="250"/>
      <c r="DR1" s="250"/>
      <c r="DS1" s="250"/>
      <c r="DT1" s="250"/>
      <c r="DU1" s="250"/>
    </row>
    <row r="2" spans="1:126" ht="24" customHeight="1" x14ac:dyDescent="0.25">
      <c r="B2" s="152" t="s">
        <v>284</v>
      </c>
      <c r="H2" s="250" t="s">
        <v>137</v>
      </c>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R2" s="152" t="s">
        <v>284</v>
      </c>
      <c r="AX2" s="250" t="s">
        <v>137</v>
      </c>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H2" s="152" t="s">
        <v>284</v>
      </c>
      <c r="CN2" s="250" t="s">
        <v>137</v>
      </c>
      <c r="CO2" s="250"/>
      <c r="CP2" s="250"/>
      <c r="CQ2" s="250"/>
      <c r="CR2" s="250"/>
      <c r="CS2" s="250"/>
      <c r="CT2" s="250"/>
      <c r="CU2" s="250"/>
      <c r="CV2" s="250"/>
      <c r="CW2" s="250"/>
      <c r="CX2" s="250"/>
      <c r="CY2" s="250"/>
      <c r="CZ2" s="250"/>
      <c r="DA2" s="250"/>
      <c r="DB2" s="250"/>
      <c r="DC2" s="250"/>
      <c r="DD2" s="250"/>
      <c r="DE2" s="250"/>
      <c r="DF2" s="250"/>
      <c r="DG2" s="250"/>
      <c r="DH2" s="250"/>
      <c r="DI2" s="250"/>
      <c r="DJ2" s="250"/>
      <c r="DK2" s="250"/>
      <c r="DL2" s="250"/>
      <c r="DM2" s="250"/>
      <c r="DN2" s="250"/>
      <c r="DO2" s="250"/>
      <c r="DP2" s="250"/>
      <c r="DQ2" s="250"/>
      <c r="DR2" s="250"/>
      <c r="DS2" s="250"/>
      <c r="DT2" s="250"/>
      <c r="DU2" s="250"/>
    </row>
    <row r="3" spans="1:126" ht="11.25" customHeight="1" x14ac:dyDescent="0.25">
      <c r="B3" s="245" t="s">
        <v>285</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R3" s="245" t="s">
        <v>285</v>
      </c>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H3" s="245" t="s">
        <v>285</v>
      </c>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6" ht="9.75" customHeight="1" x14ac:dyDescent="0.25">
      <c r="B4" s="171" t="s">
        <v>325</v>
      </c>
      <c r="C4" s="48"/>
      <c r="D4" s="48"/>
      <c r="E4" s="48"/>
      <c r="F4" s="48"/>
      <c r="G4" s="48"/>
      <c r="H4" s="48"/>
      <c r="I4" s="48"/>
      <c r="J4" s="48"/>
      <c r="K4" s="48"/>
      <c r="L4" s="48"/>
      <c r="M4" s="49"/>
      <c r="N4" s="50"/>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R4" s="171" t="s">
        <v>325</v>
      </c>
      <c r="AS4" s="48"/>
      <c r="AT4" s="48"/>
      <c r="AU4" s="48"/>
      <c r="AV4" s="48"/>
      <c r="AW4" s="48"/>
      <c r="AX4" s="48"/>
      <c r="AY4" s="48"/>
      <c r="AZ4" s="48"/>
      <c r="BA4" s="48"/>
      <c r="BB4" s="48"/>
      <c r="BC4" s="49"/>
      <c r="BD4" s="50"/>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H4" s="171" t="s">
        <v>325</v>
      </c>
      <c r="CI4" s="48"/>
      <c r="CJ4" s="48"/>
      <c r="CK4" s="48"/>
      <c r="CL4" s="48"/>
      <c r="CM4" s="48"/>
      <c r="CN4" s="48"/>
      <c r="CO4" s="48"/>
      <c r="CP4" s="48"/>
      <c r="CQ4" s="48"/>
      <c r="CR4" s="48"/>
      <c r="CS4" s="49"/>
      <c r="CT4" s="50"/>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row>
    <row r="5" spans="1:126" ht="12" customHeight="1" x14ac:dyDescent="0.25">
      <c r="A5" s="52"/>
      <c r="B5" s="26" t="s">
        <v>108</v>
      </c>
      <c r="C5" s="5"/>
      <c r="D5" s="5"/>
      <c r="E5" s="5"/>
      <c r="F5" s="5"/>
      <c r="G5" s="5" t="str">
        <f>INDEX(Tableau1[Patient_Nom],MATCH(Demandes!X11,Tableau1[Num_Commande],0))&amp;" "&amp;INDEX(Tableau1[Patient_Prenom],MATCH(Demandes!X11,Tableau1[Num_Commande],0))</f>
        <v xml:space="preserve"> </v>
      </c>
      <c r="H5" s="5"/>
      <c r="I5" s="5"/>
      <c r="J5" s="5"/>
      <c r="K5" s="5"/>
      <c r="L5" s="5"/>
      <c r="M5" s="5"/>
      <c r="N5" s="5"/>
      <c r="O5" s="5"/>
      <c r="P5" s="5"/>
      <c r="Q5" s="5"/>
      <c r="R5" s="5"/>
      <c r="S5" s="5"/>
      <c r="T5" s="5"/>
      <c r="U5" s="5"/>
      <c r="V5" s="5"/>
      <c r="W5" s="5"/>
      <c r="X5" s="5"/>
      <c r="Y5" s="5"/>
      <c r="Z5" s="5"/>
      <c r="AA5" s="5"/>
      <c r="AB5" s="5"/>
      <c r="AC5" s="5"/>
      <c r="AD5" s="5"/>
      <c r="AE5" s="5"/>
      <c r="AO5" s="51"/>
      <c r="AQ5" s="52"/>
      <c r="AR5" s="26" t="s">
        <v>108</v>
      </c>
      <c r="AS5" s="5"/>
      <c r="AT5" s="5"/>
      <c r="AU5" s="5"/>
      <c r="AV5" s="5"/>
      <c r="AW5" s="5" t="str">
        <f>IF(G5="","",G5)</f>
        <v xml:space="preserve"> </v>
      </c>
      <c r="AX5" s="5"/>
      <c r="AY5" s="5"/>
      <c r="AZ5" s="5"/>
      <c r="BA5" s="5"/>
      <c r="BB5" s="5"/>
      <c r="BC5" s="5"/>
      <c r="BD5" s="5"/>
      <c r="BE5" s="5"/>
      <c r="BF5" s="5"/>
      <c r="BG5" s="5"/>
      <c r="BH5" s="5"/>
      <c r="BI5" s="5"/>
      <c r="BJ5" s="5"/>
      <c r="BK5" s="5"/>
      <c r="BL5" s="5"/>
      <c r="BM5" s="5"/>
      <c r="BN5" s="5"/>
      <c r="BO5" s="5"/>
      <c r="BP5" s="5"/>
      <c r="BQ5" s="5"/>
      <c r="BR5" s="5"/>
      <c r="BS5" s="5"/>
      <c r="BT5" s="5"/>
      <c r="BU5" s="5"/>
      <c r="CE5" s="51"/>
      <c r="CG5" s="52"/>
      <c r="CH5" s="26" t="s">
        <v>108</v>
      </c>
      <c r="CI5" s="5"/>
      <c r="CJ5" s="5"/>
      <c r="CK5" s="5"/>
      <c r="CL5" s="5"/>
      <c r="CM5" s="5" t="str">
        <f>IF(G5="","",G5)</f>
        <v xml:space="preserve"> </v>
      </c>
      <c r="CN5" s="5"/>
      <c r="CO5" s="5"/>
      <c r="CP5" s="5"/>
      <c r="CQ5" s="5"/>
      <c r="CR5" s="5"/>
      <c r="CS5" s="5"/>
      <c r="CT5" s="5"/>
      <c r="CU5" s="5"/>
      <c r="CV5" s="5"/>
      <c r="CW5" s="5"/>
      <c r="CX5" s="5"/>
      <c r="CY5" s="5"/>
      <c r="CZ5" s="5"/>
      <c r="DA5" s="5"/>
      <c r="DB5" s="5"/>
      <c r="DC5" s="5"/>
      <c r="DD5" s="5"/>
      <c r="DE5" s="5"/>
      <c r="DF5" s="5"/>
      <c r="DG5" s="5"/>
      <c r="DH5" s="5"/>
      <c r="DI5" s="5"/>
      <c r="DJ5" s="5"/>
      <c r="DK5" s="5"/>
      <c r="DU5" s="51"/>
    </row>
    <row r="6" spans="1:126" ht="12" customHeight="1" x14ac:dyDescent="0.25">
      <c r="A6" s="52"/>
      <c r="B6" s="53" t="s">
        <v>173</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4"/>
      <c r="AQ6" s="52"/>
      <c r="AR6" s="53" t="s">
        <v>173</v>
      </c>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54"/>
      <c r="CG6" s="52"/>
      <c r="CH6" s="53" t="s">
        <v>173</v>
      </c>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54"/>
    </row>
    <row r="7" spans="1:126" ht="3" customHeight="1" x14ac:dyDescent="0.25">
      <c r="B7" s="25"/>
      <c r="C7" s="5"/>
      <c r="D7" s="5"/>
      <c r="E7" s="5"/>
      <c r="F7" s="5"/>
      <c r="G7" s="5"/>
      <c r="H7" s="5"/>
      <c r="I7" s="5"/>
      <c r="J7" s="5"/>
      <c r="K7" s="5"/>
      <c r="L7" s="5"/>
      <c r="M7" s="5"/>
      <c r="N7" s="5"/>
      <c r="O7" s="5"/>
      <c r="P7" s="5"/>
      <c r="Q7" s="5"/>
      <c r="R7" s="5"/>
      <c r="S7" s="5"/>
      <c r="T7" s="5"/>
      <c r="U7" s="5"/>
      <c r="V7" s="5"/>
      <c r="W7" s="5"/>
      <c r="X7" s="5"/>
      <c r="Y7" s="5"/>
      <c r="Z7" s="5"/>
      <c r="AA7" s="5"/>
      <c r="AB7" s="5"/>
      <c r="AC7" s="5"/>
      <c r="AD7" s="5"/>
      <c r="AE7" s="5"/>
      <c r="AR7" s="2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CH7" s="2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row>
    <row r="8" spans="1:126" ht="4.5" customHeight="1" x14ac:dyDescent="0.25">
      <c r="B8" s="57"/>
      <c r="C8" s="58"/>
      <c r="D8" s="58"/>
      <c r="E8" s="58"/>
      <c r="F8" s="58"/>
      <c r="G8" s="58"/>
      <c r="H8" s="58"/>
      <c r="I8" s="58"/>
      <c r="J8" s="58"/>
      <c r="K8" s="58"/>
      <c r="L8" s="58"/>
      <c r="M8" s="58"/>
      <c r="N8" s="58"/>
      <c r="O8" s="58"/>
      <c r="P8" s="58"/>
      <c r="Q8" s="58"/>
      <c r="R8" s="58"/>
      <c r="S8" s="58"/>
      <c r="T8" s="58"/>
      <c r="U8" s="58"/>
      <c r="V8" s="58"/>
      <c r="W8" s="58"/>
      <c r="X8" s="58"/>
      <c r="Y8" s="58"/>
      <c r="Z8" s="51"/>
      <c r="AA8" s="45"/>
      <c r="AB8" s="246" t="s">
        <v>228</v>
      </c>
      <c r="AC8" s="246"/>
      <c r="AD8" s="246"/>
      <c r="AE8" s="246"/>
      <c r="AF8" s="246"/>
      <c r="AG8" s="246"/>
      <c r="AH8" s="246"/>
      <c r="AI8" s="246"/>
      <c r="AJ8" s="246"/>
      <c r="AK8" s="246"/>
      <c r="AL8" s="246"/>
      <c r="AM8" s="246"/>
      <c r="AN8" s="246"/>
      <c r="AO8" s="246"/>
      <c r="AP8" s="45"/>
      <c r="AR8" s="57"/>
      <c r="AS8" s="58"/>
      <c r="AT8" s="58"/>
      <c r="AU8" s="58"/>
      <c r="AV8" s="58"/>
      <c r="AW8" s="58"/>
      <c r="AX8" s="58"/>
      <c r="AY8" s="58"/>
      <c r="AZ8" s="58"/>
      <c r="BA8" s="58"/>
      <c r="BB8" s="58"/>
      <c r="BC8" s="58"/>
      <c r="BD8" s="58"/>
      <c r="BE8" s="58"/>
      <c r="BF8" s="58"/>
      <c r="BG8" s="58"/>
      <c r="BH8" s="58"/>
      <c r="BI8" s="58"/>
      <c r="BJ8" s="58"/>
      <c r="BK8" s="58"/>
      <c r="BL8" s="58"/>
      <c r="BM8" s="58"/>
      <c r="BN8" s="58"/>
      <c r="BO8" s="58"/>
      <c r="BP8" s="51"/>
      <c r="BQ8" s="45"/>
      <c r="BR8" s="246" t="s">
        <v>228</v>
      </c>
      <c r="BS8" s="246"/>
      <c r="BT8" s="246"/>
      <c r="BU8" s="246"/>
      <c r="BV8" s="246"/>
      <c r="BW8" s="246"/>
      <c r="BX8" s="246"/>
      <c r="BY8" s="246"/>
      <c r="BZ8" s="246"/>
      <c r="CA8" s="246"/>
      <c r="CB8" s="246"/>
      <c r="CC8" s="246"/>
      <c r="CD8" s="246"/>
      <c r="CE8" s="246"/>
      <c r="CF8" s="45"/>
      <c r="CH8" s="57"/>
      <c r="CI8" s="58"/>
      <c r="CJ8" s="58"/>
      <c r="CK8" s="58"/>
      <c r="CL8" s="58"/>
      <c r="CM8" s="58"/>
      <c r="CN8" s="58"/>
      <c r="CO8" s="58"/>
      <c r="CP8" s="58"/>
      <c r="CQ8" s="58"/>
      <c r="CR8" s="58"/>
      <c r="CS8" s="58"/>
      <c r="CT8" s="58"/>
      <c r="CU8" s="58"/>
      <c r="CV8" s="58"/>
      <c r="CW8" s="58"/>
      <c r="CX8" s="58"/>
      <c r="CY8" s="58"/>
      <c r="CZ8" s="58"/>
      <c r="DA8" s="58"/>
      <c r="DB8" s="58"/>
      <c r="DC8" s="58"/>
      <c r="DD8" s="58"/>
      <c r="DE8" s="58"/>
      <c r="DF8" s="51"/>
      <c r="DG8" s="45"/>
      <c r="DH8" s="246" t="s">
        <v>228</v>
      </c>
      <c r="DI8" s="246"/>
      <c r="DJ8" s="246"/>
      <c r="DK8" s="246"/>
      <c r="DL8" s="246"/>
      <c r="DM8" s="246"/>
      <c r="DN8" s="246"/>
      <c r="DO8" s="246"/>
      <c r="DP8" s="246"/>
      <c r="DQ8" s="246"/>
      <c r="DR8" s="246"/>
      <c r="DS8" s="246"/>
      <c r="DT8" s="246"/>
      <c r="DU8" s="246"/>
      <c r="DV8" s="45"/>
    </row>
    <row r="9" spans="1:126" ht="12" customHeight="1" x14ac:dyDescent="0.25">
      <c r="B9" s="60" t="s">
        <v>110</v>
      </c>
      <c r="C9" s="5"/>
      <c r="D9" s="5"/>
      <c r="E9" s="5"/>
      <c r="F9" s="5"/>
      <c r="G9" s="5"/>
      <c r="H9" s="5"/>
      <c r="I9" s="35" t="str">
        <f>INDEX(LEFT(Tableau1[NIR],1),MATCH(Demandes!X11,Tableau1[Num_Commande],0))</f>
        <v/>
      </c>
      <c r="J9" s="31" t="str">
        <f>MID(INDEX(Tableau1[NIR],MATCH(Demandes!X11,Tableau1[Num_Commande],0)),2,1)</f>
        <v/>
      </c>
      <c r="K9" s="31" t="str">
        <f>MID(INDEX(Tableau1[NIR],MATCH(Demandes!X11,Tableau1[Num_Commande],0)),3,1)</f>
        <v/>
      </c>
      <c r="L9" s="33" t="str">
        <f>MID(INDEX(Tableau1[NIR],MATCH(Demandes!X11,Tableau1[Num_Commande],0)),4,1)</f>
        <v/>
      </c>
      <c r="M9" s="31" t="str">
        <f>MID(INDEX(Tableau1[NIR],MATCH(Demandes!X11,Tableau1[Num_Commande],0)),5,1)</f>
        <v/>
      </c>
      <c r="N9" s="33" t="str">
        <f>MID(INDEX(Tableau1[NIR],MATCH(Demandes!X11,Tableau1[Num_Commande],0)),6,1)</f>
        <v/>
      </c>
      <c r="O9" s="31" t="str">
        <f>MID(INDEX(Tableau1[NIR],MATCH(Demandes!X11,Tableau1[Num_Commande],0)),7,1)</f>
        <v/>
      </c>
      <c r="P9" s="31"/>
      <c r="Q9" s="33" t="str">
        <f>MID(INDEX(Tableau1[NIR],MATCH(Demandes!X11,Tableau1[Num_Commande],0)),8,1)</f>
        <v/>
      </c>
      <c r="R9" s="31" t="str">
        <f>MID(INDEX(Tableau1[NIR],MATCH(Demandes!X11,Tableau1[Num_Commande],0)),9,1)</f>
        <v/>
      </c>
      <c r="S9" s="33" t="str">
        <f>MID(INDEX(Tableau1[NIR],MATCH(Demandes!X11,Tableau1[Num_Commande],0)),10,1)</f>
        <v/>
      </c>
      <c r="T9" s="32" t="str">
        <f>MID(INDEX(Tableau1[NIR],MATCH(Demandes!X11,Tableau1[Num_Commande],0)),11,1)</f>
        <v/>
      </c>
      <c r="U9" s="31" t="str">
        <f>MID(INDEX(Tableau1[NIR],MATCH(Demandes!X11,Tableau1[Num_Commande],0)),12,1)</f>
        <v/>
      </c>
      <c r="V9" s="31" t="str">
        <f>MID(INDEX(Tableau1[NIR],MATCH(Demandes!X11,Tableau1[Num_Commande],0)),13,1)</f>
        <v/>
      </c>
      <c r="W9" s="34"/>
      <c r="X9" s="33" t="str">
        <f>MID(INDEX(Tableau1[NIR],MATCH(Demandes!X11,Tableau1[Num_Commande],0)),14,1)</f>
        <v/>
      </c>
      <c r="Y9" s="32" t="str">
        <f>MID(INDEX(Tableau1[NIR],MATCH(Demandes!X11,Tableau1[Num_Commande],0)),15,1)</f>
        <v/>
      </c>
      <c r="Z9" s="52"/>
      <c r="AA9" s="56"/>
      <c r="AB9" s="246"/>
      <c r="AC9" s="246"/>
      <c r="AD9" s="246"/>
      <c r="AE9" s="246"/>
      <c r="AF9" s="246"/>
      <c r="AG9" s="246"/>
      <c r="AH9" s="246"/>
      <c r="AI9" s="246"/>
      <c r="AJ9" s="246"/>
      <c r="AK9" s="246"/>
      <c r="AL9" s="246"/>
      <c r="AM9" s="246"/>
      <c r="AN9" s="246"/>
      <c r="AO9" s="246"/>
      <c r="AP9" s="45"/>
      <c r="AR9" s="60" t="s">
        <v>110</v>
      </c>
      <c r="AS9" s="5"/>
      <c r="AT9" s="5"/>
      <c r="AU9" s="5"/>
      <c r="AV9" s="5"/>
      <c r="AW9" s="5"/>
      <c r="AX9" s="5"/>
      <c r="AY9" s="35" t="str">
        <f>IF(I9="","",I9)</f>
        <v/>
      </c>
      <c r="AZ9" s="35" t="str">
        <f t="shared" ref="AZ9:BP9" si="0">IF(J9="","",J9)</f>
        <v/>
      </c>
      <c r="BA9" s="35" t="str">
        <f t="shared" si="0"/>
        <v/>
      </c>
      <c r="BB9" s="35" t="str">
        <f t="shared" si="0"/>
        <v/>
      </c>
      <c r="BC9" s="35" t="str">
        <f t="shared" si="0"/>
        <v/>
      </c>
      <c r="BD9" s="35" t="str">
        <f t="shared" si="0"/>
        <v/>
      </c>
      <c r="BE9" s="35" t="str">
        <f t="shared" si="0"/>
        <v/>
      </c>
      <c r="BF9" s="35" t="str">
        <f t="shared" si="0"/>
        <v/>
      </c>
      <c r="BG9" s="35" t="str">
        <f t="shared" si="0"/>
        <v/>
      </c>
      <c r="BH9" s="35" t="str">
        <f t="shared" si="0"/>
        <v/>
      </c>
      <c r="BI9" s="35" t="str">
        <f t="shared" si="0"/>
        <v/>
      </c>
      <c r="BJ9" s="35" t="str">
        <f t="shared" si="0"/>
        <v/>
      </c>
      <c r="BK9" s="35" t="str">
        <f t="shared" si="0"/>
        <v/>
      </c>
      <c r="BL9" s="35" t="str">
        <f t="shared" si="0"/>
        <v/>
      </c>
      <c r="BM9" s="35"/>
      <c r="BN9" s="35" t="str">
        <f t="shared" si="0"/>
        <v/>
      </c>
      <c r="BO9" s="35" t="str">
        <f t="shared" si="0"/>
        <v/>
      </c>
      <c r="BP9" s="35" t="str">
        <f t="shared" si="0"/>
        <v/>
      </c>
      <c r="BQ9" s="56"/>
      <c r="BR9" s="246"/>
      <c r="BS9" s="246"/>
      <c r="BT9" s="246"/>
      <c r="BU9" s="246"/>
      <c r="BV9" s="246"/>
      <c r="BW9" s="246"/>
      <c r="BX9" s="246"/>
      <c r="BY9" s="246"/>
      <c r="BZ9" s="246"/>
      <c r="CA9" s="246"/>
      <c r="CB9" s="246"/>
      <c r="CC9" s="246"/>
      <c r="CD9" s="246"/>
      <c r="CE9" s="246"/>
      <c r="CF9" s="45"/>
      <c r="CH9" s="60" t="s">
        <v>110</v>
      </c>
      <c r="CI9" s="5"/>
      <c r="CJ9" s="5"/>
      <c r="CK9" s="5"/>
      <c r="CL9" s="5"/>
      <c r="CM9" s="5"/>
      <c r="CN9" s="5"/>
      <c r="CO9" s="35" t="str">
        <f>IF(I9="","",I9)</f>
        <v/>
      </c>
      <c r="CP9" s="35" t="str">
        <f t="shared" ref="CP9:DF9" si="1">IF(J9="","",J9)</f>
        <v/>
      </c>
      <c r="CQ9" s="35" t="str">
        <f t="shared" si="1"/>
        <v/>
      </c>
      <c r="CR9" s="35" t="str">
        <f t="shared" si="1"/>
        <v/>
      </c>
      <c r="CS9" s="35" t="str">
        <f t="shared" si="1"/>
        <v/>
      </c>
      <c r="CT9" s="35" t="str">
        <f t="shared" si="1"/>
        <v/>
      </c>
      <c r="CU9" s="35" t="str">
        <f t="shared" si="1"/>
        <v/>
      </c>
      <c r="CV9" s="35" t="str">
        <f t="shared" si="1"/>
        <v/>
      </c>
      <c r="CW9" s="35" t="str">
        <f t="shared" si="1"/>
        <v/>
      </c>
      <c r="CX9" s="35" t="str">
        <f t="shared" si="1"/>
        <v/>
      </c>
      <c r="CY9" s="35" t="str">
        <f t="shared" si="1"/>
        <v/>
      </c>
      <c r="CZ9" s="35" t="str">
        <f t="shared" si="1"/>
        <v/>
      </c>
      <c r="DA9" s="35" t="str">
        <f t="shared" si="1"/>
        <v/>
      </c>
      <c r="DB9" s="35" t="str">
        <f t="shared" si="1"/>
        <v/>
      </c>
      <c r="DC9" s="35"/>
      <c r="DD9" s="35" t="str">
        <f t="shared" si="1"/>
        <v/>
      </c>
      <c r="DE9" s="35" t="str">
        <f t="shared" si="1"/>
        <v/>
      </c>
      <c r="DF9" s="35" t="str">
        <f t="shared" si="1"/>
        <v/>
      </c>
      <c r="DG9" s="56"/>
      <c r="DH9" s="246"/>
      <c r="DI9" s="246"/>
      <c r="DJ9" s="246"/>
      <c r="DK9" s="246"/>
      <c r="DL9" s="246"/>
      <c r="DM9" s="246"/>
      <c r="DN9" s="246"/>
      <c r="DO9" s="246"/>
      <c r="DP9" s="246"/>
      <c r="DQ9" s="246"/>
      <c r="DR9" s="246"/>
      <c r="DS9" s="246"/>
      <c r="DT9" s="246"/>
      <c r="DU9" s="246"/>
      <c r="DV9" s="45"/>
    </row>
    <row r="10" spans="1:126" ht="3.75" customHeight="1" x14ac:dyDescent="0.25">
      <c r="B10" s="61"/>
      <c r="C10" s="48"/>
      <c r="D10" s="48"/>
      <c r="E10" s="48"/>
      <c r="F10" s="48"/>
      <c r="G10" s="48"/>
      <c r="H10" s="48"/>
      <c r="I10" s="48"/>
      <c r="J10" s="48"/>
      <c r="K10" s="48"/>
      <c r="L10" s="48"/>
      <c r="M10" s="48"/>
      <c r="N10" s="48"/>
      <c r="O10" s="48"/>
      <c r="P10" s="48"/>
      <c r="Q10" s="48"/>
      <c r="R10" s="48"/>
      <c r="S10" s="48"/>
      <c r="T10" s="48"/>
      <c r="U10" s="48"/>
      <c r="V10" s="48"/>
      <c r="W10" s="48"/>
      <c r="X10" s="48"/>
      <c r="Y10" s="48"/>
      <c r="Z10" s="54"/>
      <c r="AA10" s="56"/>
      <c r="AB10" s="246"/>
      <c r="AC10" s="246"/>
      <c r="AD10" s="246"/>
      <c r="AE10" s="246"/>
      <c r="AF10" s="246"/>
      <c r="AG10" s="246"/>
      <c r="AH10" s="246"/>
      <c r="AI10" s="246"/>
      <c r="AJ10" s="246"/>
      <c r="AK10" s="246"/>
      <c r="AL10" s="246"/>
      <c r="AM10" s="246"/>
      <c r="AN10" s="246"/>
      <c r="AO10" s="246"/>
      <c r="AP10" s="45"/>
      <c r="AR10" s="61"/>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54"/>
      <c r="BQ10" s="56"/>
      <c r="BR10" s="246"/>
      <c r="BS10" s="246"/>
      <c r="BT10" s="246"/>
      <c r="BU10" s="246"/>
      <c r="BV10" s="246"/>
      <c r="BW10" s="246"/>
      <c r="BX10" s="246"/>
      <c r="BY10" s="246"/>
      <c r="BZ10" s="246"/>
      <c r="CA10" s="246"/>
      <c r="CB10" s="246"/>
      <c r="CC10" s="246"/>
      <c r="CD10" s="246"/>
      <c r="CE10" s="246"/>
      <c r="CF10" s="45"/>
      <c r="CH10" s="61"/>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54"/>
      <c r="DG10" s="56"/>
      <c r="DH10" s="246"/>
      <c r="DI10" s="246"/>
      <c r="DJ10" s="246"/>
      <c r="DK10" s="246"/>
      <c r="DL10" s="246"/>
      <c r="DM10" s="246"/>
      <c r="DN10" s="246"/>
      <c r="DO10" s="246"/>
      <c r="DP10" s="246"/>
      <c r="DQ10" s="246"/>
      <c r="DR10" s="246"/>
      <c r="DS10" s="246"/>
      <c r="DT10" s="246"/>
      <c r="DU10" s="246"/>
      <c r="DV10" s="45"/>
    </row>
    <row r="11" spans="1:126" ht="3.75" customHeight="1" x14ac:dyDescent="0.25">
      <c r="B11" s="25"/>
      <c r="C11" s="5"/>
      <c r="D11" s="5"/>
      <c r="E11" s="5"/>
      <c r="F11" s="5"/>
      <c r="G11" s="5"/>
      <c r="H11" s="5"/>
      <c r="I11" s="5"/>
      <c r="J11" s="5"/>
      <c r="K11" s="5"/>
      <c r="L11" s="5"/>
      <c r="M11" s="5"/>
      <c r="N11" s="5"/>
      <c r="O11" s="5"/>
      <c r="P11" s="5"/>
      <c r="Q11" s="5"/>
      <c r="R11" s="5"/>
      <c r="S11" s="5"/>
      <c r="T11" s="5"/>
      <c r="U11" s="5"/>
      <c r="V11" s="5"/>
      <c r="W11" s="5"/>
      <c r="X11" s="5"/>
      <c r="Y11" s="5"/>
      <c r="Z11" s="5"/>
      <c r="AA11" s="56"/>
      <c r="AB11" s="246"/>
      <c r="AC11" s="246"/>
      <c r="AD11" s="246"/>
      <c r="AE11" s="246"/>
      <c r="AF11" s="246"/>
      <c r="AG11" s="246"/>
      <c r="AH11" s="246"/>
      <c r="AI11" s="246"/>
      <c r="AJ11" s="246"/>
      <c r="AK11" s="246"/>
      <c r="AL11" s="246"/>
      <c r="AM11" s="246"/>
      <c r="AN11" s="246"/>
      <c r="AO11" s="246"/>
      <c r="AP11" s="45"/>
      <c r="AR11" s="25"/>
      <c r="AS11" s="5"/>
      <c r="AT11" s="5"/>
      <c r="AU11" s="5"/>
      <c r="AV11" s="5"/>
      <c r="AW11" s="5"/>
      <c r="AX11" s="5"/>
      <c r="AY11" s="5"/>
      <c r="AZ11" s="5"/>
      <c r="BA11" s="5"/>
      <c r="BB11" s="5"/>
      <c r="BC11" s="5"/>
      <c r="BD11" s="5"/>
      <c r="BE11" s="5"/>
      <c r="BF11" s="5"/>
      <c r="BG11" s="5"/>
      <c r="BH11" s="5"/>
      <c r="BI11" s="5"/>
      <c r="BJ11" s="5"/>
      <c r="BK11" s="5"/>
      <c r="BL11" s="5"/>
      <c r="BM11" s="5"/>
      <c r="BN11" s="5"/>
      <c r="BO11" s="5"/>
      <c r="BP11" s="5"/>
      <c r="BQ11" s="56"/>
      <c r="BR11" s="246"/>
      <c r="BS11" s="246"/>
      <c r="BT11" s="246"/>
      <c r="BU11" s="246"/>
      <c r="BV11" s="246"/>
      <c r="BW11" s="246"/>
      <c r="BX11" s="246"/>
      <c r="BY11" s="246"/>
      <c r="BZ11" s="246"/>
      <c r="CA11" s="246"/>
      <c r="CB11" s="246"/>
      <c r="CC11" s="246"/>
      <c r="CD11" s="246"/>
      <c r="CE11" s="246"/>
      <c r="CF11" s="45"/>
      <c r="CH11" s="25"/>
      <c r="CI11" s="5"/>
      <c r="CJ11" s="5"/>
      <c r="CK11" s="5"/>
      <c r="CL11" s="5"/>
      <c r="CM11" s="5"/>
      <c r="CN11" s="5"/>
      <c r="CO11" s="5"/>
      <c r="CP11" s="5"/>
      <c r="CQ11" s="5"/>
      <c r="CR11" s="5"/>
      <c r="CS11" s="5"/>
      <c r="CT11" s="5"/>
      <c r="CU11" s="5"/>
      <c r="CV11" s="5"/>
      <c r="CW11" s="5"/>
      <c r="CX11" s="5"/>
      <c r="CY11" s="5"/>
      <c r="CZ11" s="5"/>
      <c r="DA11" s="5"/>
      <c r="DB11" s="5"/>
      <c r="DC11" s="5"/>
      <c r="DD11" s="5"/>
      <c r="DE11" s="5"/>
      <c r="DF11" s="5"/>
      <c r="DG11" s="56"/>
      <c r="DH11" s="246"/>
      <c r="DI11" s="246"/>
      <c r="DJ11" s="246"/>
      <c r="DK11" s="246"/>
      <c r="DL11" s="246"/>
      <c r="DM11" s="246"/>
      <c r="DN11" s="246"/>
      <c r="DO11" s="246"/>
      <c r="DP11" s="246"/>
      <c r="DQ11" s="246"/>
      <c r="DR11" s="246"/>
      <c r="DS11" s="246"/>
      <c r="DT11" s="246"/>
      <c r="DU11" s="246"/>
      <c r="DV11" s="45"/>
    </row>
    <row r="12" spans="1:126" ht="1.5" customHeight="1" x14ac:dyDescent="0.25">
      <c r="B12" s="57"/>
      <c r="C12" s="58"/>
      <c r="D12" s="58"/>
      <c r="E12" s="58"/>
      <c r="F12" s="58"/>
      <c r="G12" s="58"/>
      <c r="H12" s="58"/>
      <c r="I12" s="58"/>
      <c r="J12" s="58"/>
      <c r="K12" s="58"/>
      <c r="L12" s="58"/>
      <c r="M12" s="58"/>
      <c r="N12" s="58"/>
      <c r="O12" s="58"/>
      <c r="P12" s="58"/>
      <c r="Q12" s="58"/>
      <c r="R12" s="58"/>
      <c r="S12" s="58"/>
      <c r="T12" s="58"/>
      <c r="U12" s="58"/>
      <c r="V12" s="58"/>
      <c r="W12" s="58"/>
      <c r="X12" s="58"/>
      <c r="Y12" s="58"/>
      <c r="Z12" s="51"/>
      <c r="AA12" s="45"/>
      <c r="AB12" s="246"/>
      <c r="AC12" s="246"/>
      <c r="AD12" s="246"/>
      <c r="AE12" s="246"/>
      <c r="AF12" s="246"/>
      <c r="AG12" s="246"/>
      <c r="AH12" s="246"/>
      <c r="AI12" s="246"/>
      <c r="AJ12" s="246"/>
      <c r="AK12" s="246"/>
      <c r="AL12" s="246"/>
      <c r="AM12" s="246"/>
      <c r="AN12" s="246"/>
      <c r="AO12" s="246"/>
      <c r="AP12" s="45"/>
      <c r="AR12" s="57"/>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1"/>
      <c r="BQ12" s="45"/>
      <c r="BR12" s="246"/>
      <c r="BS12" s="246"/>
      <c r="BT12" s="246"/>
      <c r="BU12" s="246"/>
      <c r="BV12" s="246"/>
      <c r="BW12" s="246"/>
      <c r="BX12" s="246"/>
      <c r="BY12" s="246"/>
      <c r="BZ12" s="246"/>
      <c r="CA12" s="246"/>
      <c r="CB12" s="246"/>
      <c r="CC12" s="246"/>
      <c r="CD12" s="246"/>
      <c r="CE12" s="246"/>
      <c r="CF12" s="45"/>
      <c r="CH12" s="57"/>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1"/>
      <c r="DG12" s="45"/>
      <c r="DH12" s="246"/>
      <c r="DI12" s="246"/>
      <c r="DJ12" s="246"/>
      <c r="DK12" s="246"/>
      <c r="DL12" s="246"/>
      <c r="DM12" s="246"/>
      <c r="DN12" s="246"/>
      <c r="DO12" s="246"/>
      <c r="DP12" s="246"/>
      <c r="DQ12" s="246"/>
      <c r="DR12" s="246"/>
      <c r="DS12" s="246"/>
      <c r="DT12" s="246"/>
      <c r="DU12" s="246"/>
      <c r="DV12" s="45"/>
    </row>
    <row r="13" spans="1:126" ht="12" customHeight="1" x14ac:dyDescent="0.25">
      <c r="B13" s="60" t="s">
        <v>111</v>
      </c>
      <c r="C13" s="5"/>
      <c r="D13" s="5"/>
      <c r="E13" s="5"/>
      <c r="F13" s="5"/>
      <c r="G13" s="5"/>
      <c r="H13" s="5"/>
      <c r="I13" s="183"/>
      <c r="J13" s="182"/>
      <c r="K13" s="182"/>
      <c r="L13" s="182"/>
      <c r="M13" s="182"/>
      <c r="N13" s="182"/>
      <c r="O13" s="182"/>
      <c r="P13" s="182"/>
      <c r="Q13" s="181"/>
      <c r="R13" s="5"/>
      <c r="S13" s="5"/>
      <c r="T13" s="5"/>
      <c r="U13" s="5"/>
      <c r="V13" s="5"/>
      <c r="W13" s="5"/>
      <c r="X13" s="5"/>
      <c r="Y13" s="5"/>
      <c r="Z13" s="52"/>
      <c r="AA13" s="45"/>
      <c r="AB13" s="246"/>
      <c r="AC13" s="246"/>
      <c r="AD13" s="246"/>
      <c r="AE13" s="246"/>
      <c r="AF13" s="246"/>
      <c r="AG13" s="246"/>
      <c r="AH13" s="246"/>
      <c r="AI13" s="246"/>
      <c r="AJ13" s="246"/>
      <c r="AK13" s="246"/>
      <c r="AL13" s="246"/>
      <c r="AM13" s="246"/>
      <c r="AN13" s="246"/>
      <c r="AO13" s="246"/>
      <c r="AR13" s="60" t="s">
        <v>111</v>
      </c>
      <c r="AS13" s="5"/>
      <c r="AT13" s="5"/>
      <c r="AU13" s="5"/>
      <c r="AV13" s="5"/>
      <c r="AW13" s="5"/>
      <c r="AX13" s="5"/>
      <c r="AY13" s="75" t="str">
        <f>IF(I13="","",I13)</f>
        <v/>
      </c>
      <c r="AZ13" s="75" t="str">
        <f t="shared" ref="AZ13:BG13" si="2">IF(J13="","",J13)</f>
        <v/>
      </c>
      <c r="BA13" s="75" t="str">
        <f t="shared" si="2"/>
        <v/>
      </c>
      <c r="BB13" s="75" t="str">
        <f t="shared" si="2"/>
        <v/>
      </c>
      <c r="BC13" s="75" t="str">
        <f t="shared" si="2"/>
        <v/>
      </c>
      <c r="BD13" s="75" t="str">
        <f t="shared" si="2"/>
        <v/>
      </c>
      <c r="BE13" s="75" t="str">
        <f t="shared" si="2"/>
        <v/>
      </c>
      <c r="BF13" s="75" t="str">
        <f t="shared" si="2"/>
        <v/>
      </c>
      <c r="BG13" s="75" t="str">
        <f t="shared" si="2"/>
        <v/>
      </c>
      <c r="BH13" s="5"/>
      <c r="BI13" s="5"/>
      <c r="BJ13" s="5"/>
      <c r="BK13" s="5"/>
      <c r="BL13" s="5"/>
      <c r="BM13" s="5"/>
      <c r="BN13" s="5"/>
      <c r="BO13" s="5"/>
      <c r="BP13" s="52"/>
      <c r="BQ13" s="45"/>
      <c r="BR13" s="246"/>
      <c r="BS13" s="246"/>
      <c r="BT13" s="246"/>
      <c r="BU13" s="246"/>
      <c r="BV13" s="246"/>
      <c r="BW13" s="246"/>
      <c r="BX13" s="246"/>
      <c r="BY13" s="246"/>
      <c r="BZ13" s="246"/>
      <c r="CA13" s="246"/>
      <c r="CB13" s="246"/>
      <c r="CC13" s="246"/>
      <c r="CD13" s="246"/>
      <c r="CE13" s="246"/>
      <c r="CH13" s="60" t="s">
        <v>111</v>
      </c>
      <c r="CI13" s="5"/>
      <c r="CJ13" s="5"/>
      <c r="CK13" s="5"/>
      <c r="CL13" s="5"/>
      <c r="CM13" s="5"/>
      <c r="CN13" s="5"/>
      <c r="CO13" s="75" t="str">
        <f>IF(I13="","",I13)</f>
        <v/>
      </c>
      <c r="CP13" s="75" t="str">
        <f t="shared" ref="CP13:CW13" si="3">IF(J13="","",J13)</f>
        <v/>
      </c>
      <c r="CQ13" s="75" t="str">
        <f t="shared" si="3"/>
        <v/>
      </c>
      <c r="CR13" s="75" t="str">
        <f t="shared" si="3"/>
        <v/>
      </c>
      <c r="CS13" s="75" t="str">
        <f t="shared" si="3"/>
        <v/>
      </c>
      <c r="CT13" s="75" t="str">
        <f t="shared" si="3"/>
        <v/>
      </c>
      <c r="CU13" s="75" t="str">
        <f t="shared" si="3"/>
        <v/>
      </c>
      <c r="CV13" s="75" t="str">
        <f t="shared" si="3"/>
        <v/>
      </c>
      <c r="CW13" s="75" t="str">
        <f t="shared" si="3"/>
        <v/>
      </c>
      <c r="CX13" s="5"/>
      <c r="CY13" s="5"/>
      <c r="CZ13" s="5"/>
      <c r="DA13" s="5"/>
      <c r="DB13" s="5"/>
      <c r="DC13" s="5"/>
      <c r="DD13" s="5"/>
      <c r="DE13" s="5"/>
      <c r="DF13" s="52"/>
      <c r="DG13" s="45"/>
      <c r="DH13" s="246"/>
      <c r="DI13" s="246"/>
      <c r="DJ13" s="246"/>
      <c r="DK13" s="246"/>
      <c r="DL13" s="246"/>
      <c r="DM13" s="246"/>
      <c r="DN13" s="246"/>
      <c r="DO13" s="246"/>
      <c r="DP13" s="246"/>
      <c r="DQ13" s="246"/>
      <c r="DR13" s="246"/>
      <c r="DS13" s="246"/>
      <c r="DT13" s="246"/>
      <c r="DU13" s="246"/>
    </row>
    <row r="14" spans="1:126" ht="1.5" customHeight="1" x14ac:dyDescent="0.25">
      <c r="B14" s="61"/>
      <c r="C14" s="48"/>
      <c r="D14" s="48"/>
      <c r="E14" s="48"/>
      <c r="F14" s="48"/>
      <c r="G14" s="48"/>
      <c r="H14" s="48"/>
      <c r="I14" s="48"/>
      <c r="J14" s="48"/>
      <c r="K14" s="48"/>
      <c r="L14" s="48"/>
      <c r="M14" s="48"/>
      <c r="N14" s="48"/>
      <c r="O14" s="48"/>
      <c r="P14" s="48"/>
      <c r="Q14" s="48"/>
      <c r="R14" s="48"/>
      <c r="S14" s="48"/>
      <c r="T14" s="48"/>
      <c r="U14" s="48"/>
      <c r="V14" s="48"/>
      <c r="W14" s="48"/>
      <c r="X14" s="48"/>
      <c r="Y14" s="48"/>
      <c r="Z14" s="54"/>
      <c r="AA14" s="43"/>
      <c r="AB14" s="43"/>
      <c r="AC14" s="43"/>
      <c r="AD14" s="43"/>
      <c r="AE14" s="43"/>
      <c r="AF14" s="43"/>
      <c r="AG14" s="43"/>
      <c r="AH14" s="43"/>
      <c r="AI14" s="43"/>
      <c r="AR14" s="61"/>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54"/>
      <c r="BQ14" s="43"/>
      <c r="BR14" s="43"/>
      <c r="BS14" s="43"/>
      <c r="BT14" s="43"/>
      <c r="BU14" s="43"/>
      <c r="BV14" s="43"/>
      <c r="BW14" s="43"/>
      <c r="BX14" s="43"/>
      <c r="BY14" s="43"/>
      <c r="CH14" s="61"/>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54"/>
      <c r="DG14" s="43"/>
      <c r="DH14" s="43"/>
      <c r="DI14" s="43"/>
      <c r="DJ14" s="43"/>
      <c r="DK14" s="43"/>
      <c r="DL14" s="43"/>
      <c r="DM14" s="43"/>
      <c r="DN14" s="43"/>
      <c r="DO14" s="43"/>
    </row>
    <row r="15" spans="1:126" ht="13.5" customHeight="1" x14ac:dyDescent="0.25">
      <c r="B15" s="25"/>
      <c r="C15" s="5"/>
      <c r="D15" s="5"/>
      <c r="E15" s="5"/>
      <c r="F15" s="5"/>
      <c r="G15" s="5"/>
      <c r="H15" s="5"/>
      <c r="I15" s="5"/>
      <c r="J15" s="5"/>
      <c r="K15" s="5"/>
      <c r="L15" s="5"/>
      <c r="M15" s="5"/>
      <c r="N15" s="5"/>
      <c r="O15" s="5"/>
      <c r="P15" s="5"/>
      <c r="Q15" s="5"/>
      <c r="R15" s="5"/>
      <c r="S15" s="5"/>
      <c r="T15" s="5"/>
      <c r="U15" s="5"/>
      <c r="V15" s="5"/>
      <c r="W15" s="5"/>
      <c r="X15" s="5"/>
      <c r="Y15" s="5"/>
      <c r="Z15" s="5"/>
      <c r="AA15" s="43"/>
      <c r="AB15" s="67"/>
      <c r="AC15" s="67"/>
      <c r="AD15" s="67"/>
      <c r="AE15" s="67"/>
      <c r="AF15" s="67"/>
      <c r="AG15" s="67"/>
      <c r="AH15" s="67"/>
      <c r="AI15" s="67"/>
      <c r="AJ15" s="48"/>
      <c r="AK15" s="48"/>
      <c r="AL15" s="48"/>
      <c r="AM15" s="48"/>
      <c r="AN15" s="48"/>
      <c r="AO15" s="48"/>
      <c r="AR15" s="25"/>
      <c r="AS15" s="5"/>
      <c r="AT15" s="5"/>
      <c r="AU15" s="5"/>
      <c r="AV15" s="5"/>
      <c r="AW15" s="5"/>
      <c r="AX15" s="5"/>
      <c r="AY15" s="5"/>
      <c r="AZ15" s="5"/>
      <c r="BA15" s="5"/>
      <c r="BB15" s="5"/>
      <c r="BC15" s="5"/>
      <c r="BD15" s="5"/>
      <c r="BE15" s="5"/>
      <c r="BF15" s="5"/>
      <c r="BG15" s="5"/>
      <c r="BH15" s="5"/>
      <c r="BI15" s="5"/>
      <c r="BJ15" s="5"/>
      <c r="BK15" s="5"/>
      <c r="BL15" s="5"/>
      <c r="BM15" s="5"/>
      <c r="BN15" s="5"/>
      <c r="BO15" s="5"/>
      <c r="BP15" s="5"/>
      <c r="BQ15" s="43"/>
      <c r="BR15" s="67"/>
      <c r="BS15" s="67"/>
      <c r="BT15" s="67"/>
      <c r="BU15" s="67"/>
      <c r="BV15" s="67"/>
      <c r="BW15" s="67"/>
      <c r="BX15" s="67"/>
      <c r="BY15" s="67"/>
      <c r="BZ15" s="48"/>
      <c r="CA15" s="48"/>
      <c r="CB15" s="48"/>
      <c r="CC15" s="48"/>
      <c r="CD15" s="48"/>
      <c r="CE15" s="48"/>
      <c r="CH15" s="25"/>
      <c r="CI15" s="5"/>
      <c r="CJ15" s="5"/>
      <c r="CK15" s="5"/>
      <c r="CL15" s="5"/>
      <c r="CM15" s="5"/>
      <c r="CN15" s="5"/>
      <c r="CO15" s="5"/>
      <c r="CP15" s="5"/>
      <c r="CQ15" s="5"/>
      <c r="CR15" s="5"/>
      <c r="CS15" s="5"/>
      <c r="CT15" s="5"/>
      <c r="CU15" s="5"/>
      <c r="CV15" s="5"/>
      <c r="CW15" s="5"/>
      <c r="CX15" s="5"/>
      <c r="CY15" s="5"/>
      <c r="CZ15" s="5"/>
      <c r="DA15" s="5"/>
      <c r="DB15" s="5"/>
      <c r="DC15" s="5"/>
      <c r="DD15" s="5"/>
      <c r="DE15" s="5"/>
      <c r="DF15" s="5"/>
      <c r="DG15" s="43"/>
      <c r="DH15" s="67"/>
      <c r="DI15" s="67"/>
      <c r="DJ15" s="67"/>
      <c r="DK15" s="67"/>
      <c r="DL15" s="67"/>
      <c r="DM15" s="67"/>
      <c r="DN15" s="67"/>
      <c r="DO15" s="67"/>
      <c r="DP15" s="48"/>
      <c r="DQ15" s="48"/>
      <c r="DR15" s="48"/>
      <c r="DS15" s="48"/>
      <c r="DT15" s="48"/>
      <c r="DU15" s="48"/>
    </row>
    <row r="16" spans="1:126" ht="1.5" customHeight="1" x14ac:dyDescent="0.25">
      <c r="B16" s="25"/>
      <c r="C16" s="5"/>
      <c r="D16" s="5"/>
      <c r="E16" s="5"/>
      <c r="F16" s="5"/>
      <c r="G16" s="5"/>
      <c r="H16" s="5"/>
      <c r="I16" s="5"/>
      <c r="J16" s="5"/>
      <c r="K16" s="5"/>
      <c r="L16" s="5"/>
      <c r="M16" s="5"/>
      <c r="N16" s="5"/>
      <c r="O16" s="5"/>
      <c r="P16" s="5"/>
      <c r="Q16" s="5"/>
      <c r="R16" s="5"/>
      <c r="S16" s="5"/>
      <c r="T16" s="5"/>
      <c r="U16" s="5"/>
      <c r="V16" s="5"/>
      <c r="W16" s="5"/>
      <c r="X16" s="5"/>
      <c r="Y16" s="5"/>
      <c r="Z16" s="5"/>
      <c r="AA16" s="43"/>
      <c r="AB16" s="43"/>
      <c r="AC16" s="43"/>
      <c r="AD16" s="43"/>
      <c r="AE16" s="43"/>
      <c r="AF16" s="43"/>
      <c r="AG16" s="43"/>
      <c r="AH16" s="43"/>
      <c r="AI16" s="43"/>
      <c r="AR16" s="25"/>
      <c r="AS16" s="5"/>
      <c r="AT16" s="5"/>
      <c r="AU16" s="5"/>
      <c r="AV16" s="5"/>
      <c r="AW16" s="5"/>
      <c r="AX16" s="5"/>
      <c r="AY16" s="5"/>
      <c r="AZ16" s="5"/>
      <c r="BA16" s="5"/>
      <c r="BB16" s="5"/>
      <c r="BC16" s="5"/>
      <c r="BD16" s="5"/>
      <c r="BE16" s="5"/>
      <c r="BF16" s="5"/>
      <c r="BG16" s="5"/>
      <c r="BH16" s="5"/>
      <c r="BI16" s="5"/>
      <c r="BJ16" s="5"/>
      <c r="BK16" s="5"/>
      <c r="BL16" s="5"/>
      <c r="BM16" s="5"/>
      <c r="BN16" s="5"/>
      <c r="BO16" s="5"/>
      <c r="BP16" s="5"/>
      <c r="BQ16" s="43"/>
      <c r="BR16" s="43"/>
      <c r="BS16" s="43"/>
      <c r="BT16" s="43"/>
      <c r="BU16" s="43"/>
      <c r="BV16" s="43"/>
      <c r="BW16" s="43"/>
      <c r="BX16" s="43"/>
      <c r="BY16" s="43"/>
      <c r="CH16" s="25"/>
      <c r="CI16" s="5"/>
      <c r="CJ16" s="5"/>
      <c r="CK16" s="5"/>
      <c r="CL16" s="5"/>
      <c r="CM16" s="5"/>
      <c r="CN16" s="5"/>
      <c r="CO16" s="5"/>
      <c r="CP16" s="5"/>
      <c r="CQ16" s="5"/>
      <c r="CR16" s="5"/>
      <c r="CS16" s="5"/>
      <c r="CT16" s="5"/>
      <c r="CU16" s="5"/>
      <c r="CV16" s="5"/>
      <c r="CW16" s="5"/>
      <c r="CX16" s="5"/>
      <c r="CY16" s="5"/>
      <c r="CZ16" s="5"/>
      <c r="DA16" s="5"/>
      <c r="DB16" s="5"/>
      <c r="DC16" s="5"/>
      <c r="DD16" s="5"/>
      <c r="DE16" s="5"/>
      <c r="DF16" s="5"/>
      <c r="DG16" s="43"/>
      <c r="DH16" s="43"/>
      <c r="DI16" s="43"/>
      <c r="DJ16" s="43"/>
      <c r="DK16" s="43"/>
      <c r="DL16" s="43"/>
      <c r="DM16" s="43"/>
      <c r="DN16" s="43"/>
      <c r="DO16" s="43"/>
    </row>
    <row r="17" spans="2:125" ht="15.75" customHeight="1" x14ac:dyDescent="0.25">
      <c r="B17" s="62" t="s">
        <v>8</v>
      </c>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4"/>
      <c r="AR17" s="62" t="s">
        <v>8</v>
      </c>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4"/>
      <c r="CH17" s="62" t="s">
        <v>8</v>
      </c>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4"/>
    </row>
    <row r="18" spans="2:125" ht="1.5" customHeight="1" x14ac:dyDescent="0.25">
      <c r="B18" s="26"/>
      <c r="AR18" s="26"/>
      <c r="CH18" s="26"/>
    </row>
    <row r="19" spans="2:125" ht="10.5" customHeight="1" x14ac:dyDescent="0.25">
      <c r="B19" s="169" t="s">
        <v>117</v>
      </c>
      <c r="F19" s="24" t="s">
        <v>112</v>
      </c>
      <c r="AR19" s="169" t="s">
        <v>117</v>
      </c>
      <c r="AV19" s="24" t="s">
        <v>112</v>
      </c>
      <c r="CH19" s="169" t="s">
        <v>117</v>
      </c>
      <c r="CL19" s="24" t="s">
        <v>112</v>
      </c>
    </row>
    <row r="20" spans="2:125" ht="3" customHeight="1" x14ac:dyDescent="0.25"/>
    <row r="21" spans="2:125" ht="12" customHeight="1" x14ac:dyDescent="0.25">
      <c r="B21" s="65" t="s">
        <v>108</v>
      </c>
      <c r="C21" s="58"/>
      <c r="D21" s="58"/>
      <c r="E21" s="58"/>
      <c r="F21" s="58"/>
      <c r="G21" s="189"/>
      <c r="H21" s="189"/>
      <c r="I21" s="189"/>
      <c r="J21" s="189"/>
      <c r="K21" s="189"/>
      <c r="L21" s="189"/>
      <c r="M21" s="189"/>
      <c r="N21" s="189"/>
      <c r="O21" s="189"/>
      <c r="P21" s="189"/>
      <c r="Q21" s="189"/>
      <c r="R21" s="189"/>
      <c r="S21" s="189"/>
      <c r="T21" s="189"/>
      <c r="U21" s="189"/>
      <c r="V21" s="189"/>
      <c r="W21" s="189"/>
      <c r="X21" s="189"/>
      <c r="Y21" s="58"/>
      <c r="Z21" s="58"/>
      <c r="AA21" s="58"/>
      <c r="AB21" s="58"/>
      <c r="AC21" s="58"/>
      <c r="AD21" s="58"/>
      <c r="AE21" s="58"/>
      <c r="AF21" s="58"/>
      <c r="AG21" s="58"/>
      <c r="AH21" s="58"/>
      <c r="AI21" s="58"/>
      <c r="AJ21" s="58"/>
      <c r="AK21" s="58"/>
      <c r="AL21" s="58"/>
      <c r="AM21" s="58"/>
      <c r="AN21" s="58"/>
      <c r="AO21" s="51"/>
      <c r="AR21" s="65" t="s">
        <v>108</v>
      </c>
      <c r="AS21" s="58"/>
      <c r="AT21" s="58"/>
      <c r="AU21" s="58"/>
      <c r="AV21" s="58"/>
      <c r="AW21" s="58" t="str">
        <f>IF(G21="","",G21)</f>
        <v/>
      </c>
      <c r="AX21" s="58" t="str">
        <f>IF(H21="","",H21)</f>
        <v/>
      </c>
      <c r="AY21" s="58" t="str">
        <f t="shared" ref="AY21:BN21" si="4">IF(I21="","",I21)</f>
        <v/>
      </c>
      <c r="AZ21" s="58" t="str">
        <f t="shared" si="4"/>
        <v/>
      </c>
      <c r="BA21" s="58" t="str">
        <f t="shared" si="4"/>
        <v/>
      </c>
      <c r="BB21" s="58" t="str">
        <f t="shared" si="4"/>
        <v/>
      </c>
      <c r="BC21" s="58" t="str">
        <f t="shared" si="4"/>
        <v/>
      </c>
      <c r="BD21" s="58" t="str">
        <f t="shared" si="4"/>
        <v/>
      </c>
      <c r="BE21" s="58" t="str">
        <f t="shared" si="4"/>
        <v/>
      </c>
      <c r="BF21" s="58" t="str">
        <f t="shared" si="4"/>
        <v/>
      </c>
      <c r="BG21" s="58" t="str">
        <f t="shared" si="4"/>
        <v/>
      </c>
      <c r="BH21" s="58" t="str">
        <f t="shared" si="4"/>
        <v/>
      </c>
      <c r="BI21" s="58" t="str">
        <f t="shared" si="4"/>
        <v/>
      </c>
      <c r="BJ21" s="58" t="str">
        <f t="shared" si="4"/>
        <v/>
      </c>
      <c r="BK21" s="58" t="str">
        <f t="shared" si="4"/>
        <v/>
      </c>
      <c r="BL21" s="58" t="str">
        <f t="shared" si="4"/>
        <v/>
      </c>
      <c r="BM21" s="58" t="str">
        <f t="shared" si="4"/>
        <v/>
      </c>
      <c r="BN21" s="58" t="str">
        <f t="shared" si="4"/>
        <v/>
      </c>
      <c r="BO21" s="58"/>
      <c r="BP21" s="58"/>
      <c r="BQ21" s="58"/>
      <c r="BR21" s="58"/>
      <c r="BS21" s="58"/>
      <c r="BT21" s="58"/>
      <c r="BU21" s="58"/>
      <c r="BV21" s="58"/>
      <c r="BW21" s="58"/>
      <c r="BX21" s="58"/>
      <c r="BY21" s="58"/>
      <c r="BZ21" s="58"/>
      <c r="CA21" s="58"/>
      <c r="CB21" s="58"/>
      <c r="CC21" s="58"/>
      <c r="CD21" s="58"/>
      <c r="CE21" s="51"/>
      <c r="CH21" s="65" t="s">
        <v>108</v>
      </c>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1"/>
    </row>
    <row r="22" spans="2:125" ht="12" customHeight="1" x14ac:dyDescent="0.25">
      <c r="B22" s="66" t="s">
        <v>109</v>
      </c>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4"/>
      <c r="AR22" s="66" t="s">
        <v>109</v>
      </c>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54"/>
      <c r="CH22" s="66" t="s">
        <v>109</v>
      </c>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54"/>
    </row>
    <row r="23" spans="2:125" ht="3" customHeight="1" x14ac:dyDescent="0.25"/>
    <row r="24" spans="2:125" ht="3" customHeight="1" x14ac:dyDescent="0.25">
      <c r="B24" s="89"/>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1"/>
      <c r="AR24" s="89"/>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1"/>
      <c r="CH24" s="89"/>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1"/>
    </row>
    <row r="25" spans="2:125" ht="12" customHeight="1" x14ac:dyDescent="0.25">
      <c r="B25" s="60" t="s">
        <v>110</v>
      </c>
      <c r="C25" s="5"/>
      <c r="D25" s="5"/>
      <c r="E25" s="5"/>
      <c r="F25" s="5"/>
      <c r="G25" s="5"/>
      <c r="H25" s="5"/>
      <c r="I25" s="185"/>
      <c r="J25" s="186"/>
      <c r="K25" s="186"/>
      <c r="L25" s="187"/>
      <c r="M25" s="186"/>
      <c r="N25" s="187"/>
      <c r="O25" s="186"/>
      <c r="P25" s="186"/>
      <c r="Q25" s="187"/>
      <c r="R25" s="186"/>
      <c r="S25" s="187"/>
      <c r="T25" s="188"/>
      <c r="U25" s="186"/>
      <c r="V25" s="186"/>
      <c r="W25" s="34"/>
      <c r="X25" s="187"/>
      <c r="Y25" s="188"/>
      <c r="Z25" s="5"/>
      <c r="AA25" s="5"/>
      <c r="AB25" s="5"/>
      <c r="AC25" s="5"/>
      <c r="AD25" s="5"/>
      <c r="AE25" s="5"/>
      <c r="AF25" s="5"/>
      <c r="AG25" s="5"/>
      <c r="AH25" s="5"/>
      <c r="AI25" s="5"/>
      <c r="AJ25" s="5"/>
      <c r="AK25" s="5"/>
      <c r="AL25" s="5"/>
      <c r="AM25" s="5"/>
      <c r="AN25" s="5"/>
      <c r="AO25" s="52"/>
      <c r="AR25" s="60" t="s">
        <v>110</v>
      </c>
      <c r="AS25" s="5"/>
      <c r="AT25" s="5"/>
      <c r="AU25" s="5"/>
      <c r="AV25" s="5"/>
      <c r="AW25" s="5"/>
      <c r="AX25" s="5"/>
      <c r="AY25" s="35" t="str">
        <f>IF(I25="","",I25)</f>
        <v/>
      </c>
      <c r="AZ25" s="35" t="str">
        <f t="shared" ref="AZ25:BL25" si="5">IF(J25="","",J25)</f>
        <v/>
      </c>
      <c r="BA25" s="35" t="str">
        <f t="shared" si="5"/>
        <v/>
      </c>
      <c r="BB25" s="35" t="str">
        <f t="shared" si="5"/>
        <v/>
      </c>
      <c r="BC25" s="35" t="str">
        <f t="shared" si="5"/>
        <v/>
      </c>
      <c r="BD25" s="35" t="str">
        <f t="shared" si="5"/>
        <v/>
      </c>
      <c r="BE25" s="35" t="str">
        <f t="shared" si="5"/>
        <v/>
      </c>
      <c r="BF25" s="35" t="str">
        <f t="shared" si="5"/>
        <v/>
      </c>
      <c r="BG25" s="35" t="str">
        <f t="shared" si="5"/>
        <v/>
      </c>
      <c r="BH25" s="35" t="str">
        <f>IF(R25="","",R25)</f>
        <v/>
      </c>
      <c r="BI25" s="35" t="str">
        <f t="shared" si="5"/>
        <v/>
      </c>
      <c r="BJ25" s="35" t="str">
        <f t="shared" si="5"/>
        <v/>
      </c>
      <c r="BK25" s="35" t="str">
        <f t="shared" si="5"/>
        <v/>
      </c>
      <c r="BL25" s="35" t="str">
        <f t="shared" si="5"/>
        <v/>
      </c>
      <c r="BM25" s="35"/>
      <c r="BN25" s="35" t="str">
        <f t="shared" ref="BN25" si="6">IF(X25="","",X25)</f>
        <v/>
      </c>
      <c r="BO25" s="35" t="str">
        <f t="shared" ref="BO25" si="7">IF(Y25="","",Y25)</f>
        <v/>
      </c>
      <c r="BP25" s="5"/>
      <c r="BQ25" s="5"/>
      <c r="BR25" s="5"/>
      <c r="BS25" s="5"/>
      <c r="BT25" s="5"/>
      <c r="BU25" s="5"/>
      <c r="BV25" s="5"/>
      <c r="BW25" s="5"/>
      <c r="BX25" s="5"/>
      <c r="BY25" s="5"/>
      <c r="BZ25" s="5"/>
      <c r="CA25" s="5"/>
      <c r="CB25" s="5"/>
      <c r="CC25" s="5"/>
      <c r="CD25" s="5"/>
      <c r="CE25" s="52"/>
      <c r="CH25" s="60" t="s">
        <v>110</v>
      </c>
      <c r="CI25" s="5"/>
      <c r="CJ25" s="5"/>
      <c r="CK25" s="5"/>
      <c r="CL25" s="5"/>
      <c r="CM25" s="5"/>
      <c r="CN25" s="5"/>
      <c r="CO25" s="35" t="str">
        <f>IF(I25="","",I25)</f>
        <v/>
      </c>
      <c r="CP25" s="35" t="str">
        <f t="shared" ref="CP25:DF25" si="8">IF(J25="","",J25)</f>
        <v/>
      </c>
      <c r="CQ25" s="35" t="str">
        <f t="shared" si="8"/>
        <v/>
      </c>
      <c r="CR25" s="35" t="str">
        <f t="shared" si="8"/>
        <v/>
      </c>
      <c r="CS25" s="35" t="str">
        <f t="shared" si="8"/>
        <v/>
      </c>
      <c r="CT25" s="35" t="str">
        <f t="shared" si="8"/>
        <v/>
      </c>
      <c r="CU25" s="35" t="str">
        <f t="shared" si="8"/>
        <v/>
      </c>
      <c r="CV25" s="35" t="str">
        <f t="shared" si="8"/>
        <v/>
      </c>
      <c r="CW25" s="35" t="str">
        <f t="shared" si="8"/>
        <v/>
      </c>
      <c r="CX25" s="35" t="str">
        <f t="shared" si="8"/>
        <v/>
      </c>
      <c r="CY25" s="35" t="str">
        <f t="shared" si="8"/>
        <v/>
      </c>
      <c r="CZ25" s="35" t="str">
        <f t="shared" si="8"/>
        <v/>
      </c>
      <c r="DA25" s="35" t="str">
        <f t="shared" si="8"/>
        <v/>
      </c>
      <c r="DB25" s="35" t="str">
        <f t="shared" si="8"/>
        <v/>
      </c>
      <c r="DC25" s="35"/>
      <c r="DD25" s="35" t="str">
        <f t="shared" si="8"/>
        <v/>
      </c>
      <c r="DE25" s="35" t="str">
        <f t="shared" si="8"/>
        <v/>
      </c>
      <c r="DF25" s="35" t="str">
        <f t="shared" si="8"/>
        <v/>
      </c>
      <c r="DG25" s="5"/>
      <c r="DH25" s="5"/>
      <c r="DI25" s="5"/>
      <c r="DJ25" s="5"/>
      <c r="DK25" s="5"/>
      <c r="DL25" s="5"/>
      <c r="DM25" s="5"/>
      <c r="DN25" s="5"/>
      <c r="DO25" s="5"/>
      <c r="DP25" s="5"/>
      <c r="DQ25" s="5"/>
      <c r="DR25" s="5"/>
      <c r="DS25" s="5"/>
      <c r="DT25" s="5"/>
      <c r="DU25" s="52"/>
    </row>
    <row r="26" spans="2:125" ht="1.5" customHeight="1" x14ac:dyDescent="0.25">
      <c r="B26" s="59"/>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4"/>
      <c r="AR26" s="59"/>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54"/>
      <c r="CH26" s="59"/>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54"/>
    </row>
    <row r="27" spans="2:125" ht="1.5" customHeight="1" x14ac:dyDescent="0.25">
      <c r="B27" s="26"/>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2"/>
      <c r="AR27" s="26"/>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2"/>
      <c r="CH27" s="26"/>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2"/>
    </row>
    <row r="28" spans="2:125" ht="12" customHeight="1" x14ac:dyDescent="0.25">
      <c r="B28" s="23" t="s">
        <v>113</v>
      </c>
      <c r="S28" s="23" t="s">
        <v>114</v>
      </c>
      <c r="T28" s="5"/>
      <c r="U28" s="180"/>
      <c r="V28" s="23" t="s">
        <v>115</v>
      </c>
      <c r="W28" s="180"/>
      <c r="X28" s="23"/>
      <c r="Y28" s="23"/>
      <c r="AA28" s="23" t="s">
        <v>116</v>
      </c>
      <c r="AE28" s="75"/>
      <c r="AF28" s="48"/>
      <c r="AG28" s="54"/>
      <c r="AH28" s="48"/>
      <c r="AI28" s="48"/>
      <c r="AJ28" s="54"/>
      <c r="AK28" s="48"/>
      <c r="AL28" s="48"/>
      <c r="AM28" s="48"/>
      <c r="AN28" s="48"/>
      <c r="AO28" s="54"/>
      <c r="AR28" s="23" t="s">
        <v>113</v>
      </c>
      <c r="BI28" s="23" t="s">
        <v>114</v>
      </c>
      <c r="BJ28" s="5"/>
      <c r="BK28" s="107" t="str">
        <f>IF(U28="","",U28)</f>
        <v/>
      </c>
      <c r="BL28" s="23" t="s">
        <v>115</v>
      </c>
      <c r="BM28" s="107" t="str">
        <f>IF(W28="","",W28)</f>
        <v/>
      </c>
      <c r="BN28" s="23"/>
      <c r="BO28" s="23"/>
      <c r="BQ28" s="23" t="s">
        <v>116</v>
      </c>
      <c r="BU28" s="75"/>
      <c r="BV28" s="48"/>
      <c r="BW28" s="54"/>
      <c r="BX28" s="48"/>
      <c r="BY28" s="48"/>
      <c r="BZ28" s="54"/>
      <c r="CA28" s="48"/>
      <c r="CB28" s="48"/>
      <c r="CC28" s="48"/>
      <c r="CD28" s="48"/>
      <c r="CE28" s="54"/>
      <c r="CH28" s="23" t="s">
        <v>113</v>
      </c>
      <c r="CY28" s="23" t="s">
        <v>114</v>
      </c>
      <c r="CZ28" s="5"/>
      <c r="DA28" s="107" t="str">
        <f>IF(U28="","",U28)</f>
        <v/>
      </c>
      <c r="DB28" s="23" t="s">
        <v>115</v>
      </c>
      <c r="DC28" s="107" t="str">
        <f>IF(W28="","",W28)</f>
        <v/>
      </c>
      <c r="DD28" s="23"/>
      <c r="DE28" s="23"/>
      <c r="DG28" s="23" t="s">
        <v>116</v>
      </c>
      <c r="DK28" s="75"/>
      <c r="DL28" s="48"/>
      <c r="DM28" s="54"/>
      <c r="DN28" s="48"/>
      <c r="DO28" s="48"/>
      <c r="DP28" s="54"/>
      <c r="DQ28" s="48"/>
      <c r="DR28" s="48"/>
      <c r="DS28" s="48"/>
      <c r="DT28" s="48"/>
      <c r="DU28" s="54"/>
    </row>
    <row r="29" spans="2:125" ht="1.5" customHeight="1" x14ac:dyDescent="0.25">
      <c r="B29" s="23"/>
      <c r="S29" s="23"/>
      <c r="V29" s="23"/>
      <c r="X29" s="23"/>
      <c r="Y29" s="23"/>
      <c r="AA29" s="23"/>
      <c r="AR29" s="23"/>
      <c r="BI29" s="23"/>
      <c r="BL29" s="23"/>
      <c r="BN29" s="23"/>
      <c r="BO29" s="23"/>
      <c r="BQ29" s="23"/>
      <c r="CH29" s="23"/>
      <c r="CY29" s="23"/>
      <c r="DB29" s="23"/>
      <c r="DD29" s="23"/>
      <c r="DE29" s="23"/>
      <c r="DG29" s="23"/>
    </row>
    <row r="30" spans="2:125" ht="11.25" customHeight="1" x14ac:dyDescent="0.25">
      <c r="B30" s="245" t="s">
        <v>290</v>
      </c>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R30" s="245" t="s">
        <v>290</v>
      </c>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245"/>
      <c r="BX30" s="245"/>
      <c r="BY30" s="245"/>
      <c r="BZ30" s="245"/>
      <c r="CA30" s="245"/>
      <c r="CB30" s="245"/>
      <c r="CC30" s="245"/>
      <c r="CD30" s="245"/>
      <c r="CE30" s="245"/>
      <c r="CH30" s="245" t="s">
        <v>290</v>
      </c>
      <c r="CI30" s="245"/>
      <c r="CJ30" s="245"/>
      <c r="CK30" s="245"/>
      <c r="CL30" s="245"/>
      <c r="CM30" s="245"/>
      <c r="CN30" s="245"/>
      <c r="CO30" s="245"/>
      <c r="CP30" s="245"/>
      <c r="CQ30" s="245"/>
      <c r="CR30" s="245"/>
      <c r="CS30" s="245"/>
      <c r="CT30" s="245"/>
      <c r="CU30" s="245"/>
      <c r="CV30" s="245"/>
      <c r="CW30" s="245"/>
      <c r="CX30" s="245"/>
      <c r="CY30" s="245"/>
      <c r="CZ30" s="245"/>
      <c r="DA30" s="245"/>
      <c r="DB30" s="245"/>
      <c r="DC30" s="245"/>
      <c r="DD30" s="245"/>
      <c r="DE30" s="245"/>
      <c r="DF30" s="245"/>
      <c r="DG30" s="245"/>
      <c r="DH30" s="245"/>
      <c r="DI30" s="245"/>
      <c r="DJ30" s="245"/>
      <c r="DK30" s="245"/>
      <c r="DL30" s="245"/>
      <c r="DM30" s="245"/>
      <c r="DN30" s="245"/>
      <c r="DO30" s="245"/>
      <c r="DP30" s="245"/>
      <c r="DQ30" s="245"/>
      <c r="DR30" s="245"/>
      <c r="DS30" s="245"/>
      <c r="DT30" s="245"/>
      <c r="DU30" s="245"/>
    </row>
    <row r="31" spans="2:125" ht="3" customHeight="1" x14ac:dyDescent="0.25">
      <c r="B31" s="18"/>
      <c r="AR31" s="18"/>
      <c r="CH31" s="18"/>
    </row>
    <row r="32" spans="2:125" ht="11.25" customHeight="1" x14ac:dyDescent="0.25">
      <c r="B32" s="155" t="s">
        <v>291</v>
      </c>
      <c r="AB32" s="29"/>
      <c r="AD32" s="29" t="s">
        <v>130</v>
      </c>
      <c r="AR32" s="155" t="s">
        <v>291</v>
      </c>
      <c r="BR32" s="29"/>
      <c r="BT32" s="29" t="s">
        <v>130</v>
      </c>
      <c r="CH32" s="155" t="s">
        <v>291</v>
      </c>
      <c r="DH32" s="29"/>
      <c r="DJ32" s="29" t="s">
        <v>130</v>
      </c>
    </row>
    <row r="33" spans="1:125" ht="3" customHeight="1" x14ac:dyDescent="0.25">
      <c r="B33" s="70"/>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1"/>
      <c r="AR33" s="70"/>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1"/>
      <c r="CH33" s="70"/>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1"/>
    </row>
    <row r="34" spans="1:125" ht="12" customHeight="1" x14ac:dyDescent="0.25">
      <c r="A34" s="5"/>
      <c r="B34" s="71" t="s">
        <v>297</v>
      </c>
      <c r="C34" s="5"/>
      <c r="D34" s="5"/>
      <c r="E34" s="5"/>
      <c r="F34" s="5"/>
      <c r="G34" s="5"/>
      <c r="H34" s="5"/>
      <c r="I34" s="199"/>
      <c r="J34" s="71" t="s">
        <v>298</v>
      </c>
      <c r="K34" s="5"/>
      <c r="L34" s="5"/>
      <c r="M34" s="5"/>
      <c r="N34" s="5"/>
      <c r="O34" s="190"/>
      <c r="P34" s="71" t="s">
        <v>300</v>
      </c>
      <c r="Q34" s="5"/>
      <c r="R34" s="5"/>
      <c r="S34" s="5"/>
      <c r="T34" s="5"/>
      <c r="U34" s="5"/>
      <c r="V34" s="5"/>
      <c r="W34" s="5"/>
      <c r="X34" s="5"/>
      <c r="Y34" s="5"/>
      <c r="Z34" s="5"/>
      <c r="AA34" s="5"/>
      <c r="AB34" s="5"/>
      <c r="AC34" s="190"/>
      <c r="AD34" s="71" t="s">
        <v>299</v>
      </c>
      <c r="AE34" s="5"/>
      <c r="AF34" s="5"/>
      <c r="AG34" s="5"/>
      <c r="AH34" s="5"/>
      <c r="AI34" s="5"/>
      <c r="AJ34" s="5"/>
      <c r="AK34" s="5"/>
      <c r="AL34" s="5"/>
      <c r="AM34" s="5"/>
      <c r="AN34" s="5"/>
      <c r="AO34" s="190"/>
      <c r="AQ34" s="5"/>
      <c r="AR34" s="71" t="s">
        <v>297</v>
      </c>
      <c r="AS34" s="5"/>
      <c r="AT34" s="5"/>
      <c r="AU34" s="5"/>
      <c r="AV34" s="5"/>
      <c r="AW34" s="5"/>
      <c r="AX34" s="5"/>
      <c r="AY34" s="179" t="str">
        <f>IF(I34="","",I34)</f>
        <v/>
      </c>
      <c r="AZ34" s="71" t="s">
        <v>298</v>
      </c>
      <c r="BA34" s="5"/>
      <c r="BB34" s="5"/>
      <c r="BC34" s="5"/>
      <c r="BD34" s="5"/>
      <c r="BE34" s="180" t="str">
        <f>IF(O34="","",O34)</f>
        <v/>
      </c>
      <c r="BF34" s="71" t="s">
        <v>300</v>
      </c>
      <c r="BG34" s="5"/>
      <c r="BH34" s="5"/>
      <c r="BI34" s="5"/>
      <c r="BJ34" s="5"/>
      <c r="BK34" s="5"/>
      <c r="BL34" s="5"/>
      <c r="BM34" s="5"/>
      <c r="BN34" s="5"/>
      <c r="BO34" s="5"/>
      <c r="BP34" s="5"/>
      <c r="BQ34" s="5"/>
      <c r="BR34" s="5"/>
      <c r="BS34" s="180" t="str">
        <f>IF(AC34="","",AC34)</f>
        <v/>
      </c>
      <c r="BT34" s="71" t="s">
        <v>299</v>
      </c>
      <c r="BU34" s="5"/>
      <c r="BV34" s="5"/>
      <c r="BW34" s="5"/>
      <c r="BX34" s="5"/>
      <c r="BY34" s="5"/>
      <c r="BZ34" s="5"/>
      <c r="CA34" s="5"/>
      <c r="CB34" s="5"/>
      <c r="CC34" s="5"/>
      <c r="CD34" s="5"/>
      <c r="CE34" s="180" t="str">
        <f>IF(AO34="","",AO34)</f>
        <v/>
      </c>
      <c r="CG34" s="5"/>
      <c r="CH34" s="71" t="s">
        <v>297</v>
      </c>
      <c r="CI34" s="5"/>
      <c r="CJ34" s="5"/>
      <c r="CK34" s="5"/>
      <c r="CL34" s="5"/>
      <c r="CM34" s="5"/>
      <c r="CN34" s="5"/>
      <c r="CO34" s="106" t="str">
        <f>IF(I34="","",I34)</f>
        <v/>
      </c>
      <c r="CP34" s="71" t="s">
        <v>298</v>
      </c>
      <c r="CQ34" s="5"/>
      <c r="CR34" s="5"/>
      <c r="CS34" s="5"/>
      <c r="CT34" s="5"/>
      <c r="CU34" s="107" t="str">
        <f>IF(O34="","",O34)</f>
        <v/>
      </c>
      <c r="CV34" s="71" t="s">
        <v>300</v>
      </c>
      <c r="CW34" s="5"/>
      <c r="CX34" s="5"/>
      <c r="CY34" s="5"/>
      <c r="CZ34" s="5"/>
      <c r="DA34" s="5"/>
      <c r="DB34" s="5"/>
      <c r="DC34" s="5"/>
      <c r="DD34" s="5"/>
      <c r="DE34" s="5"/>
      <c r="DF34" s="5"/>
      <c r="DG34" s="5"/>
      <c r="DH34" s="5"/>
      <c r="DI34" s="107" t="str">
        <f>IF(AC34="","",AC34)</f>
        <v/>
      </c>
      <c r="DJ34" s="71" t="s">
        <v>299</v>
      </c>
      <c r="DK34" s="5"/>
      <c r="DL34" s="5"/>
      <c r="DM34" s="5"/>
      <c r="DN34" s="5"/>
      <c r="DO34" s="5"/>
      <c r="DP34" s="5"/>
      <c r="DQ34" s="5"/>
      <c r="DR34" s="5"/>
      <c r="DS34" s="5"/>
      <c r="DT34" s="5"/>
      <c r="DU34" s="107" t="str">
        <f>IF(AO34="","",AO34)</f>
        <v/>
      </c>
    </row>
    <row r="35" spans="1:125" ht="1.5" customHeight="1" x14ac:dyDescent="0.25">
      <c r="A35" s="5"/>
      <c r="B35" s="71"/>
      <c r="C35" s="5"/>
      <c r="D35" s="5"/>
      <c r="E35" s="5"/>
      <c r="F35" s="5"/>
      <c r="G35" s="5"/>
      <c r="H35" s="5"/>
      <c r="I35" s="5"/>
      <c r="J35" s="166"/>
      <c r="K35" s="5"/>
      <c r="L35" s="5"/>
      <c r="M35" s="5"/>
      <c r="N35" s="5"/>
      <c r="O35" s="5"/>
      <c r="P35" s="166"/>
      <c r="Q35" s="5"/>
      <c r="R35" s="5"/>
      <c r="S35" s="5"/>
      <c r="T35" s="5"/>
      <c r="U35" s="5"/>
      <c r="V35" s="5"/>
      <c r="W35" s="5"/>
      <c r="X35" s="5"/>
      <c r="Y35" s="5"/>
      <c r="Z35" s="5"/>
      <c r="AA35" s="5"/>
      <c r="AB35" s="5"/>
      <c r="AC35" s="5"/>
      <c r="AD35" s="166"/>
      <c r="AE35" s="5"/>
      <c r="AF35" s="5"/>
      <c r="AG35" s="5"/>
      <c r="AH35" s="5"/>
      <c r="AI35" s="5"/>
      <c r="AJ35" s="5"/>
      <c r="AK35" s="5"/>
      <c r="AL35" s="5"/>
      <c r="AM35" s="5"/>
      <c r="AN35" s="5"/>
      <c r="AO35" s="52"/>
      <c r="AQ35" s="5"/>
      <c r="AR35" s="71"/>
      <c r="AS35" s="5"/>
      <c r="AT35" s="5"/>
      <c r="AU35" s="5"/>
      <c r="AV35" s="5"/>
      <c r="AW35" s="5"/>
      <c r="AX35" s="5"/>
      <c r="AY35" s="5"/>
      <c r="AZ35" s="166"/>
      <c r="BA35" s="5"/>
      <c r="BB35" s="5"/>
      <c r="BC35" s="5"/>
      <c r="BD35" s="5"/>
      <c r="BE35" s="5"/>
      <c r="BF35" s="166"/>
      <c r="BG35" s="5"/>
      <c r="BH35" s="5"/>
      <c r="BI35" s="5"/>
      <c r="BJ35" s="5"/>
      <c r="BK35" s="5"/>
      <c r="BL35" s="5"/>
      <c r="BM35" s="5"/>
      <c r="BN35" s="5"/>
      <c r="BO35" s="5"/>
      <c r="BP35" s="5"/>
      <c r="BQ35" s="5"/>
      <c r="BR35" s="5"/>
      <c r="BS35" s="5"/>
      <c r="BT35" s="166"/>
      <c r="BU35" s="5"/>
      <c r="BV35" s="5"/>
      <c r="BW35" s="5"/>
      <c r="BX35" s="5"/>
      <c r="BY35" s="5"/>
      <c r="BZ35" s="5"/>
      <c r="CA35" s="5"/>
      <c r="CB35" s="5"/>
      <c r="CC35" s="5"/>
      <c r="CD35" s="5"/>
      <c r="CE35" s="52"/>
      <c r="CG35" s="5"/>
      <c r="CH35" s="71"/>
      <c r="CI35" s="5"/>
      <c r="CJ35" s="5"/>
      <c r="CK35" s="5"/>
      <c r="CL35" s="5"/>
      <c r="CM35" s="5"/>
      <c r="CN35" s="5"/>
      <c r="CO35" s="5"/>
      <c r="CP35" s="166"/>
      <c r="CQ35" s="5"/>
      <c r="CR35" s="5"/>
      <c r="CS35" s="5"/>
      <c r="CT35" s="5"/>
      <c r="CU35" s="5"/>
      <c r="CV35" s="166"/>
      <c r="CW35" s="5"/>
      <c r="CX35" s="5"/>
      <c r="CY35" s="5"/>
      <c r="CZ35" s="5"/>
      <c r="DA35" s="5"/>
      <c r="DB35" s="5"/>
      <c r="DC35" s="5"/>
      <c r="DD35" s="5"/>
      <c r="DE35" s="5"/>
      <c r="DF35" s="5"/>
      <c r="DG35" s="5"/>
      <c r="DH35" s="5"/>
      <c r="DI35" s="5"/>
      <c r="DJ35" s="166"/>
      <c r="DK35" s="5"/>
      <c r="DL35" s="5"/>
      <c r="DM35" s="5"/>
      <c r="DN35" s="5"/>
      <c r="DO35" s="5"/>
      <c r="DP35" s="5"/>
      <c r="DQ35" s="5"/>
      <c r="DR35" s="5"/>
      <c r="DS35" s="5"/>
      <c r="DT35" s="5"/>
      <c r="DU35" s="52"/>
    </row>
    <row r="36" spans="1:125" ht="12" customHeight="1" x14ac:dyDescent="0.25">
      <c r="A36" s="5"/>
      <c r="B36" s="72" t="s">
        <v>301</v>
      </c>
      <c r="C36" s="5"/>
      <c r="D36" s="5"/>
      <c r="E36" s="5"/>
      <c r="F36" s="5"/>
      <c r="G36" s="5"/>
      <c r="H36" s="5"/>
      <c r="I36" s="5"/>
      <c r="J36" s="5"/>
      <c r="K36" s="5"/>
      <c r="L36" s="5"/>
      <c r="M36" s="5"/>
      <c r="N36" s="190"/>
      <c r="O36" s="5"/>
      <c r="P36" s="5"/>
      <c r="Q36" s="40" t="s">
        <v>302</v>
      </c>
      <c r="R36" s="5"/>
      <c r="S36" s="5"/>
      <c r="T36" s="5"/>
      <c r="U36" s="5"/>
      <c r="V36" s="5"/>
      <c r="W36" s="5"/>
      <c r="X36" s="5"/>
      <c r="Y36" s="5"/>
      <c r="Z36" s="5"/>
      <c r="AA36" s="5"/>
      <c r="AB36" s="55"/>
      <c r="AC36" s="5"/>
      <c r="AD36" s="5"/>
      <c r="AE36" s="5"/>
      <c r="AF36" s="5"/>
      <c r="AG36" s="5"/>
      <c r="AH36" s="5"/>
      <c r="AI36" s="5"/>
      <c r="AJ36" s="5"/>
      <c r="AK36" s="5"/>
      <c r="AL36" s="5"/>
      <c r="AM36" s="5"/>
      <c r="AN36" s="107" t="str">
        <f>IF(OR(AND(INDEX(Tableau1[Type de véhicule],MATCH(Demandes!X11,Tableau1[Num_Commande],0))="Transport en commun",INDEX(Tableau1[Accompagnant ou Partagé],MATCH(Demandes!X11,Tableau1[Num_Commande],0))="OUI"),AND(INDEX(Tableau1[Type de véhicule],MATCH(Demandes!X11,Tableau1[Num_Commande],0))="Véhicule personnel",INDEX(Tableau1[Accompagnant ou Partagé],MATCH(Demandes!X11,Tableau1[Num_Commande],0))="OUI")),"X","")</f>
        <v/>
      </c>
      <c r="AO36" s="52"/>
      <c r="AQ36" s="5"/>
      <c r="AR36" s="72" t="s">
        <v>301</v>
      </c>
      <c r="AS36" s="5"/>
      <c r="AT36" s="5"/>
      <c r="AU36" s="5"/>
      <c r="AV36" s="5"/>
      <c r="AW36" s="5"/>
      <c r="AX36" s="5"/>
      <c r="AY36" s="5"/>
      <c r="AZ36" s="5"/>
      <c r="BA36" s="5"/>
      <c r="BB36" s="5"/>
      <c r="BC36" s="5"/>
      <c r="BD36" s="180" t="str">
        <f>IF(N36="","",N36)</f>
        <v/>
      </c>
      <c r="BE36" s="5"/>
      <c r="BF36" s="5"/>
      <c r="BG36" s="40" t="s">
        <v>302</v>
      </c>
      <c r="BH36" s="5"/>
      <c r="BI36" s="5"/>
      <c r="BJ36" s="5"/>
      <c r="BK36" s="5"/>
      <c r="BL36" s="5"/>
      <c r="BM36" s="5"/>
      <c r="BN36" s="5"/>
      <c r="BO36" s="5"/>
      <c r="BP36" s="5"/>
      <c r="BQ36" s="5"/>
      <c r="BR36" s="55"/>
      <c r="BS36" s="5"/>
      <c r="BT36" s="5"/>
      <c r="BU36" s="5"/>
      <c r="BV36" s="5"/>
      <c r="BW36" s="5"/>
      <c r="BX36" s="5"/>
      <c r="BY36" s="5"/>
      <c r="BZ36" s="5"/>
      <c r="CA36" s="5"/>
      <c r="CB36" s="5"/>
      <c r="CC36" s="5"/>
      <c r="CD36" s="107" t="str">
        <f>IF(AN36="","",AN36)</f>
        <v/>
      </c>
      <c r="CE36" s="52"/>
      <c r="CG36" s="5"/>
      <c r="CH36" s="72" t="s">
        <v>301</v>
      </c>
      <c r="CI36" s="5"/>
      <c r="CJ36" s="5"/>
      <c r="CK36" s="5"/>
      <c r="CL36" s="5"/>
      <c r="CM36" s="5"/>
      <c r="CN36" s="5"/>
      <c r="CO36" s="5"/>
      <c r="CP36" s="5"/>
      <c r="CQ36" s="5"/>
      <c r="CR36" s="5"/>
      <c r="CS36" s="5"/>
      <c r="CT36" s="107" t="str">
        <f>IF(N36="","",N36)</f>
        <v/>
      </c>
      <c r="CU36" s="5"/>
      <c r="CV36" s="5"/>
      <c r="CW36" s="40" t="s">
        <v>302</v>
      </c>
      <c r="CX36" s="5"/>
      <c r="CY36" s="5"/>
      <c r="CZ36" s="5"/>
      <c r="DA36" s="5"/>
      <c r="DB36" s="5"/>
      <c r="DC36" s="5"/>
      <c r="DD36" s="5"/>
      <c r="DE36" s="5"/>
      <c r="DF36" s="5"/>
      <c r="DG36" s="5"/>
      <c r="DH36" s="55"/>
      <c r="DI36" s="5"/>
      <c r="DJ36" s="5"/>
      <c r="DK36" s="5"/>
      <c r="DL36" s="5"/>
      <c r="DM36" s="5"/>
      <c r="DN36" s="5"/>
      <c r="DO36" s="5"/>
      <c r="DP36" s="5"/>
      <c r="DQ36" s="5"/>
      <c r="DR36" s="5"/>
      <c r="DS36" s="5"/>
      <c r="DT36" s="107" t="str">
        <f>IF(AN36="","",AN36)</f>
        <v/>
      </c>
      <c r="DU36" s="52"/>
    </row>
    <row r="37" spans="1:125" ht="12" customHeight="1" x14ac:dyDescent="0.25">
      <c r="A37" s="5"/>
      <c r="B37" s="72"/>
      <c r="C37" s="5"/>
      <c r="D37" s="40" t="s">
        <v>308</v>
      </c>
      <c r="E37" s="5"/>
      <c r="F37" s="5"/>
      <c r="G37" s="5"/>
      <c r="H37" s="5"/>
      <c r="I37" s="5"/>
      <c r="J37" s="5"/>
      <c r="K37" s="5"/>
      <c r="L37" s="5"/>
      <c r="M37" s="5"/>
      <c r="N37" s="5"/>
      <c r="O37" s="5"/>
      <c r="P37" s="5"/>
      <c r="Q37" s="40"/>
      <c r="R37" s="5"/>
      <c r="S37" s="5"/>
      <c r="T37" s="5"/>
      <c r="U37" s="5"/>
      <c r="V37" s="5"/>
      <c r="W37" s="5"/>
      <c r="X37" s="5"/>
      <c r="Y37" s="5"/>
      <c r="Z37" s="5"/>
      <c r="AA37" s="5"/>
      <c r="AB37" s="55"/>
      <c r="AC37" s="5"/>
      <c r="AD37" s="5"/>
      <c r="AE37" s="5"/>
      <c r="AF37" s="5"/>
      <c r="AG37" s="5"/>
      <c r="AH37" s="5"/>
      <c r="AI37" s="5"/>
      <c r="AJ37" s="5"/>
      <c r="AK37" s="5"/>
      <c r="AL37" s="5"/>
      <c r="AM37" s="5"/>
      <c r="AN37" s="5"/>
      <c r="AO37" s="52"/>
      <c r="AQ37" s="5"/>
      <c r="AR37" s="72"/>
      <c r="AS37" s="5"/>
      <c r="AT37" s="40" t="s">
        <v>308</v>
      </c>
      <c r="AU37" s="5"/>
      <c r="AV37" s="5"/>
      <c r="AW37" s="5"/>
      <c r="AX37" s="5"/>
      <c r="AY37" s="5"/>
      <c r="AZ37" s="5"/>
      <c r="BA37" s="5"/>
      <c r="BB37" s="5"/>
      <c r="BC37" s="5"/>
      <c r="BD37" s="5"/>
      <c r="BE37" s="5"/>
      <c r="BF37" s="5"/>
      <c r="BG37" s="40"/>
      <c r="BH37" s="5"/>
      <c r="BI37" s="5"/>
      <c r="BJ37" s="5"/>
      <c r="BK37" s="5"/>
      <c r="BL37" s="5"/>
      <c r="BM37" s="5"/>
      <c r="BN37" s="5"/>
      <c r="BO37" s="5"/>
      <c r="BP37" s="5"/>
      <c r="BQ37" s="5"/>
      <c r="BR37" s="55"/>
      <c r="BS37" s="5"/>
      <c r="BT37" s="5"/>
      <c r="BU37" s="5"/>
      <c r="BV37" s="5"/>
      <c r="BW37" s="5"/>
      <c r="BX37" s="5"/>
      <c r="BY37" s="5"/>
      <c r="BZ37" s="5"/>
      <c r="CA37" s="5"/>
      <c r="CB37" s="5"/>
      <c r="CC37" s="5"/>
      <c r="CD37" s="5"/>
      <c r="CE37" s="52"/>
      <c r="CG37" s="5"/>
      <c r="CH37" s="72"/>
      <c r="CI37" s="5"/>
      <c r="CJ37" s="40" t="s">
        <v>308</v>
      </c>
      <c r="CK37" s="5"/>
      <c r="CL37" s="5"/>
      <c r="CM37" s="5"/>
      <c r="CN37" s="5"/>
      <c r="CO37" s="5"/>
      <c r="CP37" s="5"/>
      <c r="CQ37" s="5"/>
      <c r="CR37" s="5"/>
      <c r="CS37" s="5"/>
      <c r="CT37" s="5"/>
      <c r="CU37" s="5"/>
      <c r="CV37" s="5"/>
      <c r="CW37" s="40"/>
      <c r="CX37" s="5"/>
      <c r="CY37" s="5"/>
      <c r="CZ37" s="5"/>
      <c r="DA37" s="5"/>
      <c r="DB37" s="5"/>
      <c r="DC37" s="5"/>
      <c r="DD37" s="5"/>
      <c r="DE37" s="5"/>
      <c r="DF37" s="5"/>
      <c r="DG37" s="5"/>
      <c r="DH37" s="55"/>
      <c r="DI37" s="5"/>
      <c r="DJ37" s="5"/>
      <c r="DK37" s="5"/>
      <c r="DL37" s="5"/>
      <c r="DM37" s="5"/>
      <c r="DN37" s="5"/>
      <c r="DO37" s="5"/>
      <c r="DP37" s="5"/>
      <c r="DQ37" s="5"/>
      <c r="DR37" s="5"/>
      <c r="DS37" s="5"/>
      <c r="DT37" s="5"/>
      <c r="DU37" s="52"/>
    </row>
    <row r="38" spans="1:125" ht="12" customHeight="1" x14ac:dyDescent="0.25">
      <c r="A38" s="5"/>
      <c r="B38" s="72"/>
      <c r="C38" s="5"/>
      <c r="D38" s="40" t="s">
        <v>309</v>
      </c>
      <c r="E38" s="5"/>
      <c r="F38" s="5"/>
      <c r="G38" s="5"/>
      <c r="H38" s="5"/>
      <c r="I38" s="5"/>
      <c r="J38" s="5"/>
      <c r="K38" s="5"/>
      <c r="L38" s="5"/>
      <c r="M38" s="5"/>
      <c r="N38" s="5"/>
      <c r="O38" s="5"/>
      <c r="P38" s="5"/>
      <c r="Q38" s="40"/>
      <c r="R38" s="5"/>
      <c r="S38" s="5"/>
      <c r="T38" s="5"/>
      <c r="U38" s="5"/>
      <c r="V38" s="5"/>
      <c r="W38" s="5"/>
      <c r="X38" s="5"/>
      <c r="Y38" s="5"/>
      <c r="Z38" s="5"/>
      <c r="AA38" s="5"/>
      <c r="AB38" s="55"/>
      <c r="AC38" s="5"/>
      <c r="AD38" s="5"/>
      <c r="AE38" s="5"/>
      <c r="AF38" s="5"/>
      <c r="AG38" s="5"/>
      <c r="AH38" s="5"/>
      <c r="AI38" s="5"/>
      <c r="AJ38" s="5"/>
      <c r="AK38" s="5"/>
      <c r="AL38" s="5"/>
      <c r="AM38" s="106" t="str">
        <f>IF(OR(
INDEX(Tableau1[Type_Trajet],MATCH(Demandes!X11,Tableau1[Num_Commande],0))=Cas_Art80!A11,
INDEX(Tableau1[Type_Trajet],MATCH(Demandes!X11,Tableau1[Num_Commande],0))=Cas_Art80!B2,
INDEX(Tableau1[Type_Trajet],MATCH(Demandes!X11,Tableau1[Num_Commande],0))=Cas_Art80!B3,
INDEX(Tableau1[Type_Trajet],MATCH(Demandes!X11,Tableau1[Num_Commande],0))=Cas_Art80!B4,
INDEX(Tableau1[Type_Trajet],MATCH(Demandes!X11,Tableau1[Num_Commande],0))=Cas_Art80!B5,
INDEX(Tableau1[Type_Trajet],MATCH(Demandes!X11,Tableau1[Num_Commande],0))=Cas_Art80!B6,
INDEX(Tableau1[Type_Trajet],MATCH(Demandes!X11,Tableau1[Num_Commande],0))=Cas_Art80!B7),
"X","")</f>
        <v/>
      </c>
      <c r="AN38" s="5"/>
      <c r="AO38" s="52"/>
      <c r="AQ38" s="5"/>
      <c r="AR38" s="72"/>
      <c r="AS38" s="5"/>
      <c r="AT38" s="40" t="s">
        <v>309</v>
      </c>
      <c r="AU38" s="5"/>
      <c r="AV38" s="5"/>
      <c r="AW38" s="5"/>
      <c r="AX38" s="5"/>
      <c r="AY38" s="5"/>
      <c r="AZ38" s="5"/>
      <c r="BA38" s="5"/>
      <c r="BB38" s="5"/>
      <c r="BC38" s="5"/>
      <c r="BD38" s="5"/>
      <c r="BE38" s="5"/>
      <c r="BF38" s="5"/>
      <c r="BG38" s="40"/>
      <c r="BH38" s="5"/>
      <c r="BI38" s="5"/>
      <c r="BJ38" s="5"/>
      <c r="BK38" s="5"/>
      <c r="BL38" s="5"/>
      <c r="BM38" s="5"/>
      <c r="BN38" s="5"/>
      <c r="BO38" s="5"/>
      <c r="BP38" s="5"/>
      <c r="BQ38" s="5"/>
      <c r="BR38" s="55"/>
      <c r="BS38" s="5"/>
      <c r="BT38" s="5"/>
      <c r="BU38" s="5"/>
      <c r="BV38" s="5"/>
      <c r="BW38" s="5"/>
      <c r="BX38" s="5"/>
      <c r="BY38" s="5"/>
      <c r="BZ38" s="5"/>
      <c r="CA38" s="5"/>
      <c r="CB38" s="5"/>
      <c r="CC38" s="106" t="str">
        <f>IF(AM38="","",AM38)</f>
        <v/>
      </c>
      <c r="CD38" s="5"/>
      <c r="CE38" s="52"/>
      <c r="CG38" s="5"/>
      <c r="CH38" s="72"/>
      <c r="CI38" s="5"/>
      <c r="CJ38" s="40" t="s">
        <v>309</v>
      </c>
      <c r="CK38" s="5"/>
      <c r="CL38" s="5"/>
      <c r="CM38" s="5"/>
      <c r="CN38" s="5"/>
      <c r="CO38" s="5"/>
      <c r="CP38" s="5"/>
      <c r="CQ38" s="5"/>
      <c r="CR38" s="5"/>
      <c r="CS38" s="5"/>
      <c r="CT38" s="5"/>
      <c r="CU38" s="5"/>
      <c r="CV38" s="5"/>
      <c r="CW38" s="40"/>
      <c r="CX38" s="5"/>
      <c r="CY38" s="5"/>
      <c r="CZ38" s="5"/>
      <c r="DA38" s="5"/>
      <c r="DB38" s="5"/>
      <c r="DC38" s="5"/>
      <c r="DD38" s="5"/>
      <c r="DE38" s="5"/>
      <c r="DF38" s="5"/>
      <c r="DG38" s="5"/>
      <c r="DH38" s="55"/>
      <c r="DI38" s="5"/>
      <c r="DJ38" s="5"/>
      <c r="DK38" s="5"/>
      <c r="DL38" s="5"/>
      <c r="DM38" s="5"/>
      <c r="DN38" s="5"/>
      <c r="DO38" s="5"/>
      <c r="DP38" s="5"/>
      <c r="DQ38" s="5"/>
      <c r="DR38" s="5"/>
      <c r="DS38" s="106" t="str">
        <f>IF(AM38="","",AM38)</f>
        <v/>
      </c>
      <c r="DT38" s="5"/>
      <c r="DU38" s="52"/>
    </row>
    <row r="39" spans="1:125" ht="1.5" customHeight="1" x14ac:dyDescent="0.25">
      <c r="A39" s="5"/>
      <c r="B39" s="72"/>
      <c r="C39" s="5"/>
      <c r="D39" s="40"/>
      <c r="E39" s="5"/>
      <c r="F39" s="5"/>
      <c r="G39" s="5"/>
      <c r="H39" s="5"/>
      <c r="I39" s="5"/>
      <c r="J39" s="5"/>
      <c r="K39" s="5"/>
      <c r="L39" s="5"/>
      <c r="M39" s="5"/>
      <c r="N39" s="5"/>
      <c r="O39" s="5"/>
      <c r="P39" s="5"/>
      <c r="Q39" s="40"/>
      <c r="R39" s="5"/>
      <c r="S39" s="5"/>
      <c r="T39" s="5"/>
      <c r="U39" s="5"/>
      <c r="V39" s="5"/>
      <c r="W39" s="5"/>
      <c r="X39" s="5"/>
      <c r="Y39" s="5"/>
      <c r="Z39" s="5"/>
      <c r="AA39" s="5"/>
      <c r="AB39" s="55"/>
      <c r="AC39" s="5"/>
      <c r="AD39" s="5"/>
      <c r="AE39" s="5"/>
      <c r="AF39" s="5"/>
      <c r="AG39" s="5"/>
      <c r="AH39" s="5"/>
      <c r="AI39" s="5"/>
      <c r="AJ39" s="5"/>
      <c r="AK39" s="5"/>
      <c r="AL39" s="5"/>
      <c r="AM39" s="5"/>
      <c r="AN39" s="5"/>
      <c r="AO39" s="52"/>
      <c r="AQ39" s="5"/>
      <c r="AR39" s="72"/>
      <c r="AS39" s="5"/>
      <c r="AT39" s="40"/>
      <c r="AU39" s="5"/>
      <c r="AV39" s="5"/>
      <c r="AW39" s="5"/>
      <c r="AX39" s="5"/>
      <c r="AY39" s="5"/>
      <c r="AZ39" s="5"/>
      <c r="BA39" s="5"/>
      <c r="BB39" s="5"/>
      <c r="BC39" s="5"/>
      <c r="BD39" s="5"/>
      <c r="BE39" s="5"/>
      <c r="BF39" s="5"/>
      <c r="BG39" s="40"/>
      <c r="BH39" s="5"/>
      <c r="BI39" s="5"/>
      <c r="BJ39" s="5"/>
      <c r="BK39" s="5"/>
      <c r="BL39" s="5"/>
      <c r="BM39" s="5"/>
      <c r="BN39" s="5"/>
      <c r="BO39" s="5"/>
      <c r="BP39" s="5"/>
      <c r="BQ39" s="5"/>
      <c r="BR39" s="55"/>
      <c r="BS39" s="5"/>
      <c r="BT39" s="5"/>
      <c r="BU39" s="5"/>
      <c r="BV39" s="5"/>
      <c r="BW39" s="5"/>
      <c r="BX39" s="5"/>
      <c r="BY39" s="5"/>
      <c r="BZ39" s="5"/>
      <c r="CA39" s="5"/>
      <c r="CB39" s="5"/>
      <c r="CC39" s="5"/>
      <c r="CD39" s="5"/>
      <c r="CE39" s="52"/>
      <c r="CG39" s="5"/>
      <c r="CH39" s="72"/>
      <c r="CI39" s="5"/>
      <c r="CJ39" s="40"/>
      <c r="CK39" s="5"/>
      <c r="CL39" s="5"/>
      <c r="CM39" s="5"/>
      <c r="CN39" s="5"/>
      <c r="CO39" s="5"/>
      <c r="CP39" s="5"/>
      <c r="CQ39" s="5"/>
      <c r="CR39" s="5"/>
      <c r="CS39" s="5"/>
      <c r="CT39" s="5"/>
      <c r="CU39" s="5"/>
      <c r="CV39" s="5"/>
      <c r="CW39" s="40"/>
      <c r="CX39" s="5"/>
      <c r="CY39" s="5"/>
      <c r="CZ39" s="5"/>
      <c r="DA39" s="5"/>
      <c r="DB39" s="5"/>
      <c r="DC39" s="5"/>
      <c r="DD39" s="5"/>
      <c r="DE39" s="5"/>
      <c r="DF39" s="5"/>
      <c r="DG39" s="5"/>
      <c r="DH39" s="55"/>
      <c r="DI39" s="5"/>
      <c r="DJ39" s="5"/>
      <c r="DK39" s="5"/>
      <c r="DL39" s="5"/>
      <c r="DM39" s="5"/>
      <c r="DN39" s="5"/>
      <c r="DO39" s="5"/>
      <c r="DP39" s="5"/>
      <c r="DQ39" s="5"/>
      <c r="DR39" s="5"/>
      <c r="DS39" s="5"/>
      <c r="DT39" s="5"/>
      <c r="DU39" s="52"/>
    </row>
    <row r="40" spans="1:125" ht="12" customHeight="1" x14ac:dyDescent="0.25">
      <c r="A40" s="5"/>
      <c r="B40" s="72"/>
      <c r="C40" s="5"/>
      <c r="D40" s="40" t="s">
        <v>310</v>
      </c>
      <c r="E40" s="5"/>
      <c r="F40" s="5"/>
      <c r="G40" s="5"/>
      <c r="H40" s="5"/>
      <c r="I40" s="5"/>
      <c r="J40" s="5"/>
      <c r="K40" s="5"/>
      <c r="L40" s="5"/>
      <c r="M40" s="5"/>
      <c r="N40" s="5"/>
      <c r="O40" s="5"/>
      <c r="P40" s="5"/>
      <c r="Q40" s="40"/>
      <c r="R40" s="5"/>
      <c r="S40" s="5"/>
      <c r="T40" s="5"/>
      <c r="U40" s="5"/>
      <c r="V40" s="5"/>
      <c r="W40" s="5"/>
      <c r="X40" s="5"/>
      <c r="Y40" s="5"/>
      <c r="Z40" s="5"/>
      <c r="AA40" s="5"/>
      <c r="AB40" s="55"/>
      <c r="AC40" s="106" t="str">
        <f>IF(INDEX(Tableau1[ALD_Exonerante],MATCH(Demandes!X11,Tableau1[Num_Commande],0))="OUI","X","")</f>
        <v/>
      </c>
      <c r="AD40" s="40" t="s">
        <v>174</v>
      </c>
      <c r="AE40" s="5"/>
      <c r="AF40" s="5"/>
      <c r="AG40" s="5"/>
      <c r="AH40" s="5"/>
      <c r="AI40" s="5"/>
      <c r="AJ40" s="5"/>
      <c r="AK40" s="5"/>
      <c r="AL40" s="106" t="str">
        <f>IF(INDEX(Tableau1[ALD_Exonerante],MATCH(Demandes!X11,Tableau1[Num_Commande],0))="NON","X","")</f>
        <v/>
      </c>
      <c r="AM40" s="5"/>
      <c r="AN40" s="5"/>
      <c r="AO40" s="52"/>
      <c r="AQ40" s="5"/>
      <c r="AR40" s="72"/>
      <c r="AS40" s="5"/>
      <c r="AT40" s="40" t="s">
        <v>310</v>
      </c>
      <c r="AU40" s="5"/>
      <c r="AV40" s="5"/>
      <c r="AW40" s="5"/>
      <c r="AX40" s="5"/>
      <c r="AY40" s="5"/>
      <c r="AZ40" s="5"/>
      <c r="BA40" s="5"/>
      <c r="BB40" s="5"/>
      <c r="BC40" s="5"/>
      <c r="BD40" s="5"/>
      <c r="BE40" s="5"/>
      <c r="BF40" s="5"/>
      <c r="BG40" s="40"/>
      <c r="BH40" s="5"/>
      <c r="BI40" s="5"/>
      <c r="BJ40" s="5"/>
      <c r="BK40" s="5"/>
      <c r="BL40" s="5"/>
      <c r="BM40" s="5"/>
      <c r="BN40" s="5"/>
      <c r="BO40" s="5"/>
      <c r="BP40" s="5"/>
      <c r="BQ40" s="5"/>
      <c r="BR40" s="55"/>
      <c r="BS40" s="106" t="str">
        <f>IF(AC40="","",AC40)</f>
        <v/>
      </c>
      <c r="BT40" s="40" t="s">
        <v>174</v>
      </c>
      <c r="BU40" s="5"/>
      <c r="BV40" s="5"/>
      <c r="BW40" s="5"/>
      <c r="BX40" s="5"/>
      <c r="BY40" s="5"/>
      <c r="BZ40" s="5"/>
      <c r="CA40" s="5"/>
      <c r="CB40" s="106" t="str">
        <f>IF(AL40="","",AL40)</f>
        <v/>
      </c>
      <c r="CC40" s="5"/>
      <c r="CD40" s="5"/>
      <c r="CE40" s="52"/>
      <c r="CG40" s="5"/>
      <c r="CH40" s="72"/>
      <c r="CI40" s="5"/>
      <c r="CJ40" s="40" t="s">
        <v>310</v>
      </c>
      <c r="CK40" s="5"/>
      <c r="CL40" s="5"/>
      <c r="CM40" s="5"/>
      <c r="CN40" s="5"/>
      <c r="CO40" s="5"/>
      <c r="CP40" s="5"/>
      <c r="CQ40" s="5"/>
      <c r="CR40" s="5"/>
      <c r="CS40" s="5"/>
      <c r="CT40" s="5"/>
      <c r="CU40" s="5"/>
      <c r="CV40" s="5"/>
      <c r="CW40" s="40"/>
      <c r="CX40" s="5"/>
      <c r="CY40" s="5"/>
      <c r="CZ40" s="5"/>
      <c r="DA40" s="5"/>
      <c r="DB40" s="5"/>
      <c r="DC40" s="5"/>
      <c r="DD40" s="5"/>
      <c r="DE40" s="5"/>
      <c r="DF40" s="5"/>
      <c r="DG40" s="5"/>
      <c r="DH40" s="55"/>
      <c r="DI40" s="106" t="str">
        <f>IF(AC40="","",AC40)</f>
        <v/>
      </c>
      <c r="DJ40" s="40" t="s">
        <v>174</v>
      </c>
      <c r="DK40" s="5"/>
      <c r="DL40" s="5"/>
      <c r="DM40" s="5"/>
      <c r="DN40" s="5"/>
      <c r="DO40" s="5"/>
      <c r="DP40" s="5"/>
      <c r="DQ40" s="5"/>
      <c r="DR40" s="106" t="str">
        <f>IF(AL40="","",AL40)</f>
        <v/>
      </c>
      <c r="DS40" s="5"/>
      <c r="DT40" s="5"/>
      <c r="DU40" s="52"/>
    </row>
    <row r="41" spans="1:125" ht="1.5" customHeight="1" x14ac:dyDescent="0.25">
      <c r="A41" s="5"/>
      <c r="B41" s="72"/>
      <c r="C41" s="5"/>
      <c r="D41" s="40"/>
      <c r="E41" s="5"/>
      <c r="F41" s="5"/>
      <c r="G41" s="5"/>
      <c r="H41" s="5"/>
      <c r="I41" s="5"/>
      <c r="J41" s="5"/>
      <c r="K41" s="5"/>
      <c r="L41" s="5"/>
      <c r="M41" s="5"/>
      <c r="N41" s="5"/>
      <c r="O41" s="5"/>
      <c r="P41" s="5"/>
      <c r="Q41" s="40"/>
      <c r="R41" s="5"/>
      <c r="S41" s="5"/>
      <c r="T41" s="5"/>
      <c r="U41" s="5"/>
      <c r="V41" s="5"/>
      <c r="W41" s="5"/>
      <c r="X41" s="5"/>
      <c r="Y41" s="5"/>
      <c r="Z41" s="5"/>
      <c r="AA41" s="5"/>
      <c r="AB41" s="55"/>
      <c r="AC41" s="5"/>
      <c r="AD41" s="5"/>
      <c r="AE41" s="5"/>
      <c r="AF41" s="5"/>
      <c r="AG41" s="5"/>
      <c r="AH41" s="5"/>
      <c r="AI41" s="5"/>
      <c r="AJ41" s="5"/>
      <c r="AK41" s="5"/>
      <c r="AL41" s="5"/>
      <c r="AM41" s="5"/>
      <c r="AN41" s="5"/>
      <c r="AO41" s="52"/>
      <c r="AQ41" s="5"/>
      <c r="AR41" s="72"/>
      <c r="AS41" s="5"/>
      <c r="AT41" s="40"/>
      <c r="AU41" s="5"/>
      <c r="AV41" s="5"/>
      <c r="AW41" s="5"/>
      <c r="AX41" s="5"/>
      <c r="AY41" s="5"/>
      <c r="AZ41" s="5"/>
      <c r="BA41" s="5"/>
      <c r="BB41" s="5"/>
      <c r="BC41" s="5"/>
      <c r="BD41" s="5"/>
      <c r="BE41" s="5"/>
      <c r="BF41" s="5"/>
      <c r="BG41" s="40"/>
      <c r="BH41" s="5"/>
      <c r="BI41" s="5"/>
      <c r="BJ41" s="5"/>
      <c r="BK41" s="5"/>
      <c r="BL41" s="5"/>
      <c r="BM41" s="5"/>
      <c r="BN41" s="5"/>
      <c r="BO41" s="5"/>
      <c r="BP41" s="5"/>
      <c r="BQ41" s="5"/>
      <c r="BR41" s="55"/>
      <c r="BS41" s="5"/>
      <c r="BT41" s="5"/>
      <c r="BU41" s="5"/>
      <c r="BV41" s="5"/>
      <c r="BW41" s="5"/>
      <c r="BX41" s="5"/>
      <c r="BY41" s="5"/>
      <c r="BZ41" s="5"/>
      <c r="CA41" s="5"/>
      <c r="CB41" s="5"/>
      <c r="CC41" s="5"/>
      <c r="CD41" s="5"/>
      <c r="CE41" s="52"/>
      <c r="CG41" s="5"/>
      <c r="CH41" s="72"/>
      <c r="CI41" s="5"/>
      <c r="CJ41" s="40"/>
      <c r="CK41" s="5"/>
      <c r="CL41" s="5"/>
      <c r="CM41" s="5"/>
      <c r="CN41" s="5"/>
      <c r="CO41" s="5"/>
      <c r="CP41" s="5"/>
      <c r="CQ41" s="5"/>
      <c r="CR41" s="5"/>
      <c r="CS41" s="5"/>
      <c r="CT41" s="5"/>
      <c r="CU41" s="5"/>
      <c r="CV41" s="5"/>
      <c r="CW41" s="40"/>
      <c r="CX41" s="5"/>
      <c r="CY41" s="5"/>
      <c r="CZ41" s="5"/>
      <c r="DA41" s="5"/>
      <c r="DB41" s="5"/>
      <c r="DC41" s="5"/>
      <c r="DD41" s="5"/>
      <c r="DE41" s="5"/>
      <c r="DF41" s="5"/>
      <c r="DG41" s="5"/>
      <c r="DH41" s="55"/>
      <c r="DI41" s="5"/>
      <c r="DJ41" s="5"/>
      <c r="DK41" s="5"/>
      <c r="DL41" s="5"/>
      <c r="DM41" s="5"/>
      <c r="DN41" s="5"/>
      <c r="DO41" s="5"/>
      <c r="DP41" s="5"/>
      <c r="DQ41" s="5"/>
      <c r="DR41" s="5"/>
      <c r="DS41" s="5"/>
      <c r="DT41" s="5"/>
      <c r="DU41" s="52"/>
    </row>
    <row r="42" spans="1:125" ht="0.75" customHeight="1" x14ac:dyDescent="0.25">
      <c r="A42" s="5"/>
      <c r="B42" s="72"/>
      <c r="C42" s="5"/>
      <c r="D42" s="40"/>
      <c r="E42" s="5"/>
      <c r="F42" s="5"/>
      <c r="G42" s="5"/>
      <c r="H42" s="5"/>
      <c r="I42" s="5"/>
      <c r="J42" s="5"/>
      <c r="K42" s="5"/>
      <c r="L42" s="5"/>
      <c r="M42" s="5"/>
      <c r="N42" s="5"/>
      <c r="O42" s="5"/>
      <c r="P42" s="5"/>
      <c r="Q42" s="40"/>
      <c r="R42" s="5"/>
      <c r="S42" s="5"/>
      <c r="T42" s="5"/>
      <c r="U42" s="5"/>
      <c r="V42" s="5"/>
      <c r="W42" s="5"/>
      <c r="X42" s="5"/>
      <c r="Y42" s="5"/>
      <c r="Z42" s="5"/>
      <c r="AA42" s="5"/>
      <c r="AB42" s="55"/>
      <c r="AC42" s="5"/>
      <c r="AD42" s="5"/>
      <c r="AE42" s="5"/>
      <c r="AF42" s="5"/>
      <c r="AG42" s="5"/>
      <c r="AH42" s="5"/>
      <c r="AI42" s="5"/>
      <c r="AJ42" s="5"/>
      <c r="AK42" s="5"/>
      <c r="AL42" s="5"/>
      <c r="AM42" s="5"/>
      <c r="AN42" s="5"/>
      <c r="AO42" s="52"/>
      <c r="AQ42" s="5"/>
      <c r="AR42" s="72"/>
      <c r="AS42" s="5"/>
      <c r="AT42" s="40"/>
      <c r="AU42" s="5"/>
      <c r="AV42" s="5"/>
      <c r="AW42" s="5"/>
      <c r="AX42" s="5"/>
      <c r="AY42" s="5"/>
      <c r="AZ42" s="5"/>
      <c r="BA42" s="5"/>
      <c r="BB42" s="5"/>
      <c r="BC42" s="5"/>
      <c r="BD42" s="5"/>
      <c r="BE42" s="5"/>
      <c r="BF42" s="5"/>
      <c r="BG42" s="40"/>
      <c r="BH42" s="5"/>
      <c r="BI42" s="5"/>
      <c r="BJ42" s="5"/>
      <c r="BK42" s="5"/>
      <c r="BL42" s="5"/>
      <c r="BM42" s="5"/>
      <c r="BN42" s="5"/>
      <c r="BO42" s="5"/>
      <c r="BP42" s="5"/>
      <c r="BQ42" s="5"/>
      <c r="BR42" s="55"/>
      <c r="BS42" s="5"/>
      <c r="BT42" s="5"/>
      <c r="BU42" s="5"/>
      <c r="BV42" s="5"/>
      <c r="BW42" s="5"/>
      <c r="BX42" s="5"/>
      <c r="BY42" s="5"/>
      <c r="BZ42" s="5"/>
      <c r="CA42" s="5"/>
      <c r="CB42" s="5"/>
      <c r="CC42" s="5"/>
      <c r="CD42" s="5"/>
      <c r="CE42" s="52"/>
      <c r="CG42" s="5"/>
      <c r="CH42" s="72"/>
      <c r="CI42" s="5"/>
      <c r="CJ42" s="40"/>
      <c r="CK42" s="5"/>
      <c r="CL42" s="5"/>
      <c r="CM42" s="5"/>
      <c r="CN42" s="5"/>
      <c r="CO42" s="5"/>
      <c r="CP42" s="5"/>
      <c r="CQ42" s="5"/>
      <c r="CR42" s="5"/>
      <c r="CS42" s="5"/>
      <c r="CT42" s="5"/>
      <c r="CU42" s="5"/>
      <c r="CV42" s="5"/>
      <c r="CW42" s="40"/>
      <c r="CX42" s="5"/>
      <c r="CY42" s="5"/>
      <c r="CZ42" s="5"/>
      <c r="DA42" s="5"/>
      <c r="DB42" s="5"/>
      <c r="DC42" s="5"/>
      <c r="DD42" s="5"/>
      <c r="DE42" s="5"/>
      <c r="DF42" s="5"/>
      <c r="DG42" s="5"/>
      <c r="DH42" s="55"/>
      <c r="DI42" s="5"/>
      <c r="DJ42" s="5"/>
      <c r="DK42" s="5"/>
      <c r="DL42" s="5"/>
      <c r="DM42" s="5"/>
      <c r="DN42" s="5"/>
      <c r="DO42" s="5"/>
      <c r="DP42" s="5"/>
      <c r="DQ42" s="5"/>
      <c r="DR42" s="5"/>
      <c r="DS42" s="5"/>
      <c r="DT42" s="5"/>
      <c r="DU42" s="52"/>
    </row>
    <row r="43" spans="1:125" ht="12.75" customHeight="1" x14ac:dyDescent="0.25">
      <c r="A43" s="5"/>
      <c r="B43" s="72"/>
      <c r="C43" s="5"/>
      <c r="D43" s="40" t="s">
        <v>311</v>
      </c>
      <c r="E43" s="5"/>
      <c r="F43" s="5"/>
      <c r="G43" s="5"/>
      <c r="H43" s="5"/>
      <c r="I43" s="5"/>
      <c r="J43" s="5"/>
      <c r="K43" s="5"/>
      <c r="L43" s="5"/>
      <c r="M43" s="5"/>
      <c r="N43" s="5"/>
      <c r="O43" s="5"/>
      <c r="P43" s="5"/>
      <c r="Q43" s="5"/>
      <c r="R43" s="5"/>
      <c r="S43" s="5"/>
      <c r="T43" s="5"/>
      <c r="U43" s="194"/>
      <c r="V43" s="5"/>
      <c r="W43" s="5"/>
      <c r="X43" s="26" t="s">
        <v>134</v>
      </c>
      <c r="Y43" s="5"/>
      <c r="Z43" s="5"/>
      <c r="AA43" s="5"/>
      <c r="AB43" s="5"/>
      <c r="AC43" s="192"/>
      <c r="AD43" s="193"/>
      <c r="AE43" s="191"/>
      <c r="AF43" s="193"/>
      <c r="AG43" s="191"/>
      <c r="AH43" s="191"/>
      <c r="AI43" s="191"/>
      <c r="AJ43" s="191"/>
      <c r="AK43" s="191"/>
      <c r="AL43" s="193"/>
      <c r="AM43" s="5"/>
      <c r="AN43" s="5"/>
      <c r="AO43" s="52"/>
      <c r="AQ43" s="5"/>
      <c r="AR43" s="72"/>
      <c r="AS43" s="5"/>
      <c r="AT43" s="40" t="s">
        <v>311</v>
      </c>
      <c r="AU43" s="5"/>
      <c r="AV43" s="5"/>
      <c r="AW43" s="5"/>
      <c r="AX43" s="5"/>
      <c r="AY43" s="5"/>
      <c r="AZ43" s="5"/>
      <c r="BA43" s="5"/>
      <c r="BB43" s="5"/>
      <c r="BC43" s="5"/>
      <c r="BD43" s="5"/>
      <c r="BE43" s="5"/>
      <c r="BF43" s="5"/>
      <c r="BG43" s="5"/>
      <c r="BH43" s="5"/>
      <c r="BI43" s="5"/>
      <c r="BJ43" s="5"/>
      <c r="BK43" s="107" t="str">
        <f>IF(U43="","",U43)</f>
        <v/>
      </c>
      <c r="BL43" s="5"/>
      <c r="BM43" s="5"/>
      <c r="BN43" s="26" t="s">
        <v>134</v>
      </c>
      <c r="BO43" s="5"/>
      <c r="BP43" s="5"/>
      <c r="BQ43" s="5"/>
      <c r="BR43" s="5"/>
      <c r="BS43" s="75" t="str">
        <f>IF(AC43="","",AC43)</f>
        <v/>
      </c>
      <c r="BT43" s="75" t="str">
        <f t="shared" ref="BT43:CC43" si="9">IF(AD43="","",AD43)</f>
        <v/>
      </c>
      <c r="BU43" s="75" t="str">
        <f t="shared" si="9"/>
        <v/>
      </c>
      <c r="BV43" s="75" t="str">
        <f t="shared" si="9"/>
        <v/>
      </c>
      <c r="BW43" s="75" t="str">
        <f t="shared" si="9"/>
        <v/>
      </c>
      <c r="BX43" s="75" t="str">
        <f t="shared" si="9"/>
        <v/>
      </c>
      <c r="BY43" s="75" t="str">
        <f t="shared" si="9"/>
        <v/>
      </c>
      <c r="BZ43" s="75" t="str">
        <f t="shared" si="9"/>
        <v/>
      </c>
      <c r="CA43" s="75" t="str">
        <f t="shared" si="9"/>
        <v/>
      </c>
      <c r="CB43" s="75" t="str">
        <f t="shared" si="9"/>
        <v/>
      </c>
      <c r="CC43" s="75" t="str">
        <f t="shared" si="9"/>
        <v/>
      </c>
      <c r="CD43" s="75"/>
      <c r="CE43" s="52"/>
      <c r="CG43" s="5"/>
      <c r="CH43" s="72"/>
      <c r="CI43" s="5"/>
      <c r="CJ43" s="40" t="s">
        <v>311</v>
      </c>
      <c r="CK43" s="5"/>
      <c r="CL43" s="5"/>
      <c r="CM43" s="5"/>
      <c r="CN43" s="5"/>
      <c r="CO43" s="5"/>
      <c r="CP43" s="5"/>
      <c r="CQ43" s="5"/>
      <c r="CR43" s="5"/>
      <c r="CS43" s="5"/>
      <c r="CT43" s="5"/>
      <c r="CU43" s="5"/>
      <c r="CV43" s="5"/>
      <c r="CW43" s="5"/>
      <c r="CX43" s="5"/>
      <c r="CY43" s="5"/>
      <c r="CZ43" s="5"/>
      <c r="DA43" s="107" t="str">
        <f>IF(U43="","",U43)</f>
        <v/>
      </c>
      <c r="DB43" s="5"/>
      <c r="DC43" s="5"/>
      <c r="DD43" s="26" t="s">
        <v>134</v>
      </c>
      <c r="DE43" s="5"/>
      <c r="DF43" s="5"/>
      <c r="DG43" s="5"/>
      <c r="DH43" s="5"/>
      <c r="DI43" s="75"/>
      <c r="DJ43" s="54"/>
      <c r="DK43" s="48"/>
      <c r="DL43" s="54"/>
      <c r="DM43" s="48"/>
      <c r="DN43" s="48"/>
      <c r="DO43" s="48"/>
      <c r="DP43" s="48"/>
      <c r="DQ43" s="48"/>
      <c r="DR43" s="54"/>
      <c r="DS43" s="5"/>
      <c r="DT43" s="5"/>
      <c r="DU43" s="52"/>
    </row>
    <row r="44" spans="1:125" ht="1.5" customHeight="1" x14ac:dyDescent="0.25">
      <c r="A44" s="5"/>
      <c r="B44" s="73"/>
      <c r="C44" s="48"/>
      <c r="D44" s="48"/>
      <c r="E44" s="48"/>
      <c r="F44" s="48"/>
      <c r="G44" s="48"/>
      <c r="H44" s="48"/>
      <c r="I44" s="48"/>
      <c r="J44" s="48"/>
      <c r="K44" s="48"/>
      <c r="L44" s="48"/>
      <c r="M44" s="48"/>
      <c r="N44" s="48"/>
      <c r="O44" s="48"/>
      <c r="P44" s="48"/>
      <c r="Q44" s="48"/>
      <c r="R44" s="48"/>
      <c r="S44" s="48"/>
      <c r="T44" s="48"/>
      <c r="U44" s="48"/>
      <c r="V44" s="69"/>
      <c r="W44" s="48"/>
      <c r="X44" s="48"/>
      <c r="Y44" s="48"/>
      <c r="Z44" s="48"/>
      <c r="AA44" s="48"/>
      <c r="AB44" s="48"/>
      <c r="AC44" s="48"/>
      <c r="AD44" s="48"/>
      <c r="AE44" s="48"/>
      <c r="AF44" s="48"/>
      <c r="AG44" s="48"/>
      <c r="AH44" s="48"/>
      <c r="AI44" s="48"/>
      <c r="AJ44" s="48"/>
      <c r="AK44" s="48"/>
      <c r="AL44" s="48"/>
      <c r="AM44" s="48"/>
      <c r="AN44" s="48"/>
      <c r="AO44" s="54"/>
      <c r="AQ44" s="5"/>
      <c r="AR44" s="73"/>
      <c r="AS44" s="48"/>
      <c r="AT44" s="48"/>
      <c r="AU44" s="48"/>
      <c r="AV44" s="48"/>
      <c r="AW44" s="48"/>
      <c r="AX44" s="48"/>
      <c r="AY44" s="48"/>
      <c r="AZ44" s="48"/>
      <c r="BA44" s="48"/>
      <c r="BB44" s="48"/>
      <c r="BC44" s="48"/>
      <c r="BD44" s="48"/>
      <c r="BE44" s="48"/>
      <c r="BF44" s="48"/>
      <c r="BG44" s="48"/>
      <c r="BH44" s="48"/>
      <c r="BI44" s="48"/>
      <c r="BJ44" s="48"/>
      <c r="BK44" s="48"/>
      <c r="BL44" s="69"/>
      <c r="BM44" s="48"/>
      <c r="BN44" s="48"/>
      <c r="BO44" s="48"/>
      <c r="BP44" s="48"/>
      <c r="BQ44" s="48"/>
      <c r="BR44" s="48"/>
      <c r="BS44" s="48"/>
      <c r="BT44" s="48"/>
      <c r="BU44" s="48"/>
      <c r="BV44" s="48"/>
      <c r="BW44" s="48"/>
      <c r="BX44" s="48"/>
      <c r="BY44" s="48"/>
      <c r="BZ44" s="48"/>
      <c r="CA44" s="48"/>
      <c r="CB44" s="48"/>
      <c r="CC44" s="48"/>
      <c r="CD44" s="48"/>
      <c r="CE44" s="54"/>
      <c r="CG44" s="5"/>
      <c r="CH44" s="73"/>
      <c r="CI44" s="48"/>
      <c r="CJ44" s="48"/>
      <c r="CK44" s="48"/>
      <c r="CL44" s="48"/>
      <c r="CM44" s="48"/>
      <c r="CN44" s="48"/>
      <c r="CO44" s="48"/>
      <c r="CP44" s="48"/>
      <c r="CQ44" s="48"/>
      <c r="CR44" s="48"/>
      <c r="CS44" s="48"/>
      <c r="CT44" s="48"/>
      <c r="CU44" s="48"/>
      <c r="CV44" s="48"/>
      <c r="CW44" s="48"/>
      <c r="CX44" s="48"/>
      <c r="CY44" s="48"/>
      <c r="CZ44" s="48"/>
      <c r="DA44" s="48"/>
      <c r="DB44" s="69"/>
      <c r="DC44" s="48"/>
      <c r="DD44" s="48"/>
      <c r="DE44" s="48"/>
      <c r="DF44" s="48"/>
      <c r="DG44" s="48"/>
      <c r="DH44" s="48"/>
      <c r="DI44" s="48"/>
      <c r="DJ44" s="48"/>
      <c r="DK44" s="48"/>
      <c r="DL44" s="48"/>
      <c r="DM44" s="48"/>
      <c r="DN44" s="48"/>
      <c r="DO44" s="48"/>
      <c r="DP44" s="48"/>
      <c r="DQ44" s="48"/>
      <c r="DR44" s="48"/>
      <c r="DS44" s="48"/>
      <c r="DT44" s="48"/>
      <c r="DU44" s="54"/>
    </row>
    <row r="45" spans="1:125" ht="12.75" customHeight="1" x14ac:dyDescent="0.25">
      <c r="A45" s="5"/>
      <c r="B45" s="155" t="s">
        <v>292</v>
      </c>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Q45" s="5"/>
      <c r="AR45" s="155" t="s">
        <v>292</v>
      </c>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G45" s="5"/>
      <c r="CH45" s="155" t="s">
        <v>292</v>
      </c>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row>
    <row r="46" spans="1:125" ht="12" customHeight="1" x14ac:dyDescent="0.25">
      <c r="A46" s="5"/>
      <c r="B46" s="72" t="s">
        <v>312</v>
      </c>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1"/>
      <c r="AQ46" s="5"/>
      <c r="AR46" s="72" t="s">
        <v>312</v>
      </c>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1"/>
      <c r="CG46" s="5"/>
      <c r="CH46" s="72" t="s">
        <v>312</v>
      </c>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c r="DU46" s="51"/>
    </row>
    <row r="47" spans="1:125" ht="12" customHeight="1" x14ac:dyDescent="0.25">
      <c r="A47" s="5"/>
      <c r="B47" s="74"/>
      <c r="C47" s="5"/>
      <c r="D47" s="40" t="s">
        <v>313</v>
      </c>
      <c r="E47" s="5"/>
      <c r="F47" s="5"/>
      <c r="G47" s="5"/>
      <c r="H47" s="5"/>
      <c r="I47" s="5"/>
      <c r="J47" s="5"/>
      <c r="K47" s="5"/>
      <c r="L47" s="109" t="str">
        <f>IF(INDEX(Tableau1[Type de véhicule],MATCH(Demandes!X11,Tableau1[Num_Commande],0))="Ambulance","X","")</f>
        <v/>
      </c>
      <c r="M47" s="72" t="s">
        <v>314</v>
      </c>
      <c r="N47" s="167"/>
      <c r="O47" s="5"/>
      <c r="P47" s="5"/>
      <c r="Q47" s="26"/>
      <c r="R47" s="5"/>
      <c r="S47" s="5"/>
      <c r="T47" s="5"/>
      <c r="U47" s="5"/>
      <c r="V47" s="5"/>
      <c r="W47" s="194"/>
      <c r="X47" s="72" t="s">
        <v>315</v>
      </c>
      <c r="Y47" s="5"/>
      <c r="Z47" s="5"/>
      <c r="AA47" s="5"/>
      <c r="AB47" s="194"/>
      <c r="AC47" s="72" t="s">
        <v>316</v>
      </c>
      <c r="AD47" s="5"/>
      <c r="AE47" s="72"/>
      <c r="AF47" s="5"/>
      <c r="AG47" s="5"/>
      <c r="AH47" s="5"/>
      <c r="AI47" s="5"/>
      <c r="AJ47" s="5"/>
      <c r="AK47" s="5"/>
      <c r="AL47" s="194"/>
      <c r="AM47" s="72" t="s">
        <v>317</v>
      </c>
      <c r="AN47" s="5"/>
      <c r="AO47" s="194"/>
      <c r="AQ47" s="5"/>
      <c r="AR47" s="74"/>
      <c r="AS47" s="5"/>
      <c r="AT47" s="40" t="s">
        <v>313</v>
      </c>
      <c r="AU47" s="5"/>
      <c r="AV47" s="5"/>
      <c r="AW47" s="5"/>
      <c r="AX47" s="5"/>
      <c r="AY47" s="5"/>
      <c r="AZ47" s="5"/>
      <c r="BA47" s="5"/>
      <c r="BB47" s="109" t="str">
        <f>IF(L47="","",L47)</f>
        <v/>
      </c>
      <c r="BC47" s="72" t="s">
        <v>314</v>
      </c>
      <c r="BD47" s="167"/>
      <c r="BE47" s="5"/>
      <c r="BF47" s="5"/>
      <c r="BG47" s="26"/>
      <c r="BH47" s="5"/>
      <c r="BI47" s="5"/>
      <c r="BJ47" s="5"/>
      <c r="BK47" s="5"/>
      <c r="BL47" s="5"/>
      <c r="BM47" s="107" t="str">
        <f>IF(W47="","",W47)</f>
        <v/>
      </c>
      <c r="BN47" s="72" t="s">
        <v>315</v>
      </c>
      <c r="BO47" s="5"/>
      <c r="BP47" s="5"/>
      <c r="BQ47" s="5"/>
      <c r="BR47" s="107" t="str">
        <f>IF(AB47="","",AB47)</f>
        <v/>
      </c>
      <c r="BS47" s="72" t="s">
        <v>316</v>
      </c>
      <c r="BT47" s="5"/>
      <c r="BU47" s="72"/>
      <c r="BV47" s="5"/>
      <c r="BW47" s="5"/>
      <c r="BX47" s="5"/>
      <c r="BY47" s="5"/>
      <c r="BZ47" s="5"/>
      <c r="CA47" s="5"/>
      <c r="CB47" s="107" t="str">
        <f>IF(AL47="","",AL47)</f>
        <v/>
      </c>
      <c r="CC47" s="72" t="s">
        <v>317</v>
      </c>
      <c r="CD47" s="5"/>
      <c r="CE47" s="107" t="str">
        <f>IF(AO47="","",AO47)</f>
        <v/>
      </c>
      <c r="CG47" s="5"/>
      <c r="CH47" s="74"/>
      <c r="CI47" s="5"/>
      <c r="CJ47" s="40" t="s">
        <v>313</v>
      </c>
      <c r="CK47" s="5"/>
      <c r="CL47" s="5"/>
      <c r="CM47" s="5"/>
      <c r="CN47" s="5"/>
      <c r="CO47" s="5"/>
      <c r="CP47" s="5"/>
      <c r="CQ47" s="5"/>
      <c r="CR47" s="109" t="str">
        <f>IF(L47="","",L47)</f>
        <v/>
      </c>
      <c r="CS47" s="72" t="s">
        <v>314</v>
      </c>
      <c r="CT47" s="167"/>
      <c r="CU47" s="5"/>
      <c r="CV47" s="5"/>
      <c r="CW47" s="26"/>
      <c r="CX47" s="5"/>
      <c r="CY47" s="5"/>
      <c r="CZ47" s="5"/>
      <c r="DA47" s="5"/>
      <c r="DB47" s="5"/>
      <c r="DC47" s="107" t="str">
        <f>IF(W47="","",W47)</f>
        <v/>
      </c>
      <c r="DD47" s="72" t="s">
        <v>315</v>
      </c>
      <c r="DE47" s="5"/>
      <c r="DF47" s="5"/>
      <c r="DG47" s="5"/>
      <c r="DH47" s="107" t="str">
        <f>IF(AB47="","",AB47)</f>
        <v/>
      </c>
      <c r="DI47" s="72" t="s">
        <v>316</v>
      </c>
      <c r="DJ47" s="5"/>
      <c r="DK47" s="72"/>
      <c r="DL47" s="5"/>
      <c r="DM47" s="5"/>
      <c r="DN47" s="5"/>
      <c r="DO47" s="5"/>
      <c r="DP47" s="5"/>
      <c r="DQ47" s="5"/>
      <c r="DR47" s="107" t="str">
        <f>IF(AL47="","",AL47)</f>
        <v/>
      </c>
      <c r="DS47" s="72" t="s">
        <v>317</v>
      </c>
      <c r="DT47" s="5"/>
      <c r="DU47" s="107" t="str">
        <f>IF(AO47="","",AO47)</f>
        <v/>
      </c>
    </row>
    <row r="48" spans="1:125" ht="2.25" customHeight="1" x14ac:dyDescent="0.25">
      <c r="A48" s="5"/>
      <c r="B48" s="74"/>
      <c r="C48" s="5"/>
      <c r="D48" s="26"/>
      <c r="E48" s="5"/>
      <c r="F48" s="5"/>
      <c r="G48" s="5"/>
      <c r="H48" s="5"/>
      <c r="I48" s="5"/>
      <c r="J48" s="5"/>
      <c r="K48" s="5"/>
      <c r="L48" s="5"/>
      <c r="M48" s="5"/>
      <c r="N48" s="167"/>
      <c r="O48" s="5"/>
      <c r="P48" s="5"/>
      <c r="Q48" s="26"/>
      <c r="R48" s="5"/>
      <c r="S48" s="5"/>
      <c r="T48" s="5"/>
      <c r="U48" s="5"/>
      <c r="V48" s="5"/>
      <c r="W48" s="5"/>
      <c r="X48" s="5"/>
      <c r="Y48" s="5"/>
      <c r="Z48" s="5"/>
      <c r="AA48" s="5"/>
      <c r="AB48" s="5"/>
      <c r="AC48" s="5"/>
      <c r="AD48" s="5"/>
      <c r="AE48" s="26"/>
      <c r="AF48" s="5"/>
      <c r="AG48" s="5"/>
      <c r="AH48" s="5"/>
      <c r="AI48" s="5"/>
      <c r="AJ48" s="5"/>
      <c r="AK48" s="5"/>
      <c r="AL48" s="5"/>
      <c r="AM48" s="5"/>
      <c r="AN48" s="5"/>
      <c r="AO48" s="52"/>
      <c r="AQ48" s="5"/>
      <c r="AR48" s="74"/>
      <c r="AS48" s="5"/>
      <c r="AT48" s="26"/>
      <c r="AU48" s="5"/>
      <c r="AV48" s="5"/>
      <c r="AW48" s="5"/>
      <c r="AX48" s="5"/>
      <c r="AY48" s="5"/>
      <c r="AZ48" s="5"/>
      <c r="BA48" s="5"/>
      <c r="BB48" s="5"/>
      <c r="BC48" s="5"/>
      <c r="BD48" s="167"/>
      <c r="BE48" s="5"/>
      <c r="BF48" s="5"/>
      <c r="BG48" s="26"/>
      <c r="BH48" s="5"/>
      <c r="BI48" s="5"/>
      <c r="BJ48" s="5"/>
      <c r="BK48" s="5"/>
      <c r="BL48" s="5"/>
      <c r="BM48" s="5"/>
      <c r="BN48" s="5"/>
      <c r="BO48" s="5"/>
      <c r="BP48" s="5"/>
      <c r="BQ48" s="5"/>
      <c r="BR48" s="5"/>
      <c r="BS48" s="5"/>
      <c r="BT48" s="5"/>
      <c r="BU48" s="26"/>
      <c r="BV48" s="5"/>
      <c r="BW48" s="5"/>
      <c r="BX48" s="5"/>
      <c r="BY48" s="5"/>
      <c r="BZ48" s="5"/>
      <c r="CA48" s="5"/>
      <c r="CB48" s="5"/>
      <c r="CC48" s="5"/>
      <c r="CD48" s="5"/>
      <c r="CE48" s="52"/>
      <c r="CG48" s="5"/>
      <c r="CH48" s="74"/>
      <c r="CI48" s="5"/>
      <c r="CJ48" s="26"/>
      <c r="CK48" s="5"/>
      <c r="CL48" s="5"/>
      <c r="CM48" s="5"/>
      <c r="CN48" s="5"/>
      <c r="CO48" s="5"/>
      <c r="CP48" s="5"/>
      <c r="CQ48" s="5"/>
      <c r="CR48" s="5"/>
      <c r="CS48" s="5"/>
      <c r="CT48" s="167"/>
      <c r="CU48" s="5"/>
      <c r="CV48" s="5"/>
      <c r="CW48" s="26"/>
      <c r="CX48" s="5"/>
      <c r="CY48" s="5"/>
      <c r="CZ48" s="5"/>
      <c r="DA48" s="5"/>
      <c r="DB48" s="5"/>
      <c r="DC48" s="5"/>
      <c r="DD48" s="5"/>
      <c r="DE48" s="5"/>
      <c r="DF48" s="5"/>
      <c r="DG48" s="5"/>
      <c r="DH48" s="5"/>
      <c r="DI48" s="5"/>
      <c r="DJ48" s="5"/>
      <c r="DK48" s="26"/>
      <c r="DL48" s="5"/>
      <c r="DM48" s="5"/>
      <c r="DN48" s="5"/>
      <c r="DO48" s="5"/>
      <c r="DP48" s="5"/>
      <c r="DQ48" s="5"/>
      <c r="DR48" s="5"/>
      <c r="DS48" s="5"/>
      <c r="DT48" s="5"/>
      <c r="DU48" s="52"/>
    </row>
    <row r="49" spans="1:125" ht="12" customHeight="1" x14ac:dyDescent="0.25">
      <c r="A49" s="5"/>
      <c r="B49" s="72" t="s">
        <v>143</v>
      </c>
      <c r="C49" s="5"/>
      <c r="D49" s="26"/>
      <c r="E49" s="5"/>
      <c r="F49" s="5"/>
      <c r="G49" s="5"/>
      <c r="H49" s="5"/>
      <c r="I49" s="5"/>
      <c r="J49" s="5"/>
      <c r="K49" s="5"/>
      <c r="L49" s="5"/>
      <c r="M49" s="26"/>
      <c r="N49" s="5"/>
      <c r="O49" s="5"/>
      <c r="P49" s="5"/>
      <c r="Q49" s="109" t="str">
        <f>IF(OR(INDEX(Tableau1[Type de véhicule],MATCH(Demandes!X11,Tableau1[Num_Commande],0))="VSL",INDEX(Tableau1[Type de véhicule],MATCH(Demandes!X11,Tableau1[Num_Commande],0))="Taxi conventionné"),"X","")</f>
        <v/>
      </c>
      <c r="R49" s="40"/>
      <c r="S49" s="40" t="s">
        <v>144</v>
      </c>
      <c r="T49" s="5"/>
      <c r="U49" s="5"/>
      <c r="V49" s="5"/>
      <c r="W49" s="5"/>
      <c r="X49" s="5"/>
      <c r="Y49" s="5"/>
      <c r="Z49" s="5"/>
      <c r="AA49" s="5"/>
      <c r="AB49" s="5"/>
      <c r="AC49" s="5"/>
      <c r="AD49" s="5"/>
      <c r="AE49" s="5"/>
      <c r="AF49" s="5"/>
      <c r="AG49" s="5"/>
      <c r="AH49" s="5"/>
      <c r="AI49" s="5"/>
      <c r="AJ49" s="5"/>
      <c r="AK49" s="5"/>
      <c r="AL49" s="107"/>
      <c r="AM49" s="5"/>
      <c r="AN49" s="5"/>
      <c r="AO49" s="52"/>
      <c r="AQ49" s="5"/>
      <c r="AR49" s="72" t="s">
        <v>143</v>
      </c>
      <c r="AS49" s="5"/>
      <c r="AT49" s="26"/>
      <c r="AU49" s="5"/>
      <c r="AV49" s="5"/>
      <c r="AW49" s="5"/>
      <c r="AX49" s="5"/>
      <c r="AY49" s="5"/>
      <c r="AZ49" s="5"/>
      <c r="BA49" s="5"/>
      <c r="BB49" s="5"/>
      <c r="BC49" s="26"/>
      <c r="BD49" s="5"/>
      <c r="BE49" s="5"/>
      <c r="BF49" s="5"/>
      <c r="BG49" s="109" t="str">
        <f>IF(Q49="","",Q49)</f>
        <v/>
      </c>
      <c r="BH49" s="40"/>
      <c r="BI49" s="40" t="s">
        <v>144</v>
      </c>
      <c r="BJ49" s="5"/>
      <c r="BK49" s="5"/>
      <c r="BL49" s="5"/>
      <c r="BM49" s="5"/>
      <c r="BN49" s="5"/>
      <c r="BO49" s="5"/>
      <c r="BP49" s="5"/>
      <c r="BQ49" s="5"/>
      <c r="BR49" s="5"/>
      <c r="BS49" s="5"/>
      <c r="BT49" s="5"/>
      <c r="BU49" s="5"/>
      <c r="BV49" s="5"/>
      <c r="BW49" s="5"/>
      <c r="BX49" s="5"/>
      <c r="BY49" s="5"/>
      <c r="BZ49" s="5"/>
      <c r="CA49" s="5"/>
      <c r="CB49" s="107" t="str">
        <f>IF(AL49="","",AL49)</f>
        <v/>
      </c>
      <c r="CC49" s="5"/>
      <c r="CD49" s="5"/>
      <c r="CE49" s="52"/>
      <c r="CG49" s="5"/>
      <c r="CH49" s="72" t="s">
        <v>143</v>
      </c>
      <c r="CI49" s="5"/>
      <c r="CJ49" s="26"/>
      <c r="CK49" s="5"/>
      <c r="CL49" s="5"/>
      <c r="CM49" s="5"/>
      <c r="CN49" s="5"/>
      <c r="CO49" s="5"/>
      <c r="CP49" s="5"/>
      <c r="CQ49" s="5"/>
      <c r="CR49" s="5"/>
      <c r="CS49" s="26"/>
      <c r="CT49" s="5"/>
      <c r="CU49" s="5"/>
      <c r="CV49" s="5"/>
      <c r="CW49" s="109" t="str">
        <f>IF(Q49="","",Q49)</f>
        <v/>
      </c>
      <c r="CX49" s="40"/>
      <c r="CY49" s="40" t="s">
        <v>144</v>
      </c>
      <c r="CZ49" s="5"/>
      <c r="DA49" s="5"/>
      <c r="DB49" s="5"/>
      <c r="DC49" s="5"/>
      <c r="DD49" s="5"/>
      <c r="DE49" s="5"/>
      <c r="DF49" s="5"/>
      <c r="DG49" s="5"/>
      <c r="DH49" s="5"/>
      <c r="DI49" s="5"/>
      <c r="DJ49" s="5"/>
      <c r="DK49" s="5"/>
      <c r="DL49" s="5"/>
      <c r="DM49" s="5"/>
      <c r="DN49" s="5"/>
      <c r="DO49" s="5"/>
      <c r="DP49" s="5"/>
      <c r="DQ49" s="5"/>
      <c r="DR49" s="107" t="str">
        <f>IF(AL49="","",AL49)</f>
        <v/>
      </c>
      <c r="DS49" s="5"/>
      <c r="DT49" s="5"/>
      <c r="DU49" s="52"/>
    </row>
    <row r="50" spans="1:125" ht="12" customHeight="1" x14ac:dyDescent="0.25">
      <c r="A50" s="5"/>
      <c r="B50" s="72" t="s">
        <v>145</v>
      </c>
      <c r="C50" s="5"/>
      <c r="D50" s="26"/>
      <c r="E50" s="5"/>
      <c r="F50" s="5"/>
      <c r="G50" s="5"/>
      <c r="H50" s="5"/>
      <c r="I50" s="5"/>
      <c r="J50" s="109" t="str">
        <f>IF(INDEX(Tableau1[Type de véhicule],MATCH(Demandes!X11,Tableau1[Num_Commande],0))="Véhicule personnel","X","")</f>
        <v/>
      </c>
      <c r="K50" s="5"/>
      <c r="L50" s="5"/>
      <c r="M50" s="26"/>
      <c r="N50" s="5"/>
      <c r="O50" s="5"/>
      <c r="P50" s="5"/>
      <c r="Q50" s="5"/>
      <c r="R50" s="5"/>
      <c r="S50" s="5"/>
      <c r="T50" s="5"/>
      <c r="U50" s="5"/>
      <c r="V50" s="5"/>
      <c r="W50" s="5"/>
      <c r="X50" s="5"/>
      <c r="Y50" s="5"/>
      <c r="Z50" s="5"/>
      <c r="AA50" s="5"/>
      <c r="AB50" s="5"/>
      <c r="AC50" s="5"/>
      <c r="AD50" s="5"/>
      <c r="AE50" s="5"/>
      <c r="AF50" s="5"/>
      <c r="AG50" s="5"/>
      <c r="AH50" s="5"/>
      <c r="AI50" s="5"/>
      <c r="AJ50" s="5"/>
      <c r="AK50" s="5"/>
      <c r="AL50" s="93"/>
      <c r="AM50" s="5"/>
      <c r="AN50" s="5"/>
      <c r="AO50" s="52"/>
      <c r="AQ50" s="5"/>
      <c r="AR50" s="72" t="s">
        <v>145</v>
      </c>
      <c r="AS50" s="5"/>
      <c r="AT50" s="26"/>
      <c r="AU50" s="5"/>
      <c r="AV50" s="5"/>
      <c r="AW50" s="5"/>
      <c r="AX50" s="5"/>
      <c r="AY50" s="5"/>
      <c r="AZ50" s="109" t="str">
        <f>IF(J50="","",J50)</f>
        <v/>
      </c>
      <c r="BA50" s="5"/>
      <c r="BB50" s="5"/>
      <c r="BC50" s="26"/>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2"/>
      <c r="CG50" s="5"/>
      <c r="CH50" s="72" t="s">
        <v>145</v>
      </c>
      <c r="CI50" s="5"/>
      <c r="CJ50" s="26"/>
      <c r="CK50" s="5"/>
      <c r="CL50" s="5"/>
      <c r="CM50" s="5"/>
      <c r="CN50" s="5"/>
      <c r="CO50" s="5"/>
      <c r="CP50" s="109" t="str">
        <f>IF(J50="","",J50)</f>
        <v/>
      </c>
      <c r="CQ50" s="5"/>
      <c r="CR50" s="5"/>
      <c r="CS50" s="26"/>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2"/>
    </row>
    <row r="51" spans="1:125" ht="2.25" customHeight="1" x14ac:dyDescent="0.25">
      <c r="A51" s="5"/>
      <c r="B51" s="74"/>
      <c r="C51" s="5"/>
      <c r="D51" s="26"/>
      <c r="E51" s="5"/>
      <c r="F51" s="5"/>
      <c r="G51" s="5"/>
      <c r="H51" s="5"/>
      <c r="I51" s="5"/>
      <c r="J51" s="5"/>
      <c r="K51" s="40"/>
      <c r="L51" s="40"/>
      <c r="M51" s="40"/>
      <c r="N51" s="5"/>
      <c r="O51" s="5"/>
      <c r="P51" s="5"/>
      <c r="Q51" s="5"/>
      <c r="R51" s="5"/>
      <c r="S51" s="5"/>
      <c r="T51" s="5"/>
      <c r="U51" s="5"/>
      <c r="V51" s="5"/>
      <c r="W51" s="5"/>
      <c r="X51" s="5"/>
      <c r="Y51" s="5"/>
      <c r="Z51" s="5"/>
      <c r="AA51" s="5"/>
      <c r="AB51" s="5"/>
      <c r="AC51" s="5"/>
      <c r="AD51" s="5"/>
      <c r="AE51" s="5"/>
      <c r="AF51" s="5"/>
      <c r="AG51" s="5"/>
      <c r="AH51" s="5"/>
      <c r="AI51" s="167"/>
      <c r="AJ51" s="5"/>
      <c r="AK51" s="5"/>
      <c r="AL51" s="5"/>
      <c r="AM51" s="5"/>
      <c r="AN51" s="5"/>
      <c r="AO51" s="52"/>
      <c r="AQ51" s="5"/>
      <c r="AR51" s="74"/>
      <c r="AS51" s="5"/>
      <c r="AT51" s="26"/>
      <c r="AU51" s="5"/>
      <c r="AV51" s="5"/>
      <c r="AW51" s="5"/>
      <c r="AX51" s="5"/>
      <c r="AY51" s="5"/>
      <c r="AZ51" s="5"/>
      <c r="BA51" s="40"/>
      <c r="BB51" s="40"/>
      <c r="BC51" s="40"/>
      <c r="BD51" s="5"/>
      <c r="BE51" s="5"/>
      <c r="BF51" s="5"/>
      <c r="BG51" s="5"/>
      <c r="BH51" s="5"/>
      <c r="BI51" s="5"/>
      <c r="BJ51" s="5"/>
      <c r="BK51" s="5"/>
      <c r="BL51" s="5"/>
      <c r="BM51" s="5"/>
      <c r="BN51" s="5"/>
      <c r="BO51" s="5"/>
      <c r="BP51" s="5"/>
      <c r="BQ51" s="5"/>
      <c r="BR51" s="5"/>
      <c r="BS51" s="5"/>
      <c r="BT51" s="5"/>
      <c r="BU51" s="5"/>
      <c r="BV51" s="5"/>
      <c r="BW51" s="5"/>
      <c r="BX51" s="5"/>
      <c r="BY51" s="167"/>
      <c r="BZ51" s="5"/>
      <c r="CA51" s="5"/>
      <c r="CB51" s="5"/>
      <c r="CC51" s="5"/>
      <c r="CD51" s="5"/>
      <c r="CE51" s="52"/>
      <c r="CG51" s="5"/>
      <c r="CH51" s="74"/>
      <c r="CI51" s="5"/>
      <c r="CJ51" s="26"/>
      <c r="CK51" s="5"/>
      <c r="CL51" s="5"/>
      <c r="CM51" s="5"/>
      <c r="CN51" s="5"/>
      <c r="CO51" s="5"/>
      <c r="CP51" s="5"/>
      <c r="CQ51" s="40"/>
      <c r="CR51" s="40"/>
      <c r="CS51" s="40"/>
      <c r="CT51" s="5"/>
      <c r="CU51" s="5"/>
      <c r="CV51" s="5"/>
      <c r="CW51" s="5"/>
      <c r="CX51" s="5"/>
      <c r="CY51" s="5"/>
      <c r="CZ51" s="5"/>
      <c r="DA51" s="5"/>
      <c r="DB51" s="5"/>
      <c r="DC51" s="5"/>
      <c r="DD51" s="5"/>
      <c r="DE51" s="5"/>
      <c r="DF51" s="5"/>
      <c r="DG51" s="5"/>
      <c r="DH51" s="5"/>
      <c r="DI51" s="5"/>
      <c r="DJ51" s="5"/>
      <c r="DK51" s="5"/>
      <c r="DL51" s="5"/>
      <c r="DM51" s="5"/>
      <c r="DN51" s="5"/>
      <c r="DO51" s="167"/>
      <c r="DP51" s="5"/>
      <c r="DQ51" s="5"/>
      <c r="DR51" s="5"/>
      <c r="DS51" s="5"/>
      <c r="DT51" s="5"/>
      <c r="DU51" s="52"/>
    </row>
    <row r="52" spans="1:125" ht="12" customHeight="1" x14ac:dyDescent="0.25">
      <c r="A52" s="5"/>
      <c r="B52" s="72" t="s">
        <v>146</v>
      </c>
      <c r="C52" s="5"/>
      <c r="D52" s="26"/>
      <c r="E52" s="5"/>
      <c r="F52" s="5"/>
      <c r="G52" s="5"/>
      <c r="H52" s="5"/>
      <c r="I52" s="5"/>
      <c r="J52" s="109" t="str">
        <f>IF(INDEX(Tableau1[Type de véhicule],MATCH(Demandes!X11,Tableau1[Num_Commande],0))="Transport en commun","X","")</f>
        <v/>
      </c>
      <c r="K52" s="40" t="s">
        <v>318</v>
      </c>
      <c r="L52" s="5"/>
      <c r="M52" s="26"/>
      <c r="N52" s="5"/>
      <c r="O52" s="5"/>
      <c r="P52" s="5"/>
      <c r="Q52" s="5"/>
      <c r="R52" s="5"/>
      <c r="S52" s="5"/>
      <c r="T52" s="5"/>
      <c r="U52" s="5"/>
      <c r="V52" s="5"/>
      <c r="W52" s="5"/>
      <c r="X52" s="5"/>
      <c r="Y52" s="5"/>
      <c r="Z52" s="5"/>
      <c r="AA52" s="5"/>
      <c r="AB52" s="5"/>
      <c r="AC52" s="5"/>
      <c r="AD52" s="5"/>
      <c r="AE52" s="5"/>
      <c r="AF52" s="5"/>
      <c r="AG52" s="5"/>
      <c r="AH52" s="5"/>
      <c r="AI52" s="5"/>
      <c r="AJ52" s="109" t="str">
        <f>IF(OR(AND(INDEX(Tableau1[Type de véhicule],MATCH(Demandes!X11,Tableau1[Num_Commande],0))="Transport en commun",INDEX(Tableau1[Accompagnant ou Partagé],MATCH(Demandes!X11,Tableau1[Num_Commande],0))="OUI"),AND(INDEX(Tableau1[Type de véhicule],MATCH(Demandes!X11,Tableau1[Num_Commande],0))="Véhicule personnel",INDEX(Tableau1[Accompagnant ou Partagé],MATCH(Demandes!X11,Tableau1[Num_Commande],0))="OUI")),"X","")</f>
        <v/>
      </c>
      <c r="AK52" s="5"/>
      <c r="AL52" s="5"/>
      <c r="AM52" s="5"/>
      <c r="AN52" s="5"/>
      <c r="AO52" s="52"/>
      <c r="AQ52" s="5"/>
      <c r="AR52" s="72" t="s">
        <v>146</v>
      </c>
      <c r="AS52" s="5"/>
      <c r="AT52" s="26"/>
      <c r="AU52" s="5"/>
      <c r="AV52" s="5"/>
      <c r="AW52" s="5"/>
      <c r="AX52" s="5"/>
      <c r="AY52" s="5"/>
      <c r="AZ52" s="109" t="str">
        <f>IF(J52="","",J52)</f>
        <v/>
      </c>
      <c r="BA52" s="40" t="s">
        <v>318</v>
      </c>
      <c r="BB52" s="5"/>
      <c r="BC52" s="26"/>
      <c r="BD52" s="5"/>
      <c r="BE52" s="5"/>
      <c r="BF52" s="5"/>
      <c r="BG52" s="5"/>
      <c r="BH52" s="5"/>
      <c r="BI52" s="5"/>
      <c r="BJ52" s="5"/>
      <c r="BK52" s="5"/>
      <c r="BL52" s="5"/>
      <c r="BM52" s="5"/>
      <c r="BN52" s="5"/>
      <c r="BO52" s="5"/>
      <c r="BP52" s="5"/>
      <c r="BQ52" s="5"/>
      <c r="BR52" s="5"/>
      <c r="BS52" s="5"/>
      <c r="BT52" s="5"/>
      <c r="BU52" s="5"/>
      <c r="BV52" s="5"/>
      <c r="BW52" s="5"/>
      <c r="BX52" s="5"/>
      <c r="BY52" s="5"/>
      <c r="BZ52" s="109" t="str">
        <f>IF(AJ52="","",AJ52)</f>
        <v/>
      </c>
      <c r="CA52" s="5"/>
      <c r="CB52" s="5"/>
      <c r="CC52" s="5"/>
      <c r="CD52" s="5"/>
      <c r="CE52" s="52"/>
      <c r="CG52" s="5"/>
      <c r="CH52" s="72" t="s">
        <v>146</v>
      </c>
      <c r="CI52" s="5"/>
      <c r="CJ52" s="26"/>
      <c r="CK52" s="5"/>
      <c r="CL52" s="5"/>
      <c r="CM52" s="5"/>
      <c r="CN52" s="5"/>
      <c r="CO52" s="5"/>
      <c r="CP52" s="109" t="str">
        <f>IF(J52="","",J52)</f>
        <v/>
      </c>
      <c r="CQ52" s="40" t="s">
        <v>318</v>
      </c>
      <c r="CR52" s="5"/>
      <c r="CS52" s="26"/>
      <c r="CT52" s="5"/>
      <c r="CU52" s="5"/>
      <c r="CV52" s="5"/>
      <c r="CW52" s="5"/>
      <c r="CX52" s="5"/>
      <c r="CY52" s="5"/>
      <c r="CZ52" s="5"/>
      <c r="DA52" s="5"/>
      <c r="DB52" s="5"/>
      <c r="DC52" s="5"/>
      <c r="DD52" s="5"/>
      <c r="DE52" s="5"/>
      <c r="DF52" s="5"/>
      <c r="DG52" s="5"/>
      <c r="DH52" s="5"/>
      <c r="DI52" s="5"/>
      <c r="DJ52" s="5"/>
      <c r="DK52" s="5"/>
      <c r="DL52" s="5"/>
      <c r="DM52" s="5"/>
      <c r="DN52" s="5"/>
      <c r="DO52" s="5"/>
      <c r="DP52" s="109"/>
      <c r="DQ52" s="5"/>
      <c r="DR52" s="5"/>
      <c r="DS52" s="5"/>
      <c r="DT52" s="5"/>
      <c r="DU52" s="52"/>
    </row>
    <row r="53" spans="1:125" ht="2.25" customHeight="1" x14ac:dyDescent="0.25">
      <c r="A53" s="5"/>
      <c r="B53" s="72"/>
      <c r="C53" s="5"/>
      <c r="D53" s="26"/>
      <c r="E53" s="5"/>
      <c r="F53" s="5"/>
      <c r="G53" s="5"/>
      <c r="H53" s="5"/>
      <c r="I53" s="5"/>
      <c r="J53" s="167"/>
      <c r="K53" s="40"/>
      <c r="L53" s="5"/>
      <c r="M53" s="26"/>
      <c r="N53" s="5"/>
      <c r="O53" s="5"/>
      <c r="P53" s="5"/>
      <c r="Q53" s="5"/>
      <c r="R53" s="5"/>
      <c r="S53" s="5"/>
      <c r="T53" s="5"/>
      <c r="U53" s="5"/>
      <c r="V53" s="5"/>
      <c r="W53" s="5"/>
      <c r="X53" s="5"/>
      <c r="Y53" s="5"/>
      <c r="Z53" s="5"/>
      <c r="AA53" s="5"/>
      <c r="AB53" s="5"/>
      <c r="AC53" s="5"/>
      <c r="AD53" s="5"/>
      <c r="AE53" s="5"/>
      <c r="AF53" s="5"/>
      <c r="AG53" s="5"/>
      <c r="AH53" s="5"/>
      <c r="AI53" s="5"/>
      <c r="AJ53" s="167"/>
      <c r="AK53" s="5"/>
      <c r="AL53" s="5"/>
      <c r="AM53" s="5"/>
      <c r="AN53" s="5"/>
      <c r="AO53" s="52"/>
      <c r="AQ53" s="5"/>
      <c r="AR53" s="72"/>
      <c r="AS53" s="5"/>
      <c r="AT53" s="26"/>
      <c r="AU53" s="5"/>
      <c r="AV53" s="5"/>
      <c r="AW53" s="5"/>
      <c r="AX53" s="5"/>
      <c r="AY53" s="5"/>
      <c r="AZ53" s="167"/>
      <c r="BA53" s="40"/>
      <c r="BB53" s="5"/>
      <c r="BC53" s="26"/>
      <c r="BD53" s="5"/>
      <c r="BE53" s="5"/>
      <c r="BF53" s="5"/>
      <c r="BG53" s="5"/>
      <c r="BH53" s="5"/>
      <c r="BI53" s="5"/>
      <c r="BJ53" s="5"/>
      <c r="BK53" s="5"/>
      <c r="BL53" s="5"/>
      <c r="BM53" s="5"/>
      <c r="BN53" s="5"/>
      <c r="BO53" s="5"/>
      <c r="BP53" s="5"/>
      <c r="BQ53" s="5"/>
      <c r="BR53" s="5"/>
      <c r="BS53" s="5"/>
      <c r="BT53" s="5"/>
      <c r="BU53" s="5"/>
      <c r="BV53" s="5"/>
      <c r="BW53" s="5"/>
      <c r="BX53" s="5"/>
      <c r="BY53" s="5"/>
      <c r="BZ53" s="167"/>
      <c r="CA53" s="5"/>
      <c r="CB53" s="5"/>
      <c r="CC53" s="5"/>
      <c r="CD53" s="5"/>
      <c r="CE53" s="52"/>
      <c r="CG53" s="5"/>
      <c r="CH53" s="72"/>
      <c r="CI53" s="5"/>
      <c r="CJ53" s="26"/>
      <c r="CK53" s="5"/>
      <c r="CL53" s="5"/>
      <c r="CM53" s="5"/>
      <c r="CN53" s="5"/>
      <c r="CO53" s="5"/>
      <c r="CP53" s="167"/>
      <c r="CQ53" s="40"/>
      <c r="CR53" s="5"/>
      <c r="CS53" s="26"/>
      <c r="CT53" s="5"/>
      <c r="CU53" s="5"/>
      <c r="CV53" s="5"/>
      <c r="CW53" s="5"/>
      <c r="CX53" s="5"/>
      <c r="CY53" s="5"/>
      <c r="CZ53" s="5"/>
      <c r="DA53" s="5"/>
      <c r="DB53" s="5"/>
      <c r="DC53" s="5"/>
      <c r="DD53" s="5"/>
      <c r="DE53" s="5"/>
      <c r="DF53" s="5"/>
      <c r="DG53" s="5"/>
      <c r="DH53" s="5"/>
      <c r="DI53" s="5"/>
      <c r="DJ53" s="5"/>
      <c r="DK53" s="5"/>
      <c r="DL53" s="5"/>
      <c r="DM53" s="5"/>
      <c r="DN53" s="5"/>
      <c r="DO53" s="5"/>
      <c r="DP53" s="167"/>
      <c r="DQ53" s="5"/>
      <c r="DR53" s="5"/>
      <c r="DS53" s="5"/>
      <c r="DT53" s="5"/>
      <c r="DU53" s="52"/>
    </row>
    <row r="54" spans="1:125" ht="12" customHeight="1" x14ac:dyDescent="0.25">
      <c r="A54" s="5"/>
      <c r="B54" s="72"/>
      <c r="C54" s="40" t="s">
        <v>319</v>
      </c>
      <c r="D54" s="26"/>
      <c r="E54" s="5"/>
      <c r="F54" s="5"/>
      <c r="G54" s="5"/>
      <c r="H54" s="5"/>
      <c r="I54" s="5"/>
      <c r="J54" s="167"/>
      <c r="K54" s="40"/>
      <c r="L54" s="5"/>
      <c r="M54" s="26"/>
      <c r="N54" s="5"/>
      <c r="O54" s="5"/>
      <c r="P54" s="5"/>
      <c r="Q54" s="5"/>
      <c r="R54" s="5"/>
      <c r="S54" s="5"/>
      <c r="T54" s="5"/>
      <c r="U54" s="5"/>
      <c r="V54" s="5"/>
      <c r="W54" s="5"/>
      <c r="X54" s="5"/>
      <c r="Y54" s="5"/>
      <c r="Z54" s="5"/>
      <c r="AA54" s="5"/>
      <c r="AB54" s="5"/>
      <c r="AC54" s="5"/>
      <c r="AD54" s="5"/>
      <c r="AE54" s="5"/>
      <c r="AF54" s="5"/>
      <c r="AG54" s="5"/>
      <c r="AH54" s="5"/>
      <c r="AI54" s="5"/>
      <c r="AJ54" s="167"/>
      <c r="AK54" s="5"/>
      <c r="AL54" s="5"/>
      <c r="AM54" s="5"/>
      <c r="AN54" s="5"/>
      <c r="AO54" s="52"/>
      <c r="AQ54" s="5"/>
      <c r="AR54" s="72"/>
      <c r="AS54" s="40" t="s">
        <v>319</v>
      </c>
      <c r="AT54" s="26"/>
      <c r="AU54" s="5"/>
      <c r="AV54" s="5"/>
      <c r="AW54" s="5"/>
      <c r="AX54" s="5"/>
      <c r="AY54" s="5"/>
      <c r="AZ54" s="167"/>
      <c r="BA54" s="40"/>
      <c r="BB54" s="5"/>
      <c r="BC54" s="26"/>
      <c r="BD54" s="5"/>
      <c r="BE54" s="5"/>
      <c r="BF54" s="5"/>
      <c r="BG54" s="5"/>
      <c r="BH54" s="5"/>
      <c r="BI54" s="5"/>
      <c r="BJ54" s="5"/>
      <c r="BK54" s="5"/>
      <c r="BL54" s="5"/>
      <c r="BM54" s="5"/>
      <c r="BN54" s="5"/>
      <c r="BO54" s="5"/>
      <c r="BP54" s="5"/>
      <c r="BQ54" s="5"/>
      <c r="BR54" s="5"/>
      <c r="BS54" s="5"/>
      <c r="BT54" s="5"/>
      <c r="BU54" s="5"/>
      <c r="BV54" s="5"/>
      <c r="BW54" s="5"/>
      <c r="BX54" s="5"/>
      <c r="BY54" s="5"/>
      <c r="BZ54" s="167"/>
      <c r="CA54" s="5"/>
      <c r="CB54" s="5"/>
      <c r="CC54" s="5"/>
      <c r="CD54" s="5"/>
      <c r="CE54" s="52"/>
      <c r="CG54" s="5"/>
      <c r="CH54" s="72"/>
      <c r="CI54" s="40" t="s">
        <v>319</v>
      </c>
      <c r="CJ54" s="26"/>
      <c r="CK54" s="5"/>
      <c r="CL54" s="5"/>
      <c r="CM54" s="5"/>
      <c r="CN54" s="5"/>
      <c r="CO54" s="5"/>
      <c r="CP54" s="167"/>
      <c r="CQ54" s="40"/>
      <c r="CR54" s="5"/>
      <c r="CS54" s="26"/>
      <c r="CT54" s="5"/>
      <c r="CU54" s="5"/>
      <c r="CV54" s="5"/>
      <c r="CW54" s="5"/>
      <c r="CX54" s="5"/>
      <c r="CY54" s="5"/>
      <c r="CZ54" s="5"/>
      <c r="DA54" s="5"/>
      <c r="DB54" s="5"/>
      <c r="DC54" s="5"/>
      <c r="DD54" s="5"/>
      <c r="DE54" s="5"/>
      <c r="DF54" s="5"/>
      <c r="DG54" s="5"/>
      <c r="DH54" s="5"/>
      <c r="DI54" s="5"/>
      <c r="DJ54" s="5"/>
      <c r="DK54" s="5"/>
      <c r="DL54" s="5"/>
      <c r="DM54" s="5"/>
      <c r="DN54" s="5"/>
      <c r="DO54" s="5"/>
      <c r="DP54" s="167"/>
      <c r="DQ54" s="5"/>
      <c r="DR54" s="5"/>
      <c r="DS54" s="5"/>
      <c r="DT54" s="5"/>
      <c r="DU54" s="52"/>
    </row>
    <row r="55" spans="1:125" ht="12" customHeight="1" x14ac:dyDescent="0.25">
      <c r="A55" s="5"/>
      <c r="B55" s="72"/>
      <c r="C55" s="5"/>
      <c r="D55" s="26" t="s">
        <v>320</v>
      </c>
      <c r="E55" s="5"/>
      <c r="F55" s="5"/>
      <c r="G55" s="5"/>
      <c r="H55" s="5"/>
      <c r="I55" s="5"/>
      <c r="J55" s="167"/>
      <c r="K55" s="200"/>
      <c r="L55" s="26" t="s">
        <v>321</v>
      </c>
      <c r="M55" s="26"/>
      <c r="N55" s="5"/>
      <c r="O55" s="200"/>
      <c r="P55" s="5"/>
      <c r="Q55" s="26" t="s">
        <v>322</v>
      </c>
      <c r="R55" s="5"/>
      <c r="S55" s="5"/>
      <c r="T55" s="5"/>
      <c r="U55" s="5"/>
      <c r="V55" s="196"/>
      <c r="W55" s="198"/>
      <c r="X55" s="197"/>
      <c r="Y55" s="198"/>
      <c r="Z55" s="197"/>
      <c r="AA55" s="197"/>
      <c r="AB55" s="197"/>
      <c r="AC55" s="197"/>
      <c r="AD55" s="197"/>
      <c r="AE55" s="198"/>
      <c r="AF55" s="184"/>
      <c r="AG55" s="184"/>
      <c r="AH55" s="5"/>
      <c r="AI55" s="5"/>
      <c r="AJ55" s="167"/>
      <c r="AK55" s="5"/>
      <c r="AL55" s="5"/>
      <c r="AM55" s="5"/>
      <c r="AN55" s="5"/>
      <c r="AO55" s="52"/>
      <c r="AQ55" s="5"/>
      <c r="AR55" s="72"/>
      <c r="AS55" s="5"/>
      <c r="AT55" s="26" t="s">
        <v>320</v>
      </c>
      <c r="AU55" s="5"/>
      <c r="AV55" s="5"/>
      <c r="AW55" s="5"/>
      <c r="AX55" s="5"/>
      <c r="AY55" s="5"/>
      <c r="AZ55" s="167"/>
      <c r="BA55" s="109" t="str">
        <f>IF(K55="","",K55)</f>
        <v/>
      </c>
      <c r="BB55" s="26" t="s">
        <v>321</v>
      </c>
      <c r="BC55" s="26"/>
      <c r="BD55" s="5"/>
      <c r="BE55" s="109" t="str">
        <f>IF(O55="","",O55)</f>
        <v/>
      </c>
      <c r="BF55" s="5"/>
      <c r="BG55" s="26" t="s">
        <v>322</v>
      </c>
      <c r="BH55" s="5"/>
      <c r="BI55" s="5"/>
      <c r="BJ55" s="5"/>
      <c r="BK55" s="5"/>
      <c r="BL55" s="75"/>
      <c r="BM55" s="54"/>
      <c r="BN55" s="48"/>
      <c r="BO55" s="54"/>
      <c r="BP55" s="48"/>
      <c r="BQ55" s="48"/>
      <c r="BR55" s="48"/>
      <c r="BS55" s="48"/>
      <c r="BT55" s="48"/>
      <c r="BU55" s="54"/>
      <c r="BV55" s="5"/>
      <c r="BW55" s="5"/>
      <c r="BX55" s="5"/>
      <c r="BY55" s="5"/>
      <c r="BZ55" s="167"/>
      <c r="CA55" s="5"/>
      <c r="CB55" s="5"/>
      <c r="CC55" s="5"/>
      <c r="CD55" s="5"/>
      <c r="CE55" s="52"/>
      <c r="CG55" s="5"/>
      <c r="CH55" s="72"/>
      <c r="CI55" s="5"/>
      <c r="CJ55" s="26" t="s">
        <v>320</v>
      </c>
      <c r="CK55" s="5"/>
      <c r="CL55" s="5"/>
      <c r="CM55" s="5"/>
      <c r="CN55" s="5"/>
      <c r="CO55" s="5"/>
      <c r="CP55" s="167"/>
      <c r="CQ55" s="109" t="str">
        <f>IF(K55="","",K55)</f>
        <v/>
      </c>
      <c r="CR55" s="26" t="s">
        <v>321</v>
      </c>
      <c r="CS55" s="26"/>
      <c r="CT55" s="5"/>
      <c r="CU55" s="109" t="str">
        <f>IF(O55="","",O55)</f>
        <v/>
      </c>
      <c r="CV55" s="5"/>
      <c r="CW55" s="26" t="s">
        <v>322</v>
      </c>
      <c r="CX55" s="5"/>
      <c r="CY55" s="5"/>
      <c r="CZ55" s="5"/>
      <c r="DA55" s="5"/>
      <c r="DB55" s="75"/>
      <c r="DC55" s="54"/>
      <c r="DD55" s="48"/>
      <c r="DE55" s="54"/>
      <c r="DF55" s="48"/>
      <c r="DG55" s="48"/>
      <c r="DH55" s="48"/>
      <c r="DI55" s="48"/>
      <c r="DJ55" s="48"/>
      <c r="DK55" s="54"/>
      <c r="DL55" s="5"/>
      <c r="DM55" s="5"/>
      <c r="DN55" s="5"/>
      <c r="DO55" s="5"/>
      <c r="DP55" s="167"/>
      <c r="DQ55" s="5"/>
      <c r="DR55" s="5"/>
      <c r="DS55" s="5"/>
      <c r="DT55" s="5"/>
      <c r="DU55" s="52"/>
    </row>
    <row r="56" spans="1:125" ht="3" customHeight="1" x14ac:dyDescent="0.25">
      <c r="A56" s="5"/>
      <c r="B56" s="59"/>
      <c r="C56" s="48"/>
      <c r="D56" s="69"/>
      <c r="E56" s="48"/>
      <c r="F56" s="48"/>
      <c r="G56" s="48"/>
      <c r="H56" s="48"/>
      <c r="I56" s="48"/>
      <c r="J56" s="48"/>
      <c r="K56" s="48"/>
      <c r="L56" s="48"/>
      <c r="M56" s="6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4"/>
      <c r="AQ56" s="5"/>
      <c r="AR56" s="59"/>
      <c r="AS56" s="48"/>
      <c r="AT56" s="69"/>
      <c r="AU56" s="48"/>
      <c r="AV56" s="48"/>
      <c r="AW56" s="48"/>
      <c r="AX56" s="48"/>
      <c r="AY56" s="48"/>
      <c r="AZ56" s="48"/>
      <c r="BA56" s="48"/>
      <c r="BB56" s="48"/>
      <c r="BC56" s="69"/>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54"/>
      <c r="CG56" s="5"/>
      <c r="CH56" s="59"/>
      <c r="CI56" s="48"/>
      <c r="CJ56" s="69"/>
      <c r="CK56" s="48"/>
      <c r="CL56" s="48"/>
      <c r="CM56" s="48"/>
      <c r="CN56" s="48"/>
      <c r="CO56" s="48"/>
      <c r="CP56" s="48"/>
      <c r="CQ56" s="48"/>
      <c r="CR56" s="48"/>
      <c r="CS56" s="69"/>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54"/>
    </row>
    <row r="57" spans="1:125" ht="13.5" customHeight="1" x14ac:dyDescent="0.25">
      <c r="B57" s="157" t="s">
        <v>147</v>
      </c>
      <c r="K57" s="40" t="s">
        <v>148</v>
      </c>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R57" s="157" t="s">
        <v>147</v>
      </c>
      <c r="BA57" s="40" t="s">
        <v>148</v>
      </c>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H57" s="157" t="s">
        <v>147</v>
      </c>
      <c r="CQ57" s="40" t="s">
        <v>148</v>
      </c>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125" ht="12" customHeight="1" x14ac:dyDescent="0.25">
      <c r="B58" s="79" t="s">
        <v>118</v>
      </c>
      <c r="C58" s="58"/>
      <c r="D58" s="58"/>
      <c r="E58" s="58"/>
      <c r="F58" s="58"/>
      <c r="G58" s="58"/>
      <c r="H58" s="58"/>
      <c r="I58" s="58"/>
      <c r="J58" s="58"/>
      <c r="K58" s="58"/>
      <c r="L58" s="58"/>
      <c r="M58" s="58"/>
      <c r="N58" s="58"/>
      <c r="O58" s="58"/>
      <c r="P58" s="58"/>
      <c r="Q58" s="80"/>
      <c r="R58" s="58"/>
      <c r="S58" s="51"/>
      <c r="T58" s="5"/>
      <c r="U58" s="79" t="s">
        <v>119</v>
      </c>
      <c r="V58" s="58"/>
      <c r="W58" s="58"/>
      <c r="X58" s="58"/>
      <c r="Y58" s="58"/>
      <c r="Z58" s="58"/>
      <c r="AA58" s="58"/>
      <c r="AB58" s="58"/>
      <c r="AC58" s="58"/>
      <c r="AD58" s="58"/>
      <c r="AE58" s="58"/>
      <c r="AF58" s="58"/>
      <c r="AG58" s="58"/>
      <c r="AH58" s="58"/>
      <c r="AI58" s="58"/>
      <c r="AJ58" s="58"/>
      <c r="AK58" s="58"/>
      <c r="AL58" s="58"/>
      <c r="AM58" s="58"/>
      <c r="AN58" s="58"/>
      <c r="AO58" s="51"/>
      <c r="AR58" s="79" t="s">
        <v>118</v>
      </c>
      <c r="AS58" s="58"/>
      <c r="AT58" s="58"/>
      <c r="AU58" s="58"/>
      <c r="AV58" s="58"/>
      <c r="AW58" s="58"/>
      <c r="AX58" s="58"/>
      <c r="AY58" s="58"/>
      <c r="AZ58" s="58"/>
      <c r="BA58" s="58"/>
      <c r="BB58" s="58"/>
      <c r="BC58" s="58"/>
      <c r="BD58" s="58"/>
      <c r="BE58" s="58"/>
      <c r="BF58" s="58"/>
      <c r="BG58" s="80"/>
      <c r="BH58" s="58"/>
      <c r="BI58" s="51"/>
      <c r="BJ58" s="5"/>
      <c r="BK58" s="79" t="s">
        <v>119</v>
      </c>
      <c r="BL58" s="58"/>
      <c r="BM58" s="58"/>
      <c r="BN58" s="58"/>
      <c r="BO58" s="58"/>
      <c r="BP58" s="58"/>
      <c r="BQ58" s="58"/>
      <c r="BR58" s="58"/>
      <c r="BS58" s="58"/>
      <c r="BT58" s="58"/>
      <c r="BU58" s="58"/>
      <c r="BV58" s="58"/>
      <c r="BW58" s="58"/>
      <c r="BX58" s="58"/>
      <c r="BY58" s="58"/>
      <c r="BZ58" s="58"/>
      <c r="CA58" s="58"/>
      <c r="CB58" s="58"/>
      <c r="CC58" s="58"/>
      <c r="CD58" s="58"/>
      <c r="CE58" s="51"/>
      <c r="CH58" s="79" t="s">
        <v>118</v>
      </c>
      <c r="CI58" s="58"/>
      <c r="CJ58" s="58"/>
      <c r="CK58" s="58"/>
      <c r="CL58" s="58"/>
      <c r="CM58" s="58"/>
      <c r="CN58" s="58"/>
      <c r="CO58" s="58"/>
      <c r="CP58" s="58"/>
      <c r="CQ58" s="58"/>
      <c r="CR58" s="58"/>
      <c r="CS58" s="58"/>
      <c r="CT58" s="58"/>
      <c r="CU58" s="58"/>
      <c r="CV58" s="58"/>
      <c r="CW58" s="80"/>
      <c r="CX58" s="58"/>
      <c r="CY58" s="51"/>
      <c r="CZ58" s="5"/>
      <c r="DA58" s="79" t="s">
        <v>119</v>
      </c>
      <c r="DB58" s="58"/>
      <c r="DC58" s="58"/>
      <c r="DD58" s="58"/>
      <c r="DE58" s="58"/>
      <c r="DF58" s="58"/>
      <c r="DG58" s="58"/>
      <c r="DH58" s="58"/>
      <c r="DI58" s="58"/>
      <c r="DJ58" s="58"/>
      <c r="DK58" s="58"/>
      <c r="DL58" s="58"/>
      <c r="DM58" s="58"/>
      <c r="DN58" s="58"/>
      <c r="DO58" s="58"/>
      <c r="DP58" s="58"/>
      <c r="DQ58" s="58"/>
      <c r="DR58" s="58"/>
      <c r="DS58" s="58"/>
      <c r="DT58" s="58"/>
      <c r="DU58" s="51"/>
    </row>
    <row r="59" spans="1:125" ht="10.5" customHeight="1" x14ac:dyDescent="0.25">
      <c r="B59" s="81" t="s">
        <v>90</v>
      </c>
      <c r="C59" s="5"/>
      <c r="D59" s="5"/>
      <c r="E59" s="107"/>
      <c r="F59" s="21"/>
      <c r="G59" s="5"/>
      <c r="H59" s="5"/>
      <c r="I59" s="5"/>
      <c r="J59" s="5"/>
      <c r="K59" s="5"/>
      <c r="L59" s="5"/>
      <c r="M59" s="5"/>
      <c r="N59" s="5"/>
      <c r="O59" s="5"/>
      <c r="P59" s="5"/>
      <c r="Q59" s="26"/>
      <c r="R59" s="5"/>
      <c r="S59" s="52"/>
      <c r="T59" s="5"/>
      <c r="U59" s="81" t="s">
        <v>90</v>
      </c>
      <c r="V59" s="5"/>
      <c r="W59" s="5"/>
      <c r="X59" s="109" t="str">
        <f>IF(INDEX(Tableau1[Type_Trajet],MATCH(Demandes!X11,Tableau1[Num_Commande],0))=Cas_Art80!$A$11,"X","")</f>
        <v/>
      </c>
      <c r="Y59" s="5"/>
      <c r="Z59" s="5"/>
      <c r="AA59" s="5"/>
      <c r="AB59" s="5"/>
      <c r="AC59" s="5"/>
      <c r="AD59" s="5"/>
      <c r="AE59" s="5"/>
      <c r="AF59" s="5"/>
      <c r="AG59" s="5"/>
      <c r="AH59" s="5"/>
      <c r="AI59" s="5"/>
      <c r="AJ59" s="5"/>
      <c r="AK59" s="5"/>
      <c r="AL59" s="5"/>
      <c r="AM59" s="5"/>
      <c r="AN59" s="5"/>
      <c r="AO59" s="52"/>
      <c r="AR59" s="81" t="s">
        <v>90</v>
      </c>
      <c r="AS59" s="5"/>
      <c r="AT59" s="5"/>
      <c r="AU59" s="107" t="str">
        <f>IF(E59="","",E59)</f>
        <v/>
      </c>
      <c r="AV59" s="21"/>
      <c r="AW59" s="5"/>
      <c r="AX59" s="5"/>
      <c r="AY59" s="5"/>
      <c r="AZ59" s="5"/>
      <c r="BA59" s="5"/>
      <c r="BB59" s="5"/>
      <c r="BC59" s="5"/>
      <c r="BD59" s="5"/>
      <c r="BE59" s="5"/>
      <c r="BF59" s="5"/>
      <c r="BG59" s="26"/>
      <c r="BH59" s="5"/>
      <c r="BI59" s="52"/>
      <c r="BJ59" s="5"/>
      <c r="BK59" s="81" t="s">
        <v>90</v>
      </c>
      <c r="BL59" s="5"/>
      <c r="BM59" s="5"/>
      <c r="BN59" s="109" t="str">
        <f>IF(X59="","",X59)</f>
        <v/>
      </c>
      <c r="BO59" s="5"/>
      <c r="BP59" s="5"/>
      <c r="BQ59" s="5"/>
      <c r="BR59" s="5"/>
      <c r="BS59" s="5"/>
      <c r="BT59" s="5"/>
      <c r="BU59" s="5"/>
      <c r="BV59" s="5"/>
      <c r="BW59" s="5"/>
      <c r="BX59" s="5"/>
      <c r="BY59" s="5"/>
      <c r="BZ59" s="5"/>
      <c r="CA59" s="5"/>
      <c r="CB59" s="5"/>
      <c r="CC59" s="5"/>
      <c r="CD59" s="5"/>
      <c r="CE59" s="52"/>
      <c r="CH59" s="81" t="s">
        <v>90</v>
      </c>
      <c r="CI59" s="5"/>
      <c r="CJ59" s="5"/>
      <c r="CK59" s="107" t="str">
        <f>IF(E59="","",E59)</f>
        <v/>
      </c>
      <c r="CL59" s="21"/>
      <c r="CM59" s="5"/>
      <c r="CN59" s="5"/>
      <c r="CO59" s="5"/>
      <c r="CP59" s="5"/>
      <c r="CQ59" s="5"/>
      <c r="CR59" s="5"/>
      <c r="CS59" s="5"/>
      <c r="CT59" s="5"/>
      <c r="CU59" s="5"/>
      <c r="CV59" s="5"/>
      <c r="CW59" s="26"/>
      <c r="CX59" s="5"/>
      <c r="CY59" s="52"/>
      <c r="CZ59" s="5"/>
      <c r="DA59" s="81" t="s">
        <v>90</v>
      </c>
      <c r="DB59" s="5"/>
      <c r="DC59" s="5"/>
      <c r="DD59" s="109" t="str">
        <f>IF(X59="","",X59)</f>
        <v/>
      </c>
      <c r="DE59" s="5"/>
      <c r="DF59" s="5"/>
      <c r="DG59" s="5"/>
      <c r="DH59" s="5"/>
      <c r="DI59" s="5"/>
      <c r="DJ59" s="5"/>
      <c r="DK59" s="5"/>
      <c r="DL59" s="5"/>
      <c r="DM59" s="5"/>
      <c r="DN59" s="5"/>
      <c r="DO59" s="5"/>
      <c r="DP59" s="5"/>
      <c r="DQ59" s="5"/>
      <c r="DR59" s="5"/>
      <c r="DS59" s="5"/>
      <c r="DT59" s="5"/>
      <c r="DU59" s="52"/>
    </row>
    <row r="60" spans="1:125" ht="10.5" customHeight="1" x14ac:dyDescent="0.25">
      <c r="B60" s="81" t="s">
        <v>92</v>
      </c>
      <c r="C60" s="5"/>
      <c r="D60" s="5"/>
      <c r="E60" s="5"/>
      <c r="F60" s="21"/>
      <c r="G60" s="5" t="str">
        <f>IF(INDEX(Tableau1[Départ],MATCH(Demandes!X11,Tableau1[Num_Commande],0))="","",INDEX(Tableau1[Départ],MATCH(Demandes!X11,Tableau1[Num_Commande],0)))</f>
        <v/>
      </c>
      <c r="H60" s="5"/>
      <c r="I60" s="5"/>
      <c r="J60" s="5"/>
      <c r="K60" s="5"/>
      <c r="L60" s="5"/>
      <c r="M60" s="5"/>
      <c r="N60" s="5"/>
      <c r="O60" s="5"/>
      <c r="P60" s="5"/>
      <c r="Q60" s="26"/>
      <c r="R60" s="5"/>
      <c r="S60" s="52"/>
      <c r="T60" s="5"/>
      <c r="U60" s="81" t="s">
        <v>92</v>
      </c>
      <c r="V60" s="5"/>
      <c r="W60" s="5"/>
      <c r="X60" s="5"/>
      <c r="Y60" s="5"/>
      <c r="Z60" s="5"/>
      <c r="AA60" s="5" t="str">
        <f>IF(INDEX(Tableau1[Destination],MATCH(Demandes!X11,Tableau1[Num_Commande],0))="","",INDEX(Tableau1[Destination],MATCH(Demandes!X11,Tableau1[Num_Commande],0)))</f>
        <v/>
      </c>
      <c r="AB60" s="5"/>
      <c r="AC60" s="5"/>
      <c r="AD60" s="5"/>
      <c r="AE60" s="5"/>
      <c r="AF60" s="5"/>
      <c r="AG60" s="5"/>
      <c r="AH60" s="5"/>
      <c r="AI60" s="5"/>
      <c r="AJ60" s="5"/>
      <c r="AK60" s="5"/>
      <c r="AL60" s="5"/>
      <c r="AM60" s="5"/>
      <c r="AN60" s="5"/>
      <c r="AO60" s="52"/>
      <c r="AR60" s="81" t="s">
        <v>92</v>
      </c>
      <c r="AS60" s="5"/>
      <c r="AT60" s="5"/>
      <c r="AU60" s="5"/>
      <c r="AV60" s="21"/>
      <c r="AW60" s="5" t="str">
        <f>IF(G60="","",G60)</f>
        <v/>
      </c>
      <c r="AX60" s="5"/>
      <c r="AY60" s="5"/>
      <c r="AZ60" s="5"/>
      <c r="BA60" s="5"/>
      <c r="BB60" s="5"/>
      <c r="BC60" s="5"/>
      <c r="BD60" s="5"/>
      <c r="BE60" s="5"/>
      <c r="BF60" s="5"/>
      <c r="BG60" s="26"/>
      <c r="BH60" s="5"/>
      <c r="BI60" s="52"/>
      <c r="BJ60" s="5"/>
      <c r="BK60" s="81" t="s">
        <v>92</v>
      </c>
      <c r="BL60" s="5"/>
      <c r="BM60" s="5"/>
      <c r="BN60" s="5"/>
      <c r="BO60" s="5"/>
      <c r="BP60" s="5"/>
      <c r="BQ60" s="5" t="str">
        <f>IF(AA60="","",AA60)</f>
        <v/>
      </c>
      <c r="BR60" s="5"/>
      <c r="BS60" s="5"/>
      <c r="BT60" s="5"/>
      <c r="BU60" s="5"/>
      <c r="BV60" s="5"/>
      <c r="BW60" s="5"/>
      <c r="BX60" s="5"/>
      <c r="BY60" s="5"/>
      <c r="BZ60" s="5"/>
      <c r="CA60" s="5"/>
      <c r="CB60" s="5"/>
      <c r="CC60" s="5"/>
      <c r="CD60" s="5"/>
      <c r="CE60" s="52"/>
      <c r="CH60" s="81" t="s">
        <v>92</v>
      </c>
      <c r="CI60" s="5"/>
      <c r="CJ60" s="5"/>
      <c r="CK60" s="5"/>
      <c r="CL60" s="21"/>
      <c r="CM60" s="5" t="str">
        <f>IF(G60="","",G60)</f>
        <v/>
      </c>
      <c r="CN60" s="5"/>
      <c r="CO60" s="5"/>
      <c r="CP60" s="5"/>
      <c r="CQ60" s="5"/>
      <c r="CR60" s="5"/>
      <c r="CS60" s="5"/>
      <c r="CT60" s="5"/>
      <c r="CU60" s="5"/>
      <c r="CV60" s="5"/>
      <c r="CW60" s="26"/>
      <c r="CX60" s="5"/>
      <c r="CY60" s="52"/>
      <c r="CZ60" s="5"/>
      <c r="DA60" s="81" t="s">
        <v>92</v>
      </c>
      <c r="DB60" s="5"/>
      <c r="DC60" s="5"/>
      <c r="DD60" s="5"/>
      <c r="DE60" s="5"/>
      <c r="DF60" s="5"/>
      <c r="DG60" s="5" t="str">
        <f>IF(AA60="","",AA60)</f>
        <v/>
      </c>
      <c r="DH60" s="5"/>
      <c r="DI60" s="5"/>
      <c r="DJ60" s="5"/>
      <c r="DK60" s="5"/>
      <c r="DL60" s="5"/>
      <c r="DM60" s="5"/>
      <c r="DN60" s="5"/>
      <c r="DO60" s="5"/>
      <c r="DP60" s="5"/>
      <c r="DQ60" s="5"/>
      <c r="DR60" s="5"/>
      <c r="DS60" s="5"/>
      <c r="DT60" s="5"/>
      <c r="DU60" s="52"/>
    </row>
    <row r="61" spans="1:125" ht="12" customHeight="1" x14ac:dyDescent="0.25">
      <c r="B61" s="81" t="s">
        <v>91</v>
      </c>
      <c r="C61" s="5"/>
      <c r="D61" s="5"/>
      <c r="E61" s="5"/>
      <c r="F61" s="21"/>
      <c r="G61" s="20" t="str">
        <f>IF(G60="","",IFERROR(INDEX(Tableau4[Adresse],MATCH(G60,Tableau4[Raison Sociale],0))&amp;" "&amp;INDEX(Tableau4[Departement],MATCH(G60,Tableau4[Raison Sociale],0)),""))</f>
        <v/>
      </c>
      <c r="H61" s="5"/>
      <c r="I61" s="5"/>
      <c r="J61" s="5"/>
      <c r="K61" s="5"/>
      <c r="L61" s="5"/>
      <c r="M61" s="5"/>
      <c r="N61" s="5"/>
      <c r="O61" s="5"/>
      <c r="P61" s="5"/>
      <c r="Q61" s="26"/>
      <c r="R61" s="5"/>
      <c r="S61" s="52"/>
      <c r="T61" s="5"/>
      <c r="U61" s="81" t="s">
        <v>91</v>
      </c>
      <c r="V61" s="5"/>
      <c r="W61" s="5"/>
      <c r="X61" s="5"/>
      <c r="Y61" s="5"/>
      <c r="Z61" s="5"/>
      <c r="AA61" s="20" t="e">
        <f>INDEX(Tableau4[Adresse],MATCH(AA60,Tableau4[Raison Sociale],0))&amp;" "&amp;INDEX(Tableau4[Departement],MATCH(AA60,Tableau4[Raison Sociale],0))</f>
        <v>#N/A</v>
      </c>
      <c r="AB61" s="5"/>
      <c r="AC61" s="5"/>
      <c r="AD61" s="5"/>
      <c r="AE61" s="5"/>
      <c r="AF61" s="5"/>
      <c r="AG61" s="5"/>
      <c r="AH61" s="5"/>
      <c r="AI61" s="5"/>
      <c r="AJ61" s="5"/>
      <c r="AK61" s="5"/>
      <c r="AL61" s="5"/>
      <c r="AM61" s="5"/>
      <c r="AN61" s="5"/>
      <c r="AO61" s="52"/>
      <c r="AR61" s="81" t="s">
        <v>91</v>
      </c>
      <c r="AS61" s="5"/>
      <c r="AT61" s="5"/>
      <c r="AU61" s="5"/>
      <c r="AV61" s="21"/>
      <c r="AW61" s="20" t="str">
        <f>IF(G61="","",G61)</f>
        <v/>
      </c>
      <c r="AX61" s="5"/>
      <c r="AY61" s="5"/>
      <c r="AZ61" s="5"/>
      <c r="BA61" s="5"/>
      <c r="BB61" s="5"/>
      <c r="BC61" s="5"/>
      <c r="BD61" s="5"/>
      <c r="BE61" s="5"/>
      <c r="BF61" s="5"/>
      <c r="BG61" s="26"/>
      <c r="BH61" s="5"/>
      <c r="BI61" s="52"/>
      <c r="BJ61" s="5"/>
      <c r="BK61" s="81" t="s">
        <v>91</v>
      </c>
      <c r="BL61" s="5"/>
      <c r="BM61" s="5"/>
      <c r="BN61" s="5"/>
      <c r="BO61" s="5"/>
      <c r="BP61" s="5"/>
      <c r="BQ61" s="20" t="e">
        <f>IF(AA61="","",AA61)</f>
        <v>#N/A</v>
      </c>
      <c r="BR61" s="5"/>
      <c r="BS61" s="5"/>
      <c r="BT61" s="5"/>
      <c r="BU61" s="5"/>
      <c r="BV61" s="5"/>
      <c r="BW61" s="5"/>
      <c r="BX61" s="5"/>
      <c r="BY61" s="5"/>
      <c r="BZ61" s="5"/>
      <c r="CA61" s="5"/>
      <c r="CB61" s="5"/>
      <c r="CC61" s="5"/>
      <c r="CD61" s="5"/>
      <c r="CE61" s="52"/>
      <c r="CH61" s="81" t="s">
        <v>91</v>
      </c>
      <c r="CI61" s="5"/>
      <c r="CJ61" s="5"/>
      <c r="CK61" s="5"/>
      <c r="CL61" s="21"/>
      <c r="CM61" s="20" t="str">
        <f>IF(G61="","",G61)</f>
        <v/>
      </c>
      <c r="CN61" s="5"/>
      <c r="CO61" s="5"/>
      <c r="CP61" s="5"/>
      <c r="CQ61" s="5"/>
      <c r="CR61" s="5"/>
      <c r="CS61" s="5"/>
      <c r="CT61" s="5"/>
      <c r="CU61" s="5"/>
      <c r="CV61" s="5"/>
      <c r="CW61" s="26"/>
      <c r="CX61" s="5"/>
      <c r="CY61" s="52"/>
      <c r="CZ61" s="5"/>
      <c r="DA61" s="81" t="s">
        <v>91</v>
      </c>
      <c r="DB61" s="5"/>
      <c r="DC61" s="5"/>
      <c r="DD61" s="5"/>
      <c r="DE61" s="5"/>
      <c r="DF61" s="5"/>
      <c r="DG61" s="20" t="e">
        <f>IF(AA61="","",AA61)</f>
        <v>#N/A</v>
      </c>
      <c r="DH61" s="5"/>
      <c r="DI61" s="5"/>
      <c r="DJ61" s="5"/>
      <c r="DK61" s="5"/>
      <c r="DL61" s="5"/>
      <c r="DM61" s="5"/>
      <c r="DN61" s="5"/>
      <c r="DO61" s="5"/>
      <c r="DP61" s="5"/>
      <c r="DQ61" s="5"/>
      <c r="DR61" s="5"/>
      <c r="DS61" s="5"/>
      <c r="DT61" s="5"/>
      <c r="DU61" s="52"/>
    </row>
    <row r="62" spans="1:125" ht="1.5" customHeight="1" x14ac:dyDescent="0.25">
      <c r="B62" s="83"/>
      <c r="C62" s="58"/>
      <c r="D62" s="58"/>
      <c r="E62" s="58"/>
      <c r="F62" s="84"/>
      <c r="G62" s="58"/>
      <c r="H62" s="58"/>
      <c r="I62" s="58"/>
      <c r="J62" s="58"/>
      <c r="K62" s="58"/>
      <c r="L62" s="58"/>
      <c r="M62" s="58"/>
      <c r="N62" s="58"/>
      <c r="O62" s="58"/>
      <c r="P62" s="58"/>
      <c r="Q62" s="85"/>
      <c r="R62" s="58"/>
      <c r="S62" s="58"/>
      <c r="T62" s="58"/>
      <c r="U62" s="80"/>
      <c r="V62" s="58"/>
      <c r="W62" s="58"/>
      <c r="X62" s="58"/>
      <c r="Y62" s="58"/>
      <c r="Z62" s="58"/>
      <c r="AA62" s="58"/>
      <c r="AB62" s="58"/>
      <c r="AC62" s="58"/>
      <c r="AD62" s="58"/>
      <c r="AE62" s="58"/>
      <c r="AF62" s="58"/>
      <c r="AG62" s="58"/>
      <c r="AH62" s="58"/>
      <c r="AI62" s="58"/>
      <c r="AJ62" s="58"/>
      <c r="AK62" s="58"/>
      <c r="AL62" s="58"/>
      <c r="AM62" s="58"/>
      <c r="AN62" s="58"/>
      <c r="AO62" s="51"/>
      <c r="AR62" s="83"/>
      <c r="AS62" s="58"/>
      <c r="AT62" s="58"/>
      <c r="AU62" s="58"/>
      <c r="AV62" s="84"/>
      <c r="AW62" s="58"/>
      <c r="AX62" s="58"/>
      <c r="AY62" s="58"/>
      <c r="AZ62" s="58"/>
      <c r="BA62" s="58"/>
      <c r="BB62" s="58"/>
      <c r="BC62" s="58"/>
      <c r="BD62" s="58"/>
      <c r="BE62" s="58"/>
      <c r="BF62" s="58"/>
      <c r="BG62" s="85"/>
      <c r="BH62" s="58"/>
      <c r="BI62" s="58"/>
      <c r="BJ62" s="58"/>
      <c r="BK62" s="80"/>
      <c r="BL62" s="58"/>
      <c r="BM62" s="58"/>
      <c r="BN62" s="58"/>
      <c r="BO62" s="58"/>
      <c r="BP62" s="58"/>
      <c r="BQ62" s="58"/>
      <c r="BR62" s="58"/>
      <c r="BS62" s="58"/>
      <c r="BT62" s="58"/>
      <c r="BU62" s="58"/>
      <c r="BV62" s="58"/>
      <c r="BW62" s="58"/>
      <c r="BX62" s="58"/>
      <c r="BY62" s="58"/>
      <c r="BZ62" s="58"/>
      <c r="CA62" s="58"/>
      <c r="CB62" s="58"/>
      <c r="CC62" s="58"/>
      <c r="CD62" s="58"/>
      <c r="CE62" s="51"/>
      <c r="CH62" s="83"/>
      <c r="CI62" s="58"/>
      <c r="CJ62" s="58"/>
      <c r="CK62" s="58"/>
      <c r="CL62" s="84"/>
      <c r="CM62" s="58"/>
      <c r="CN62" s="58"/>
      <c r="CO62" s="58"/>
      <c r="CP62" s="58"/>
      <c r="CQ62" s="58"/>
      <c r="CR62" s="58"/>
      <c r="CS62" s="58"/>
      <c r="CT62" s="58"/>
      <c r="CU62" s="58"/>
      <c r="CV62" s="58"/>
      <c r="CW62" s="85"/>
      <c r="CX62" s="58"/>
      <c r="CY62" s="58"/>
      <c r="CZ62" s="58"/>
      <c r="DA62" s="80"/>
      <c r="DB62" s="58"/>
      <c r="DC62" s="58"/>
      <c r="DD62" s="58"/>
      <c r="DE62" s="58"/>
      <c r="DF62" s="58"/>
      <c r="DG62" s="58"/>
      <c r="DH62" s="58"/>
      <c r="DI62" s="58"/>
      <c r="DJ62" s="58"/>
      <c r="DK62" s="58"/>
      <c r="DL62" s="58"/>
      <c r="DM62" s="58"/>
      <c r="DN62" s="58"/>
      <c r="DO62" s="58"/>
      <c r="DP62" s="58"/>
      <c r="DQ62" s="58"/>
      <c r="DR62" s="58"/>
      <c r="DS62" s="58"/>
      <c r="DT62" s="58"/>
      <c r="DU62" s="51"/>
    </row>
    <row r="63" spans="1:125" ht="13.5" customHeight="1" x14ac:dyDescent="0.25">
      <c r="B63" s="60" t="s">
        <v>106</v>
      </c>
      <c r="C63" s="5"/>
      <c r="D63" s="5"/>
      <c r="E63" s="5"/>
      <c r="F63" s="21"/>
      <c r="G63" s="5"/>
      <c r="H63" s="201" t="str">
        <f>IF(OR(
INDEX(Tableau1[Type_Trajet],MATCH(Demandes!X11,Tableau1[Num_Commande],0))=Cas_Art80!B2,
INDEX(Tableau1[Type_Trajet],MATCH(Demandes!X11,Tableau1[Num_Commande],0))=Cas_Art80!B3,
INDEX(Tableau1[Type_Trajet],MATCH(Demandes!X11,Tableau1[Num_Commande],0))=Cas_Art80!B4,
INDEX(Tableau1[Type_Trajet],MATCH(Demandes!X11,Tableau1[Num_Commande],0))=Cas_Art80!B5,
INDEX(Tableau1[Type_Trajet],MATCH(Demandes!X11,Tableau1[Num_Commande],0))=Cas_Art80!B6,
INDEX(Tableau1[Type_Trajet],MATCH(Demandes!X11,Tableau1[Num_Commande],0))=Cas_Art80!B8,
INDEX(Tableau1[Type_Trajet],MATCH(Demandes!X11,Tableau1[Num_Commande],0))=Cas_Art80!B9,
INDEX(Tableau1[Type_Trajet],MATCH(Demandes!X11,Tableau1[Num_Commande],0))=Cas_Art80!B10,
INDEX(Tableau1[Type_Trajet],MATCH(Demandes!X11,Tableau1[Num_Commande],0))=Cas_Art80!B11,
INDEX(Tableau1[Type_Trajet],MATCH(Demandes!X11,Tableau1[Num_Commande],0))=Cas_Art80!B12,
INDEX(Tableau1[Type_Trajet],MATCH(Demandes!X11,Tableau1[Num_Commande],0))=Cas_Art80!B13,
INDEX(Tableau1[Type_Trajet],MATCH(Demandes!X11,Tableau1[Num_Commande],0))=Cas_Art80!B14,
INDEX(Tableau1[Type_Trajet],MATCH(Demandes!X11,Tableau1[Num_Commande],0))=Cas_Art80!B15,
INDEX(Tableau1[Type_Trajet],MATCH(Demandes!X11,Tableau1[Num_Commande],0))=Cas_Art80!B16,
INDEX(Tableau1[Type_Trajet],MATCH(Demandes!X11,Tableau1[Num_Commande],0))=Cas_Art80!B17,
INDEX(Tableau1[Type_Trajet],MATCH(Demandes!X11,Tableau1[Num_Commande],0))=Cas_Art80!B18,
INDEX(Tableau1[Type_Trajet],MATCH(Demandes!X11,Tableau1[Num_Commande],0))=Cas_Art80!B19,
INDEX(Tableau1[Type_Trajet],MATCH(Demandes!X11,Tableau1[Num_Commande],0))=Cas_Art80!B20,
INDEX(Tableau1[Type_Trajet],MATCH(Demandes!X11,Tableau1[Num_Commande],0))=Cas_Art80!B21,
INDEX(Tableau1[Type_Trajet],MATCH(Demandes!X11,Tableau1[Num_Commande],0))=Cas_Art80!B22,
INDEX(Tableau1[Type_Trajet],MATCH(Demandes!X11,Tableau1[Num_Commande],0))=Cas_Art80!B23,
INDEX(Tableau1[Type_Trajet],MATCH(Demandes!X11,Tableau1[Num_Commande],0))=Cas_Art80!B24,
INDEX(Tableau1[Type_Trajet],MATCH(Demandes!X11,Tableau1[Num_Commande],0))=Cas_Art80!B25,
INDEX(Tableau1[Type_Trajet],MATCH(Demandes!X11,Tableau1[Num_Commande],0))=Cas_Art80!B26,
INDEX(Tableau1[Type_Trajet],MATCH(Demandes!X11,Tableau1[Num_Commande],0))=Cas_Art80!B27,
INDEX(Tableau1[Type_Trajet],MATCH(Demandes!X11,Tableau1[Num_Commande],0))=Cas_Art80!B28,
INDEX(Tableau1[Type_Trajet],MATCH(Demandes!X11,Tableau1[Num_Commande],0))=Cas_Art80!B29,
INDEX(Tableau1[Type_Trajet],MATCH(Demandes!X11,Tableau1[Num_Commande],0))=Cas_Art80!B30,
INDEX(Tableau1[Type_Trajet],MATCH(Demandes!X11,Tableau1[Num_Commande],0))=Cas_Art80!B31,
INDEX(Tableau1[Type_Trajet],MATCH(Demandes!X11,Tableau1[Num_Commande],0))=Cas_Art80!B32,
INDEX(Tableau1[Type_Trajet],MATCH(Demandes!X11,Tableau1[Num_Commande],0))=Cas_Art80!B33,
INDEX(Tableau1[Type_Trajet],MATCH(Demandes!X11,Tableau1[Num_Commande],0))=Cas_Art80!B34,
INDEX(Tableau1[Type_Trajet],MATCH(Demandes!X11,Tableau1[Num_Commande],0))=Cas_Art80!B35,
INDEX(Tableau1[Type_Trajet],MATCH(Demandes!X11,Tableau1[Num_Commande],0))=Cas_Art80!B36,
INDEX(Tableau1[Type_Trajet],MATCH(Demandes!X11,Tableau1[Num_Commande],0))=Cas_Art80!B37,
INDEX(Tableau1[Type_Trajet],MATCH(Demandes!X11,Tableau1[Num_Commande],0))=Cas_Art80!B38,
INDEX(Tableau1[Type_Trajet],MATCH(Demandes!X11,Tableau1[Num_Commande],0))=Cas_Art80!B39
),
"X","")</f>
        <v/>
      </c>
      <c r="I63" s="5"/>
      <c r="J63" s="5"/>
      <c r="K63" s="22"/>
      <c r="L63" s="26" t="s">
        <v>107</v>
      </c>
      <c r="M63" s="5"/>
      <c r="N63" s="5"/>
      <c r="O63" s="5"/>
      <c r="P63" s="5"/>
      <c r="Q63" s="20"/>
      <c r="R63" s="5"/>
      <c r="S63" s="5"/>
      <c r="T63" s="75"/>
      <c r="U63" s="182"/>
      <c r="V63" s="181"/>
      <c r="W63" s="5"/>
      <c r="X63" s="5"/>
      <c r="Y63" s="5"/>
      <c r="Z63" s="5"/>
      <c r="AA63" s="5"/>
      <c r="AB63" s="5"/>
      <c r="AC63" s="5"/>
      <c r="AD63" s="5"/>
      <c r="AE63" s="5"/>
      <c r="AF63" s="5"/>
      <c r="AG63" s="5"/>
      <c r="AH63" s="5"/>
      <c r="AI63" s="5"/>
      <c r="AJ63" s="5"/>
      <c r="AK63" s="5"/>
      <c r="AL63" s="5"/>
      <c r="AM63" s="5"/>
      <c r="AN63" s="5"/>
      <c r="AO63" s="52"/>
      <c r="AR63" s="60" t="s">
        <v>106</v>
      </c>
      <c r="AS63" s="5"/>
      <c r="AT63" s="5"/>
      <c r="AU63" s="5"/>
      <c r="AV63" s="21"/>
      <c r="AW63" s="5"/>
      <c r="AX63" s="106" t="str">
        <f>H63</f>
        <v/>
      </c>
      <c r="AY63" s="5"/>
      <c r="AZ63" s="5"/>
      <c r="BA63" s="22"/>
      <c r="BB63" s="26" t="s">
        <v>107</v>
      </c>
      <c r="BC63" s="5"/>
      <c r="BD63" s="5"/>
      <c r="BE63" s="5"/>
      <c r="BF63" s="5"/>
      <c r="BG63" s="20"/>
      <c r="BH63" s="5"/>
      <c r="BI63" s="5"/>
      <c r="BJ63" s="75"/>
      <c r="BK63" s="48" t="str">
        <f>IF(U63="","",U63)</f>
        <v/>
      </c>
      <c r="BL63" s="48" t="str">
        <f>IF(V63="","",V63)</f>
        <v/>
      </c>
      <c r="BM63" s="5"/>
      <c r="BN63" s="5"/>
      <c r="BO63" s="5"/>
      <c r="BP63" s="5"/>
      <c r="BQ63" s="5"/>
      <c r="BR63" s="5"/>
      <c r="BS63" s="5"/>
      <c r="BT63" s="5"/>
      <c r="BU63" s="5"/>
      <c r="BV63" s="5"/>
      <c r="BW63" s="5"/>
      <c r="BX63" s="5"/>
      <c r="BY63" s="5"/>
      <c r="BZ63" s="5"/>
      <c r="CA63" s="5"/>
      <c r="CB63" s="5"/>
      <c r="CC63" s="5"/>
      <c r="CD63" s="5"/>
      <c r="CE63" s="52"/>
      <c r="CH63" s="60" t="s">
        <v>106</v>
      </c>
      <c r="CI63" s="5"/>
      <c r="CJ63" s="5"/>
      <c r="CK63" s="5"/>
      <c r="CL63" s="21"/>
      <c r="CM63" s="5"/>
      <c r="CN63" s="107" t="str">
        <f>H63</f>
        <v/>
      </c>
      <c r="CO63" s="5"/>
      <c r="CP63" s="5"/>
      <c r="CQ63" s="22"/>
      <c r="CR63" s="26" t="s">
        <v>107</v>
      </c>
      <c r="CS63" s="5"/>
      <c r="CT63" s="5"/>
      <c r="CU63" s="5"/>
      <c r="CV63" s="5"/>
      <c r="CW63" s="20"/>
      <c r="CX63" s="5"/>
      <c r="CY63" s="5"/>
      <c r="CZ63" s="75"/>
      <c r="DA63" s="48" t="str">
        <f>IF(U63="","",U63)</f>
        <v/>
      </c>
      <c r="DB63" s="48" t="str">
        <f>IF(V63="","",V63)</f>
        <v/>
      </c>
      <c r="DC63" s="5"/>
      <c r="DD63" s="5"/>
      <c r="DE63" s="5"/>
      <c r="DF63" s="5"/>
      <c r="DG63" s="5"/>
      <c r="DH63" s="5"/>
      <c r="DI63" s="5"/>
      <c r="DJ63" s="5"/>
      <c r="DK63" s="5"/>
      <c r="DL63" s="5"/>
      <c r="DM63" s="5"/>
      <c r="DN63" s="5"/>
      <c r="DO63" s="5"/>
      <c r="DP63" s="5"/>
      <c r="DQ63" s="5"/>
      <c r="DR63" s="5"/>
      <c r="DS63" s="5"/>
      <c r="DT63" s="5"/>
      <c r="DU63" s="52"/>
    </row>
    <row r="64" spans="1:125" ht="1.5" customHeight="1" x14ac:dyDescent="0.25">
      <c r="B64" s="87"/>
      <c r="C64" s="48"/>
      <c r="D64" s="48"/>
      <c r="E64" s="48"/>
      <c r="F64" s="82"/>
      <c r="G64" s="48"/>
      <c r="H64" s="48"/>
      <c r="I64" s="48"/>
      <c r="J64" s="48"/>
      <c r="K64" s="48"/>
      <c r="L64" s="48"/>
      <c r="M64" s="48"/>
      <c r="N64" s="48"/>
      <c r="O64" s="48"/>
      <c r="P64" s="48"/>
      <c r="Q64" s="86"/>
      <c r="R64" s="48"/>
      <c r="S64" s="48"/>
      <c r="T64" s="48"/>
      <c r="U64" s="48"/>
      <c r="V64" s="48"/>
      <c r="W64" s="48"/>
      <c r="X64" s="48"/>
      <c r="Y64" s="48"/>
      <c r="Z64" s="48"/>
      <c r="AA64" s="48"/>
      <c r="AB64" s="48"/>
      <c r="AC64" s="48"/>
      <c r="AD64" s="48"/>
      <c r="AE64" s="48"/>
      <c r="AF64" s="88"/>
      <c r="AG64" s="48"/>
      <c r="AH64" s="48"/>
      <c r="AI64" s="48"/>
      <c r="AJ64" s="48"/>
      <c r="AK64" s="48"/>
      <c r="AL64" s="48"/>
      <c r="AM64" s="48"/>
      <c r="AN64" s="48"/>
      <c r="AO64" s="54"/>
      <c r="AR64" s="87"/>
      <c r="AS64" s="48"/>
      <c r="AT64" s="48"/>
      <c r="AU64" s="48"/>
      <c r="AV64" s="82"/>
      <c r="AW64" s="48"/>
      <c r="AX64" s="48"/>
      <c r="AY64" s="48"/>
      <c r="AZ64" s="48"/>
      <c r="BA64" s="48"/>
      <c r="BB64" s="48"/>
      <c r="BC64" s="48"/>
      <c r="BD64" s="48"/>
      <c r="BE64" s="48"/>
      <c r="BF64" s="48"/>
      <c r="BG64" s="86"/>
      <c r="BH64" s="48"/>
      <c r="BI64" s="48"/>
      <c r="BJ64" s="48"/>
      <c r="BK64" s="48"/>
      <c r="BL64" s="48"/>
      <c r="BM64" s="48"/>
      <c r="BN64" s="48"/>
      <c r="BO64" s="48"/>
      <c r="BP64" s="48"/>
      <c r="BQ64" s="48"/>
      <c r="BR64" s="48"/>
      <c r="BS64" s="48"/>
      <c r="BT64" s="48"/>
      <c r="BU64" s="48"/>
      <c r="BV64" s="88"/>
      <c r="BW64" s="48"/>
      <c r="BX64" s="48"/>
      <c r="BY64" s="48"/>
      <c r="BZ64" s="48"/>
      <c r="CA64" s="48"/>
      <c r="CB64" s="48"/>
      <c r="CC64" s="48"/>
      <c r="CD64" s="48"/>
      <c r="CE64" s="54"/>
      <c r="CH64" s="87"/>
      <c r="CI64" s="48"/>
      <c r="CJ64" s="48"/>
      <c r="CK64" s="48"/>
      <c r="CL64" s="82"/>
      <c r="CM64" s="48"/>
      <c r="CN64" s="48"/>
      <c r="CO64" s="48"/>
      <c r="CP64" s="48"/>
      <c r="CQ64" s="48"/>
      <c r="CR64" s="48"/>
      <c r="CS64" s="48"/>
      <c r="CT64" s="48"/>
      <c r="CU64" s="48"/>
      <c r="CV64" s="48"/>
      <c r="CW64" s="86"/>
      <c r="CX64" s="48"/>
      <c r="CY64" s="48"/>
      <c r="CZ64" s="48"/>
      <c r="DA64" s="48"/>
      <c r="DB64" s="48"/>
      <c r="DC64" s="48"/>
      <c r="DD64" s="48"/>
      <c r="DE64" s="48"/>
      <c r="DF64" s="48"/>
      <c r="DG64" s="48"/>
      <c r="DH64" s="48"/>
      <c r="DI64" s="48"/>
      <c r="DJ64" s="48"/>
      <c r="DK64" s="48"/>
      <c r="DL64" s="88"/>
      <c r="DM64" s="48"/>
      <c r="DN64" s="48"/>
      <c r="DO64" s="48"/>
      <c r="DP64" s="48"/>
      <c r="DQ64" s="48"/>
      <c r="DR64" s="48"/>
      <c r="DS64" s="48"/>
      <c r="DT64" s="48"/>
      <c r="DU64" s="54"/>
    </row>
    <row r="65" spans="1:125" ht="5.25" customHeight="1" x14ac:dyDescent="0.25">
      <c r="B65" s="20"/>
      <c r="C65" s="5"/>
      <c r="D65" s="5"/>
      <c r="E65" s="5"/>
      <c r="F65" s="21"/>
      <c r="G65" s="5"/>
      <c r="H65" s="5"/>
      <c r="I65" s="5"/>
      <c r="J65" s="5"/>
      <c r="K65" s="5"/>
      <c r="L65" s="5"/>
      <c r="M65" s="5"/>
      <c r="N65" s="5"/>
      <c r="O65" s="5"/>
      <c r="P65" s="5"/>
      <c r="Q65" s="20"/>
      <c r="R65" s="5"/>
      <c r="S65" s="5"/>
      <c r="T65" s="5"/>
      <c r="U65" s="5"/>
      <c r="V65" s="5"/>
      <c r="W65" s="5"/>
      <c r="X65" s="5"/>
      <c r="Y65" s="5"/>
      <c r="Z65" s="5"/>
      <c r="AA65" s="5"/>
      <c r="AB65" s="5"/>
      <c r="AC65" s="5"/>
      <c r="AD65" s="5"/>
      <c r="AE65" s="5"/>
      <c r="AF65" s="5"/>
      <c r="AR65" s="20"/>
      <c r="AS65" s="5"/>
      <c r="AT65" s="5"/>
      <c r="AU65" s="5"/>
      <c r="AV65" s="21"/>
      <c r="AW65" s="5"/>
      <c r="AX65" s="5"/>
      <c r="AY65" s="5"/>
      <c r="AZ65" s="5"/>
      <c r="BA65" s="5"/>
      <c r="BB65" s="5"/>
      <c r="BC65" s="5"/>
      <c r="BD65" s="5"/>
      <c r="BE65" s="5"/>
      <c r="BF65" s="5"/>
      <c r="BG65" s="20"/>
      <c r="BH65" s="5"/>
      <c r="BI65" s="5"/>
      <c r="BJ65" s="5"/>
      <c r="BK65" s="5"/>
      <c r="BL65" s="5"/>
      <c r="BM65" s="5"/>
      <c r="BN65" s="5"/>
      <c r="BO65" s="5"/>
      <c r="BP65" s="5"/>
      <c r="BQ65" s="5"/>
      <c r="BR65" s="5"/>
      <c r="BS65" s="5"/>
      <c r="BT65" s="5"/>
      <c r="BU65" s="5"/>
      <c r="BV65" s="5"/>
      <c r="CH65" s="20"/>
      <c r="CI65" s="5"/>
      <c r="CJ65" s="5"/>
      <c r="CK65" s="5"/>
      <c r="CL65" s="21"/>
      <c r="CM65" s="5"/>
      <c r="CN65" s="5"/>
      <c r="CO65" s="5"/>
      <c r="CP65" s="5"/>
      <c r="CQ65" s="5"/>
      <c r="CR65" s="5"/>
      <c r="CS65" s="5"/>
      <c r="CT65" s="5"/>
      <c r="CU65" s="5"/>
      <c r="CV65" s="5"/>
      <c r="CW65" s="20"/>
      <c r="CX65" s="5"/>
      <c r="CY65" s="5"/>
      <c r="CZ65" s="5"/>
      <c r="DA65" s="5"/>
      <c r="DB65" s="5"/>
      <c r="DC65" s="5"/>
      <c r="DD65" s="5"/>
      <c r="DE65" s="5"/>
      <c r="DF65" s="5"/>
      <c r="DG65" s="5"/>
      <c r="DH65" s="5"/>
      <c r="DI65" s="5"/>
      <c r="DJ65" s="5"/>
      <c r="DK65" s="5"/>
      <c r="DL65" s="5"/>
    </row>
    <row r="66" spans="1:125" ht="12" customHeight="1" x14ac:dyDescent="0.25">
      <c r="B66" s="169" t="s">
        <v>120</v>
      </c>
      <c r="G66" s="169" t="s">
        <v>121</v>
      </c>
      <c r="N66" s="5"/>
      <c r="O66" s="199"/>
      <c r="Q66" s="169" t="s">
        <v>122</v>
      </c>
      <c r="U66" s="199"/>
      <c r="V66" s="29" t="s">
        <v>123</v>
      </c>
      <c r="AR66" s="169" t="s">
        <v>120</v>
      </c>
      <c r="AW66" s="169" t="s">
        <v>121</v>
      </c>
      <c r="BD66" s="5"/>
      <c r="BE66" s="106" t="str">
        <f>IF(O66="","",O66)</f>
        <v/>
      </c>
      <c r="BG66" s="169" t="s">
        <v>122</v>
      </c>
      <c r="BK66" s="173" t="str">
        <f>IF(U66="","",U66)</f>
        <v/>
      </c>
      <c r="BL66" s="29" t="s">
        <v>123</v>
      </c>
      <c r="CH66" s="169" t="s">
        <v>120</v>
      </c>
      <c r="CM66" s="169" t="s">
        <v>121</v>
      </c>
      <c r="CT66" s="5"/>
      <c r="CU66" s="106" t="str">
        <f>IF(O66="","",O66)</f>
        <v/>
      </c>
      <c r="CW66" s="169" t="s">
        <v>122</v>
      </c>
      <c r="DA66" s="106" t="str">
        <f>IF(U66="","",U66)</f>
        <v/>
      </c>
      <c r="DB66" s="29" t="s">
        <v>123</v>
      </c>
    </row>
    <row r="67" spans="1:125" ht="12" customHeight="1" x14ac:dyDescent="0.25">
      <c r="B67" s="160" t="s">
        <v>294</v>
      </c>
      <c r="C67" s="48"/>
      <c r="D67" s="48"/>
      <c r="E67" s="48"/>
      <c r="F67" s="48"/>
      <c r="G67" s="161"/>
      <c r="H67" s="48"/>
      <c r="I67" s="69" t="s">
        <v>295</v>
      </c>
      <c r="J67" s="48"/>
      <c r="K67" s="48"/>
      <c r="L67" s="48"/>
      <c r="M67" s="48"/>
      <c r="N67" s="48"/>
      <c r="O67" s="162"/>
      <c r="P67" s="48"/>
      <c r="Q67" s="161"/>
      <c r="R67" s="48"/>
      <c r="S67" s="48"/>
      <c r="T67" s="48"/>
      <c r="U67" s="162"/>
      <c r="V67" s="163"/>
      <c r="W67" s="48"/>
      <c r="X67" s="48"/>
      <c r="Y67" s="48"/>
      <c r="Z67" s="48"/>
      <c r="AA67" s="160" t="s">
        <v>296</v>
      </c>
      <c r="AB67" s="48"/>
      <c r="AC67" s="48"/>
      <c r="AD67" s="48"/>
      <c r="AE67" s="48"/>
      <c r="AF67" s="48"/>
      <c r="AG67" s="48"/>
      <c r="AH67" s="48"/>
      <c r="AI67" s="48"/>
      <c r="AJ67" s="48"/>
      <c r="AK67" s="48"/>
      <c r="AL67" s="48"/>
      <c r="AM67" s="48"/>
      <c r="AN67" s="48"/>
      <c r="AO67" s="48"/>
      <c r="AR67" s="156"/>
      <c r="AS67" s="5"/>
      <c r="AT67" s="5"/>
      <c r="AU67" s="5"/>
      <c r="AV67" s="5"/>
      <c r="AW67" s="30"/>
      <c r="AX67" s="5"/>
      <c r="AY67" s="26"/>
      <c r="AZ67" s="5"/>
      <c r="BA67" s="5"/>
      <c r="BB67" s="5"/>
      <c r="BC67" s="5"/>
      <c r="BD67" s="5"/>
      <c r="BE67" s="5"/>
      <c r="BF67" s="5"/>
      <c r="BG67" s="30"/>
      <c r="BH67" s="5"/>
      <c r="BI67" s="5"/>
      <c r="BJ67" s="5"/>
      <c r="BK67" s="5"/>
      <c r="BL67" s="172"/>
      <c r="BM67" s="5"/>
      <c r="BN67" s="5"/>
      <c r="BO67" s="5"/>
      <c r="BP67" s="5"/>
      <c r="BQ67" s="156"/>
      <c r="BR67" s="5"/>
      <c r="BS67" s="5"/>
      <c r="BT67" s="5"/>
      <c r="BU67" s="5"/>
      <c r="BV67" s="5"/>
      <c r="BW67" s="5"/>
      <c r="BX67" s="5"/>
      <c r="BY67" s="5"/>
      <c r="BZ67" s="5"/>
      <c r="CA67" s="5"/>
      <c r="CB67" s="5"/>
      <c r="CC67" s="5"/>
      <c r="CD67" s="5"/>
      <c r="CE67" s="5"/>
      <c r="CH67" s="156"/>
      <c r="CI67" s="5"/>
      <c r="CJ67" s="5"/>
      <c r="CK67" s="5"/>
      <c r="CL67" s="5"/>
      <c r="CM67" s="30"/>
      <c r="CN67" s="5"/>
      <c r="CO67" s="26"/>
      <c r="CP67" s="5"/>
      <c r="CQ67" s="5"/>
      <c r="CR67" s="5"/>
      <c r="CS67" s="5"/>
      <c r="CT67" s="5"/>
      <c r="CU67" s="77"/>
      <c r="CV67" s="5"/>
      <c r="CW67" s="30"/>
      <c r="CX67" s="5"/>
      <c r="CY67" s="5"/>
      <c r="CZ67" s="5"/>
      <c r="DA67" s="77"/>
      <c r="DB67" s="172"/>
      <c r="DC67" s="5"/>
      <c r="DD67" s="5"/>
      <c r="DE67" s="5"/>
      <c r="DF67" s="5"/>
      <c r="DG67" s="156"/>
      <c r="DH67" s="5"/>
      <c r="DI67" s="5"/>
      <c r="DJ67" s="5"/>
      <c r="DK67" s="5"/>
      <c r="DL67" s="5"/>
      <c r="DM67" s="5"/>
      <c r="DN67" s="5"/>
      <c r="DO67" s="5"/>
      <c r="DP67" s="5"/>
      <c r="DQ67" s="5"/>
      <c r="DR67" s="5"/>
      <c r="DS67" s="5"/>
      <c r="DT67" s="5"/>
      <c r="DU67" s="5"/>
    </row>
    <row r="68" spans="1:125" ht="15.75" customHeight="1" x14ac:dyDescent="0.25">
      <c r="A68" s="52"/>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1"/>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row>
    <row r="69" spans="1:125" ht="13.5" customHeight="1" x14ac:dyDescent="0.25">
      <c r="A69" s="52"/>
      <c r="B69" s="26" t="s">
        <v>293</v>
      </c>
      <c r="C69" s="5"/>
      <c r="D69" s="5"/>
      <c r="E69" s="5"/>
      <c r="F69" s="21"/>
      <c r="G69" s="5"/>
      <c r="H69" s="5"/>
      <c r="I69" s="5"/>
      <c r="J69" s="5"/>
      <c r="K69" s="5"/>
      <c r="L69" s="5"/>
      <c r="M69" s="5"/>
      <c r="N69" s="5"/>
      <c r="O69" s="5"/>
      <c r="P69" s="5"/>
      <c r="Q69" s="5"/>
      <c r="R69" s="5"/>
      <c r="S69" s="5"/>
      <c r="T69" s="5"/>
      <c r="U69" s="5"/>
      <c r="V69" s="5"/>
      <c r="W69" s="5"/>
      <c r="X69" s="5"/>
      <c r="Y69" s="195"/>
      <c r="Z69" s="5"/>
      <c r="AA69" s="5"/>
      <c r="AB69" s="5"/>
      <c r="AC69" s="5"/>
      <c r="AD69" s="5"/>
      <c r="AE69" s="5"/>
      <c r="AF69" s="5"/>
      <c r="AG69" s="5"/>
      <c r="AH69" s="5"/>
      <c r="AI69" s="5"/>
      <c r="AJ69" s="5"/>
      <c r="AK69" s="5"/>
      <c r="AL69" s="5"/>
      <c r="AM69" s="5"/>
      <c r="AN69" s="5"/>
      <c r="AO69" s="52"/>
      <c r="AQ69" s="5"/>
      <c r="AR69" s="26"/>
      <c r="AS69" s="5"/>
      <c r="AT69" s="5"/>
      <c r="AU69" s="5"/>
      <c r="AV69" s="21"/>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G69" s="5"/>
      <c r="CH69" s="93"/>
    </row>
    <row r="70" spans="1:125" ht="2.25" customHeight="1" x14ac:dyDescent="0.25">
      <c r="B70" s="165"/>
      <c r="C70" s="48"/>
      <c r="D70" s="48"/>
      <c r="E70" s="48"/>
      <c r="F70" s="48"/>
      <c r="G70" s="48"/>
      <c r="H70" s="48"/>
      <c r="I70" s="48"/>
      <c r="J70" s="48"/>
      <c r="K70" s="48"/>
      <c r="L70" s="48"/>
      <c r="M70" s="48"/>
      <c r="N70" s="48"/>
      <c r="O70" s="48"/>
      <c r="P70" s="48"/>
      <c r="Q70" s="48"/>
      <c r="R70" s="48"/>
      <c r="S70" s="48"/>
      <c r="T70" s="48"/>
      <c r="U70" s="50"/>
      <c r="V70" s="48"/>
      <c r="W70" s="48"/>
      <c r="X70" s="48"/>
      <c r="Y70" s="48"/>
      <c r="Z70" s="48"/>
      <c r="AA70" s="48"/>
      <c r="AB70" s="48"/>
      <c r="AC70" s="48"/>
      <c r="AD70" s="48"/>
      <c r="AE70" s="48"/>
      <c r="AF70" s="48"/>
      <c r="AG70" s="48"/>
      <c r="AH70" s="48"/>
      <c r="AI70" s="48"/>
      <c r="AJ70" s="48"/>
      <c r="AK70" s="48"/>
      <c r="AL70" s="48"/>
      <c r="AM70" s="48"/>
      <c r="AN70" s="48"/>
      <c r="AO70" s="54"/>
      <c r="AR70" s="164"/>
      <c r="AS70" s="5"/>
      <c r="AT70" s="5"/>
      <c r="AU70" s="5"/>
      <c r="AV70" s="5"/>
      <c r="AW70" s="5"/>
      <c r="AX70" s="5"/>
      <c r="AY70" s="5"/>
      <c r="AZ70" s="5"/>
      <c r="BA70" s="5"/>
      <c r="BB70" s="5"/>
      <c r="BC70" s="5"/>
      <c r="BD70" s="5"/>
      <c r="BE70" s="5"/>
      <c r="BF70" s="5"/>
      <c r="BG70" s="5"/>
      <c r="BH70" s="5"/>
      <c r="BI70" s="5"/>
      <c r="BJ70" s="5"/>
      <c r="BK70" s="55"/>
      <c r="BL70" s="5"/>
      <c r="BM70" s="5"/>
      <c r="BN70" s="5"/>
      <c r="BO70" s="5"/>
      <c r="BP70" s="5"/>
      <c r="BQ70" s="5"/>
      <c r="BR70" s="5"/>
      <c r="BS70" s="5"/>
      <c r="BT70" s="5"/>
      <c r="BU70" s="5"/>
      <c r="BV70" s="5"/>
      <c r="BW70" s="5"/>
      <c r="BX70" s="5"/>
      <c r="BY70" s="5"/>
      <c r="BZ70" s="5"/>
      <c r="CA70" s="5"/>
      <c r="CB70" s="5"/>
      <c r="CC70" s="5"/>
      <c r="CD70" s="5"/>
      <c r="CE70" s="5"/>
    </row>
    <row r="71" spans="1:125" ht="2.25" customHeight="1" x14ac:dyDescent="0.25">
      <c r="B71" s="164"/>
      <c r="C71" s="5"/>
      <c r="D71" s="5"/>
      <c r="E71" s="5"/>
      <c r="F71" s="5"/>
      <c r="G71" s="5"/>
      <c r="H71" s="5"/>
      <c r="I71" s="5"/>
      <c r="J71" s="5"/>
      <c r="K71" s="5"/>
      <c r="L71" s="5"/>
      <c r="M71" s="5"/>
      <c r="N71" s="5"/>
      <c r="O71" s="5"/>
      <c r="P71" s="5"/>
      <c r="Q71" s="5"/>
      <c r="R71" s="5"/>
      <c r="S71" s="5"/>
      <c r="T71" s="5"/>
      <c r="U71" s="55"/>
      <c r="V71" s="159"/>
      <c r="W71" s="5"/>
      <c r="X71" s="5"/>
      <c r="Y71" s="5"/>
      <c r="Z71" s="5"/>
      <c r="AA71" s="5"/>
      <c r="AB71" s="159"/>
      <c r="AC71" s="5"/>
      <c r="AD71" s="5"/>
      <c r="AE71" s="5"/>
      <c r="AF71" s="5"/>
      <c r="AG71" s="5"/>
      <c r="AH71" s="5"/>
      <c r="AI71" s="5"/>
      <c r="AJ71" s="5"/>
      <c r="AK71" s="5"/>
      <c r="AL71" s="5"/>
      <c r="AM71" s="5"/>
      <c r="AN71" s="5"/>
      <c r="AO71" s="5"/>
      <c r="AR71" s="164"/>
      <c r="AS71" s="5"/>
      <c r="AT71" s="5"/>
      <c r="AU71" s="5"/>
      <c r="AV71" s="5"/>
      <c r="AW71" s="5"/>
      <c r="AX71" s="5"/>
      <c r="AY71" s="5"/>
      <c r="AZ71" s="5"/>
      <c r="BA71" s="5"/>
      <c r="BB71" s="5"/>
      <c r="BC71" s="5"/>
      <c r="BD71" s="5"/>
      <c r="BE71" s="5"/>
      <c r="BF71" s="5"/>
      <c r="BG71" s="5"/>
      <c r="BH71" s="5"/>
      <c r="BI71" s="5"/>
      <c r="BJ71" s="5"/>
      <c r="BK71" s="55"/>
      <c r="BL71" s="159"/>
      <c r="BM71" s="5"/>
      <c r="BN71" s="5"/>
      <c r="BO71" s="5"/>
      <c r="BP71" s="5"/>
      <c r="BQ71" s="5"/>
      <c r="BR71" s="159"/>
      <c r="BS71" s="5"/>
      <c r="BT71" s="5"/>
      <c r="BU71" s="5"/>
      <c r="BV71" s="5"/>
      <c r="BW71" s="5"/>
      <c r="BX71" s="5"/>
      <c r="BY71" s="5"/>
      <c r="BZ71" s="5"/>
      <c r="CA71" s="5"/>
      <c r="CB71" s="5"/>
      <c r="CC71" s="5"/>
      <c r="CD71" s="5"/>
      <c r="CE71" s="5"/>
      <c r="CH71" s="164"/>
      <c r="CI71" s="5"/>
      <c r="CJ71" s="5"/>
      <c r="CK71" s="5"/>
      <c r="CL71" s="5"/>
      <c r="CM71" s="5"/>
      <c r="CN71" s="5"/>
      <c r="CO71" s="5"/>
      <c r="CP71" s="5"/>
      <c r="CQ71" s="5"/>
      <c r="CR71" s="5"/>
      <c r="CS71" s="5"/>
      <c r="CT71" s="5"/>
      <c r="CU71" s="5"/>
      <c r="CV71" s="5"/>
      <c r="CW71" s="5"/>
      <c r="CX71" s="5"/>
      <c r="CY71" s="5"/>
      <c r="CZ71" s="5"/>
      <c r="DA71" s="55"/>
      <c r="DB71" s="159"/>
      <c r="DC71" s="5"/>
      <c r="DD71" s="5"/>
      <c r="DE71" s="5"/>
      <c r="DF71" s="5"/>
      <c r="DG71" s="5"/>
      <c r="DH71" s="159"/>
      <c r="DI71" s="5"/>
      <c r="DJ71" s="5"/>
      <c r="DK71" s="5"/>
      <c r="DL71" s="5"/>
      <c r="DM71" s="5"/>
      <c r="DN71" s="5"/>
      <c r="DO71" s="5"/>
      <c r="DP71" s="5"/>
      <c r="DQ71" s="5"/>
      <c r="DR71" s="5"/>
      <c r="DS71" s="5"/>
      <c r="DT71" s="5"/>
      <c r="DU71" s="5"/>
    </row>
    <row r="72" spans="1:125" ht="12" customHeight="1" x14ac:dyDescent="0.25">
      <c r="B72" s="36" t="s">
        <v>124</v>
      </c>
      <c r="U72" s="37" t="s">
        <v>115</v>
      </c>
      <c r="V72" s="202"/>
      <c r="W72" s="81"/>
      <c r="X72" s="5"/>
      <c r="Y72" s="5"/>
      <c r="AA72" s="55" t="s">
        <v>114</v>
      </c>
      <c r="AB72" s="202"/>
      <c r="AR72" s="36" t="s">
        <v>124</v>
      </c>
      <c r="BK72" s="37" t="s">
        <v>115</v>
      </c>
      <c r="BL72" s="158" t="str">
        <f>IF(V72="","",V72)</f>
        <v/>
      </c>
      <c r="BM72" s="81"/>
      <c r="BN72" s="5"/>
      <c r="BO72" s="5"/>
      <c r="BQ72" s="55" t="s">
        <v>114</v>
      </c>
      <c r="BR72" s="158" t="str">
        <f>IF(AB72="","",AB72)</f>
        <v/>
      </c>
      <c r="CH72" s="36" t="s">
        <v>124</v>
      </c>
      <c r="DA72" s="37" t="s">
        <v>115</v>
      </c>
      <c r="DB72" s="158" t="str">
        <f>IF(V72="","",V72)</f>
        <v/>
      </c>
      <c r="DC72" s="81"/>
      <c r="DD72" s="5"/>
      <c r="DE72" s="5"/>
      <c r="DG72" s="55" t="s">
        <v>114</v>
      </c>
      <c r="DH72" s="158" t="str">
        <f>IF(AB72="","",AB72)</f>
        <v/>
      </c>
    </row>
    <row r="73" spans="1:125" ht="4.5" customHeight="1" x14ac:dyDescent="0.25">
      <c r="B73" s="37"/>
      <c r="AR73" s="37"/>
      <c r="CH73" s="37"/>
    </row>
    <row r="74" spans="1:125" ht="11.25" customHeight="1" x14ac:dyDescent="0.25">
      <c r="B74" s="248" t="s">
        <v>127</v>
      </c>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248"/>
      <c r="AL74" s="248"/>
      <c r="AM74" s="248"/>
      <c r="AN74" s="248"/>
      <c r="AO74" s="248"/>
      <c r="AR74" s="248" t="s">
        <v>127</v>
      </c>
      <c r="AS74" s="248"/>
      <c r="AT74" s="248"/>
      <c r="AU74" s="248"/>
      <c r="AV74" s="248"/>
      <c r="AW74" s="248"/>
      <c r="AX74" s="248"/>
      <c r="AY74" s="248"/>
      <c r="AZ74" s="248"/>
      <c r="BA74" s="248"/>
      <c r="BB74" s="248"/>
      <c r="BC74" s="248"/>
      <c r="BD74" s="248"/>
      <c r="BE74" s="248"/>
      <c r="BF74" s="248"/>
      <c r="BG74" s="248"/>
      <c r="BH74" s="248"/>
      <c r="BI74" s="248"/>
      <c r="BJ74" s="248"/>
      <c r="BK74" s="248"/>
      <c r="BL74" s="248"/>
      <c r="BM74" s="248"/>
      <c r="BN74" s="248"/>
      <c r="BO74" s="248"/>
      <c r="BP74" s="248"/>
      <c r="BQ74" s="248"/>
      <c r="BR74" s="248"/>
      <c r="BS74" s="248"/>
      <c r="BT74" s="248"/>
      <c r="BU74" s="248"/>
      <c r="BV74" s="248"/>
      <c r="BW74" s="248"/>
      <c r="BX74" s="248"/>
      <c r="BY74" s="248"/>
      <c r="BZ74" s="248"/>
      <c r="CA74" s="248"/>
      <c r="CB74" s="248"/>
      <c r="CC74" s="248"/>
      <c r="CD74" s="248"/>
      <c r="CE74" s="248"/>
      <c r="CH74" s="248" t="s">
        <v>127</v>
      </c>
      <c r="CI74" s="248"/>
      <c r="CJ74" s="248"/>
      <c r="CK74" s="248"/>
      <c r="CL74" s="248"/>
      <c r="CM74" s="248"/>
      <c r="CN74" s="248"/>
      <c r="CO74" s="248"/>
      <c r="CP74" s="248"/>
      <c r="CQ74" s="248"/>
      <c r="CR74" s="248"/>
      <c r="CS74" s="248"/>
      <c r="CT74" s="248"/>
      <c r="CU74" s="248"/>
      <c r="CV74" s="248"/>
      <c r="CW74" s="248"/>
      <c r="CX74" s="248"/>
      <c r="CY74" s="248"/>
      <c r="CZ74" s="248"/>
      <c r="DA74" s="248"/>
      <c r="DB74" s="248"/>
      <c r="DC74" s="248"/>
      <c r="DD74" s="248"/>
      <c r="DE74" s="248"/>
      <c r="DF74" s="248"/>
      <c r="DG74" s="248"/>
      <c r="DH74" s="248"/>
      <c r="DI74" s="248"/>
      <c r="DJ74" s="248"/>
      <c r="DK74" s="248"/>
      <c r="DL74" s="248"/>
      <c r="DM74" s="248"/>
      <c r="DN74" s="248"/>
      <c r="DO74" s="248"/>
      <c r="DP74" s="248"/>
      <c r="DQ74" s="248"/>
      <c r="DR74" s="248"/>
      <c r="DS74" s="248"/>
      <c r="DT74" s="248"/>
      <c r="DU74" s="248"/>
    </row>
    <row r="75" spans="1:125" ht="3.75" customHeight="1" x14ac:dyDescent="0.25">
      <c r="B75" s="48"/>
      <c r="C75" s="48"/>
      <c r="D75" s="48"/>
      <c r="E75" s="48"/>
      <c r="F75" s="48"/>
      <c r="G75" s="48"/>
      <c r="H75" s="48"/>
      <c r="I75" s="48"/>
      <c r="J75" s="48"/>
      <c r="K75" s="48"/>
      <c r="L75" s="48"/>
      <c r="M75" s="48"/>
      <c r="N75" s="48"/>
      <c r="O75" s="48"/>
      <c r="P75" s="48"/>
      <c r="Q75" s="48"/>
      <c r="R75" s="48"/>
      <c r="S75" s="48"/>
      <c r="AR75" s="48"/>
      <c r="AS75" s="48"/>
      <c r="AT75" s="48"/>
      <c r="AU75" s="48"/>
      <c r="AV75" s="48"/>
      <c r="AW75" s="48"/>
      <c r="AX75" s="48"/>
      <c r="AY75" s="48"/>
      <c r="AZ75" s="48"/>
      <c r="BA75" s="48"/>
      <c r="BB75" s="48"/>
      <c r="BC75" s="48"/>
      <c r="BD75" s="48"/>
      <c r="BE75" s="48"/>
      <c r="BF75" s="48"/>
      <c r="BG75" s="48"/>
      <c r="BH75" s="48"/>
      <c r="BI75" s="48"/>
      <c r="CH75" s="48"/>
      <c r="CI75" s="48"/>
      <c r="CJ75" s="48"/>
      <c r="CK75" s="48"/>
      <c r="CL75" s="48"/>
      <c r="CM75" s="48"/>
      <c r="CN75" s="48"/>
      <c r="CO75" s="48"/>
      <c r="CP75" s="48"/>
      <c r="CQ75" s="48"/>
      <c r="CR75" s="48"/>
      <c r="CS75" s="48"/>
      <c r="CT75" s="48"/>
      <c r="CU75" s="48"/>
      <c r="CV75" s="48"/>
      <c r="CW75" s="48"/>
      <c r="CX75" s="48"/>
      <c r="CY75" s="48"/>
    </row>
    <row r="76" spans="1:125" ht="12" customHeight="1" x14ac:dyDescent="0.25">
      <c r="A76" s="52"/>
      <c r="B76" s="26" t="s">
        <v>93</v>
      </c>
      <c r="C76" s="5"/>
      <c r="D76" s="5"/>
      <c r="E76" s="5"/>
      <c r="F76" s="5"/>
      <c r="G76" s="5"/>
      <c r="H76" s="5"/>
      <c r="I76" s="5"/>
      <c r="J76" s="5"/>
      <c r="K76" s="5"/>
      <c r="L76" s="5"/>
      <c r="M76" s="5"/>
      <c r="N76" s="58"/>
      <c r="O76" s="5"/>
      <c r="P76" s="5"/>
      <c r="Q76" s="26"/>
      <c r="R76" s="5"/>
      <c r="S76" s="51"/>
      <c r="T76" s="5"/>
      <c r="U76" s="65" t="s">
        <v>96</v>
      </c>
      <c r="V76" s="58"/>
      <c r="W76" s="58"/>
      <c r="X76" s="58"/>
      <c r="Y76" s="58" t="str">
        <f>Data_Etablissement!A2</f>
        <v>Votre ES</v>
      </c>
      <c r="Z76" s="58"/>
      <c r="AA76" s="58"/>
      <c r="AB76" s="58"/>
      <c r="AC76" s="58"/>
      <c r="AD76" s="58"/>
      <c r="AE76" s="58"/>
      <c r="AF76" s="58"/>
      <c r="AG76" s="58"/>
      <c r="AH76" s="58"/>
      <c r="AI76" s="58"/>
      <c r="AJ76" s="58"/>
      <c r="AK76" s="58"/>
      <c r="AL76" s="58"/>
      <c r="AM76" s="58"/>
      <c r="AN76" s="58"/>
      <c r="AO76" s="51"/>
      <c r="AQ76" s="52"/>
      <c r="AR76" s="26" t="s">
        <v>93</v>
      </c>
      <c r="AS76" s="5"/>
      <c r="AT76" s="5"/>
      <c r="AU76" s="5"/>
      <c r="AV76" s="5"/>
      <c r="AW76" s="5"/>
      <c r="AX76" s="5"/>
      <c r="AY76" s="5"/>
      <c r="AZ76" s="5"/>
      <c r="BA76" s="5"/>
      <c r="BB76" s="5"/>
      <c r="BC76" s="5"/>
      <c r="BD76" s="58"/>
      <c r="BE76" s="5"/>
      <c r="BF76" s="5"/>
      <c r="BG76" s="26"/>
      <c r="BH76" s="5"/>
      <c r="BI76" s="51"/>
      <c r="BJ76" s="5"/>
      <c r="BK76" s="65" t="s">
        <v>96</v>
      </c>
      <c r="BL76" s="58"/>
      <c r="BM76" s="58"/>
      <c r="BN76" s="58"/>
      <c r="BO76" s="58" t="str">
        <f>IF(Y76="","",Y76)</f>
        <v>Votre ES</v>
      </c>
      <c r="BP76" s="58"/>
      <c r="BQ76" s="58"/>
      <c r="BR76" s="58"/>
      <c r="BS76" s="58"/>
      <c r="BT76" s="58"/>
      <c r="BU76" s="58"/>
      <c r="BV76" s="58"/>
      <c r="BW76" s="58"/>
      <c r="BX76" s="58"/>
      <c r="BY76" s="58"/>
      <c r="BZ76" s="58"/>
      <c r="CA76" s="58"/>
      <c r="CB76" s="58"/>
      <c r="CC76" s="58"/>
      <c r="CD76" s="58"/>
      <c r="CE76" s="51"/>
      <c r="CG76" s="52"/>
      <c r="CH76" s="26" t="s">
        <v>93</v>
      </c>
      <c r="CI76" s="5"/>
      <c r="CJ76" s="5"/>
      <c r="CK76" s="5"/>
      <c r="CL76" s="5"/>
      <c r="CM76" s="5"/>
      <c r="CN76" s="5"/>
      <c r="CO76" s="5"/>
      <c r="CP76" s="5"/>
      <c r="CQ76" s="5"/>
      <c r="CR76" s="5"/>
      <c r="CS76" s="5"/>
      <c r="CT76" s="58"/>
      <c r="CU76" s="5"/>
      <c r="CV76" s="5"/>
      <c r="CW76" s="26"/>
      <c r="CX76" s="5"/>
      <c r="CY76" s="51"/>
      <c r="CZ76" s="5"/>
      <c r="DA76" s="65" t="s">
        <v>96</v>
      </c>
      <c r="DB76" s="58"/>
      <c r="DC76" s="58"/>
      <c r="DD76" s="58"/>
      <c r="DE76" s="58" t="str">
        <f>IF(Y76="","",Y76)</f>
        <v>Votre ES</v>
      </c>
      <c r="DF76" s="58"/>
      <c r="DG76" s="58"/>
      <c r="DH76" s="58"/>
      <c r="DI76" s="58"/>
      <c r="DJ76" s="58"/>
      <c r="DK76" s="58"/>
      <c r="DL76" s="58"/>
      <c r="DM76" s="58"/>
      <c r="DN76" s="58"/>
      <c r="DO76" s="58"/>
      <c r="DP76" s="58"/>
      <c r="DQ76" s="58"/>
      <c r="DR76" s="58"/>
      <c r="DS76" s="58"/>
      <c r="DT76" s="58"/>
      <c r="DU76" s="51"/>
    </row>
    <row r="77" spans="1:125" ht="12" customHeight="1" x14ac:dyDescent="0.25">
      <c r="A77" s="52"/>
      <c r="B77" s="5"/>
      <c r="C77" s="5"/>
      <c r="D77" s="5"/>
      <c r="E77" s="5"/>
      <c r="F77" s="5"/>
      <c r="G77" s="5"/>
      <c r="H77" s="5"/>
      <c r="I77" s="5"/>
      <c r="J77" s="5"/>
      <c r="K77" s="5"/>
      <c r="L77" s="5"/>
      <c r="M77" s="5"/>
      <c r="N77" s="5"/>
      <c r="O77" s="5"/>
      <c r="P77" s="5"/>
      <c r="Q77" s="26"/>
      <c r="R77" s="5"/>
      <c r="S77" s="52"/>
      <c r="T77" s="5"/>
      <c r="U77" s="60" t="s">
        <v>8</v>
      </c>
      <c r="V77" s="5"/>
      <c r="W77" s="5" t="str">
        <f>Data_Etablissement!B2&amp;" "&amp;Data_Etablissement!C2</f>
        <v>adresse de votre ES Département de Votre ES</v>
      </c>
      <c r="X77" s="5"/>
      <c r="Y77" s="5"/>
      <c r="Z77" s="5"/>
      <c r="AA77" s="5"/>
      <c r="AB77" s="5"/>
      <c r="AC77" s="5"/>
      <c r="AD77" s="5"/>
      <c r="AE77" s="5"/>
      <c r="AF77" s="5"/>
      <c r="AG77" s="5"/>
      <c r="AH77" s="5"/>
      <c r="AI77" s="5"/>
      <c r="AJ77" s="5"/>
      <c r="AK77" s="5"/>
      <c r="AL77" s="5"/>
      <c r="AM77" s="5"/>
      <c r="AN77" s="5"/>
      <c r="AO77" s="52"/>
      <c r="AQ77" s="52"/>
      <c r="AR77" s="5"/>
      <c r="AS77" s="5"/>
      <c r="AT77" s="5"/>
      <c r="AU77" s="5"/>
      <c r="AV77" s="5"/>
      <c r="AW77" s="5"/>
      <c r="AX77" s="5"/>
      <c r="AY77" s="5"/>
      <c r="AZ77" s="5"/>
      <c r="BA77" s="5"/>
      <c r="BB77" s="5"/>
      <c r="BC77" s="5"/>
      <c r="BD77" s="5"/>
      <c r="BE77" s="5"/>
      <c r="BF77" s="5"/>
      <c r="BG77" s="26"/>
      <c r="BH77" s="5"/>
      <c r="BI77" s="52"/>
      <c r="BJ77" s="5"/>
      <c r="BK77" s="60" t="s">
        <v>8</v>
      </c>
      <c r="BL77" s="5"/>
      <c r="BM77" s="5" t="str">
        <f>IF(W77="","",W77)</f>
        <v>adresse de votre ES Département de Votre ES</v>
      </c>
      <c r="BN77" s="5"/>
      <c r="BO77" s="5"/>
      <c r="BP77" s="5"/>
      <c r="BQ77" s="5"/>
      <c r="BR77" s="5"/>
      <c r="BS77" s="5"/>
      <c r="BT77" s="5"/>
      <c r="BU77" s="5"/>
      <c r="BV77" s="5"/>
      <c r="BW77" s="5"/>
      <c r="BX77" s="5"/>
      <c r="BY77" s="5"/>
      <c r="BZ77" s="5"/>
      <c r="CA77" s="5"/>
      <c r="CB77" s="5"/>
      <c r="CC77" s="5"/>
      <c r="CD77" s="5"/>
      <c r="CE77" s="52"/>
      <c r="CG77" s="52"/>
      <c r="CH77" s="5"/>
      <c r="CI77" s="5"/>
      <c r="CJ77" s="5"/>
      <c r="CK77" s="5"/>
      <c r="CL77" s="5"/>
      <c r="CM77" s="5"/>
      <c r="CN77" s="5"/>
      <c r="CO77" s="5"/>
      <c r="CP77" s="5"/>
      <c r="CQ77" s="5"/>
      <c r="CR77" s="5"/>
      <c r="CS77" s="5"/>
      <c r="CT77" s="5"/>
      <c r="CU77" s="5"/>
      <c r="CV77" s="5"/>
      <c r="CW77" s="26"/>
      <c r="CX77" s="5"/>
      <c r="CY77" s="52"/>
      <c r="CZ77" s="5"/>
      <c r="DA77" s="60" t="s">
        <v>8</v>
      </c>
      <c r="DB77" s="5"/>
      <c r="DC77" s="5" t="str">
        <f>IF(W77="","",W77)</f>
        <v>adresse de votre ES Département de Votre ES</v>
      </c>
      <c r="DD77" s="5"/>
      <c r="DE77" s="5"/>
      <c r="DF77" s="5"/>
      <c r="DG77" s="5"/>
      <c r="DH77" s="5"/>
      <c r="DI77" s="5"/>
      <c r="DJ77" s="5"/>
      <c r="DK77" s="5"/>
      <c r="DL77" s="5"/>
      <c r="DM77" s="5"/>
      <c r="DN77" s="5"/>
      <c r="DO77" s="5"/>
      <c r="DP77" s="5"/>
      <c r="DQ77" s="5"/>
      <c r="DR77" s="5"/>
      <c r="DS77" s="5"/>
      <c r="DT77" s="5"/>
      <c r="DU77" s="52"/>
    </row>
    <row r="78" spans="1:125" ht="12" customHeight="1" x14ac:dyDescent="0.25">
      <c r="A78" s="52"/>
      <c r="B78" s="5"/>
      <c r="C78" s="5"/>
      <c r="D78" s="5" t="str">
        <f>IF((INDEX(Tableau1[Medecin_Pres],MATCH(Demandes!X11,Tableau1[Num_Commande],0)))="","",INDEX(Tableau1[Medecin_Pres],MATCH(Demandes!X11,Tableau1[Num_Commande],0)))</f>
        <v/>
      </c>
      <c r="E78" s="5"/>
      <c r="F78" s="5"/>
      <c r="G78" s="5"/>
      <c r="H78" s="5"/>
      <c r="I78" s="5"/>
      <c r="J78" s="5"/>
      <c r="K78" s="5"/>
      <c r="L78" s="5"/>
      <c r="M78" s="5"/>
      <c r="N78" s="5"/>
      <c r="O78" s="5"/>
      <c r="P78" s="5"/>
      <c r="Q78" s="26"/>
      <c r="R78" s="5"/>
      <c r="S78" s="52"/>
      <c r="T78" s="5"/>
      <c r="U78" s="60" t="s">
        <v>97</v>
      </c>
      <c r="V78" s="5"/>
      <c r="W78" s="52"/>
      <c r="X78" s="52" t="str">
        <f>LEFT(Data_Etablissement!D2,1)</f>
        <v>V</v>
      </c>
      <c r="Y78" s="75" t="str">
        <f>MID(Data_Etablissement!D2,2,1)</f>
        <v>o</v>
      </c>
      <c r="Z78" s="75"/>
      <c r="AA78" s="48" t="str">
        <f>MID(Data_Etablissement!D2,3,1)</f>
        <v>t</v>
      </c>
      <c r="AB78" s="75" t="str">
        <f>MID(Data_Etablissement!D2,4,1)</f>
        <v>r</v>
      </c>
      <c r="AC78" s="19" t="str">
        <f>MID(Data_Etablissement!D2,5,1)</f>
        <v>e</v>
      </c>
      <c r="AD78" s="5" t="str">
        <f>MID(Data_Etablissement!D2,6,1)</f>
        <v xml:space="preserve"> </v>
      </c>
      <c r="AE78" s="75" t="str">
        <f>MID(Data_Etablissement!D2,7,1)</f>
        <v>f</v>
      </c>
      <c r="AF78" s="75"/>
      <c r="AG78" s="48" t="str">
        <f>MID(Data_Etablissement!D2,8,1)</f>
        <v>i</v>
      </c>
      <c r="AH78" s="68"/>
      <c r="AI78" s="5" t="str">
        <f>MID(Data_Etablissement!D2,9,1)</f>
        <v>n</v>
      </c>
      <c r="AJ78" s="75" t="str">
        <f>MID(Data_Etablissement!D2,10,1)</f>
        <v>e</v>
      </c>
      <c r="AK78" s="54"/>
      <c r="AL78" s="75" t="str">
        <f>MID(Data_Etablissement!D2,11,1)</f>
        <v>s</v>
      </c>
      <c r="AM78" s="19" t="str">
        <f>MID(Data_Etablissement!D2,12,1)</f>
        <v>s</v>
      </c>
      <c r="AN78" s="19" t="str">
        <f>MID(Data_Etablissement!D2,13,1)</f>
        <v/>
      </c>
      <c r="AO78" s="52" t="str">
        <f>MID(Data_Etablissement!D2,14,1)</f>
        <v/>
      </c>
      <c r="AQ78" s="52"/>
      <c r="AR78" s="5"/>
      <c r="AS78" s="5"/>
      <c r="AT78" s="5" t="str">
        <f>IF(D78="","",D78)</f>
        <v/>
      </c>
      <c r="AU78" s="5"/>
      <c r="AV78" s="5"/>
      <c r="AW78" s="5"/>
      <c r="AX78" s="5"/>
      <c r="AY78" s="5"/>
      <c r="AZ78" s="5"/>
      <c r="BA78" s="5"/>
      <c r="BB78" s="5"/>
      <c r="BC78" s="5"/>
      <c r="BD78" s="5"/>
      <c r="BE78" s="5"/>
      <c r="BF78" s="5"/>
      <c r="BG78" s="26"/>
      <c r="BH78" s="5"/>
      <c r="BI78" s="52"/>
      <c r="BJ78" s="5"/>
      <c r="BK78" s="60" t="s">
        <v>97</v>
      </c>
      <c r="BL78" s="5"/>
      <c r="BM78" s="52"/>
      <c r="BN78" s="52" t="str">
        <f>IF(X78="","",X78)</f>
        <v>V</v>
      </c>
      <c r="BO78" s="52" t="str">
        <f t="shared" ref="BO78:CD78" si="10">IF(Y78="","",Y78)</f>
        <v>o</v>
      </c>
      <c r="BP78" s="52" t="str">
        <f t="shared" si="10"/>
        <v/>
      </c>
      <c r="BQ78" s="52" t="str">
        <f t="shared" si="10"/>
        <v>t</v>
      </c>
      <c r="BR78" s="52" t="str">
        <f t="shared" si="10"/>
        <v>r</v>
      </c>
      <c r="BS78" s="52" t="str">
        <f t="shared" si="10"/>
        <v>e</v>
      </c>
      <c r="BT78" s="52" t="str">
        <f t="shared" si="10"/>
        <v xml:space="preserve"> </v>
      </c>
      <c r="BU78" s="52" t="str">
        <f t="shared" si="10"/>
        <v>f</v>
      </c>
      <c r="BV78" s="52" t="str">
        <f t="shared" si="10"/>
        <v/>
      </c>
      <c r="BW78" s="52" t="str">
        <f t="shared" si="10"/>
        <v>i</v>
      </c>
      <c r="BX78" s="52" t="str">
        <f t="shared" si="10"/>
        <v/>
      </c>
      <c r="BY78" s="52" t="str">
        <f t="shared" si="10"/>
        <v>n</v>
      </c>
      <c r="BZ78" s="52" t="str">
        <f t="shared" si="10"/>
        <v>e</v>
      </c>
      <c r="CA78" s="52" t="str">
        <f t="shared" si="10"/>
        <v/>
      </c>
      <c r="CB78" s="52" t="str">
        <f t="shared" si="10"/>
        <v>s</v>
      </c>
      <c r="CC78" s="52" t="str">
        <f t="shared" si="10"/>
        <v>s</v>
      </c>
      <c r="CD78" s="52" t="str">
        <f t="shared" si="10"/>
        <v/>
      </c>
      <c r="CE78" s="52" t="str">
        <f>MID(Data_Etablissement!AT2,14,1)</f>
        <v/>
      </c>
      <c r="CG78" s="52"/>
      <c r="CH78" s="5"/>
      <c r="CI78" s="5"/>
      <c r="CJ78" s="5" t="str">
        <f>IF(D78="","",D78)</f>
        <v/>
      </c>
      <c r="CK78" s="5"/>
      <c r="CL78" s="5"/>
      <c r="CM78" s="5"/>
      <c r="CN78" s="5"/>
      <c r="CO78" s="5"/>
      <c r="CP78" s="5"/>
      <c r="CQ78" s="5"/>
      <c r="CR78" s="5"/>
      <c r="CS78" s="5"/>
      <c r="CT78" s="5"/>
      <c r="CU78" s="5"/>
      <c r="CV78" s="5"/>
      <c r="CW78" s="26"/>
      <c r="CX78" s="5"/>
      <c r="CY78" s="52"/>
      <c r="CZ78" s="5"/>
      <c r="DA78" s="60" t="s">
        <v>97</v>
      </c>
      <c r="DB78" s="5"/>
      <c r="DC78" s="52"/>
      <c r="DD78" s="52" t="str">
        <f>IF(X78="","",X78)</f>
        <v>V</v>
      </c>
      <c r="DE78" s="52" t="str">
        <f t="shared" ref="DE78:DT78" si="11">IF(Y78="","",Y78)</f>
        <v>o</v>
      </c>
      <c r="DF78" s="52" t="str">
        <f t="shared" si="11"/>
        <v/>
      </c>
      <c r="DG78" s="52" t="str">
        <f t="shared" si="11"/>
        <v>t</v>
      </c>
      <c r="DH78" s="52" t="str">
        <f t="shared" si="11"/>
        <v>r</v>
      </c>
      <c r="DI78" s="52" t="str">
        <f t="shared" si="11"/>
        <v>e</v>
      </c>
      <c r="DJ78" s="52" t="str">
        <f t="shared" si="11"/>
        <v xml:space="preserve"> </v>
      </c>
      <c r="DK78" s="52" t="str">
        <f t="shared" si="11"/>
        <v>f</v>
      </c>
      <c r="DL78" s="52" t="str">
        <f t="shared" si="11"/>
        <v/>
      </c>
      <c r="DM78" s="52" t="str">
        <f t="shared" si="11"/>
        <v>i</v>
      </c>
      <c r="DN78" s="52" t="str">
        <f t="shared" si="11"/>
        <v/>
      </c>
      <c r="DO78" s="52" t="str">
        <f t="shared" si="11"/>
        <v>n</v>
      </c>
      <c r="DP78" s="52" t="str">
        <f t="shared" si="11"/>
        <v>e</v>
      </c>
      <c r="DQ78" s="52" t="str">
        <f t="shared" si="11"/>
        <v/>
      </c>
      <c r="DR78" s="52" t="str">
        <f t="shared" si="11"/>
        <v>s</v>
      </c>
      <c r="DS78" s="52" t="str">
        <f t="shared" si="11"/>
        <v>s</v>
      </c>
      <c r="DT78" s="52" t="str">
        <f t="shared" si="11"/>
        <v/>
      </c>
      <c r="DU78" s="52" t="str">
        <f>MID(Data_Etablissement!CJ10,14,1)</f>
        <v/>
      </c>
    </row>
    <row r="79" spans="1:125" ht="3" customHeight="1" x14ac:dyDescent="0.25">
      <c r="A79" s="52"/>
      <c r="B79" s="5"/>
      <c r="C79" s="5"/>
      <c r="D79" s="5"/>
      <c r="E79" s="5"/>
      <c r="F79" s="5"/>
      <c r="G79" s="5"/>
      <c r="H79" s="5"/>
      <c r="I79" s="5"/>
      <c r="J79" s="5"/>
      <c r="K79" s="5"/>
      <c r="L79" s="5"/>
      <c r="M79" s="5"/>
      <c r="N79" s="5"/>
      <c r="O79" s="5"/>
      <c r="P79" s="5"/>
      <c r="Q79" s="5"/>
      <c r="R79" s="5"/>
      <c r="S79" s="52"/>
      <c r="T79" s="5"/>
      <c r="U79" s="75"/>
      <c r="V79" s="48"/>
      <c r="W79" s="48"/>
      <c r="X79" s="63"/>
      <c r="Y79" s="48"/>
      <c r="Z79" s="48"/>
      <c r="AA79" s="48"/>
      <c r="AB79" s="48"/>
      <c r="AC79" s="48"/>
      <c r="AD79" s="63"/>
      <c r="AE79" s="48"/>
      <c r="AF79" s="48"/>
      <c r="AG79" s="48"/>
      <c r="AH79" s="63"/>
      <c r="AI79" s="63"/>
      <c r="AJ79" s="63"/>
      <c r="AK79" s="48"/>
      <c r="AL79" s="48"/>
      <c r="AM79" s="48"/>
      <c r="AN79" s="48"/>
      <c r="AO79" s="54"/>
      <c r="AQ79" s="52"/>
      <c r="AR79" s="5"/>
      <c r="AS79" s="5"/>
      <c r="AT79" s="5"/>
      <c r="AU79" s="5"/>
      <c r="AV79" s="5"/>
      <c r="AW79" s="5"/>
      <c r="AX79" s="5"/>
      <c r="AY79" s="5"/>
      <c r="AZ79" s="5"/>
      <c r="BA79" s="5"/>
      <c r="BB79" s="5"/>
      <c r="BC79" s="5"/>
      <c r="BD79" s="5"/>
      <c r="BE79" s="5"/>
      <c r="BF79" s="5"/>
      <c r="BG79" s="5"/>
      <c r="BH79" s="5"/>
      <c r="BI79" s="52"/>
      <c r="BJ79" s="5"/>
      <c r="BK79" s="75"/>
      <c r="BL79" s="48"/>
      <c r="BM79" s="48"/>
      <c r="BN79" s="63"/>
      <c r="BO79" s="48"/>
      <c r="BP79" s="48"/>
      <c r="BQ79" s="48"/>
      <c r="BR79" s="48"/>
      <c r="BS79" s="48"/>
      <c r="BT79" s="63"/>
      <c r="BU79" s="48"/>
      <c r="BV79" s="48"/>
      <c r="BW79" s="48"/>
      <c r="BX79" s="63"/>
      <c r="BY79" s="63"/>
      <c r="BZ79" s="63"/>
      <c r="CA79" s="48"/>
      <c r="CB79" s="48"/>
      <c r="CC79" s="48"/>
      <c r="CD79" s="48"/>
      <c r="CE79" s="54"/>
      <c r="CG79" s="52"/>
      <c r="CH79" s="5"/>
      <c r="CI79" s="5"/>
      <c r="CJ79" s="5"/>
      <c r="CK79" s="5"/>
      <c r="CL79" s="5"/>
      <c r="CM79" s="5"/>
      <c r="CN79" s="5"/>
      <c r="CO79" s="5"/>
      <c r="CP79" s="5"/>
      <c r="CQ79" s="5"/>
      <c r="CR79" s="5"/>
      <c r="CS79" s="5"/>
      <c r="CT79" s="5"/>
      <c r="CU79" s="5"/>
      <c r="CV79" s="5"/>
      <c r="CW79" s="5"/>
      <c r="CX79" s="5"/>
      <c r="CY79" s="52"/>
      <c r="CZ79" s="5"/>
      <c r="DA79" s="75"/>
      <c r="DB79" s="48"/>
      <c r="DC79" s="48"/>
      <c r="DD79" s="63"/>
      <c r="DE79" s="48"/>
      <c r="DF79" s="48"/>
      <c r="DG79" s="48"/>
      <c r="DH79" s="48"/>
      <c r="DI79" s="48"/>
      <c r="DJ79" s="63"/>
      <c r="DK79" s="48"/>
      <c r="DL79" s="48"/>
      <c r="DM79" s="48"/>
      <c r="DN79" s="63"/>
      <c r="DO79" s="63"/>
      <c r="DP79" s="63"/>
      <c r="DQ79" s="48"/>
      <c r="DR79" s="48"/>
      <c r="DS79" s="48"/>
      <c r="DT79" s="48"/>
      <c r="DU79" s="54"/>
    </row>
    <row r="80" spans="1:125" ht="14.25" customHeight="1" x14ac:dyDescent="0.25">
      <c r="A80" s="52"/>
      <c r="B80" s="26" t="s">
        <v>94</v>
      </c>
      <c r="C80" s="5"/>
      <c r="D80" s="5"/>
      <c r="E80" s="5"/>
      <c r="F80" s="5"/>
      <c r="G80" s="5"/>
      <c r="H80" s="5"/>
      <c r="I80" s="5"/>
      <c r="J80" s="5"/>
      <c r="K80" s="5"/>
      <c r="L80" s="5"/>
      <c r="M80" s="5"/>
      <c r="N80" s="5"/>
      <c r="O80" s="5"/>
      <c r="P80" s="5"/>
      <c r="Q80" s="20"/>
      <c r="R80" s="5"/>
      <c r="S80" s="52"/>
      <c r="T80" s="5"/>
      <c r="U80" s="18"/>
      <c r="W80" s="5"/>
      <c r="X80" s="5"/>
      <c r="Y80" s="5"/>
      <c r="Z80" s="5"/>
      <c r="AA80" s="5"/>
      <c r="AB80" s="5"/>
      <c r="AC80" s="5"/>
      <c r="AD80" s="5"/>
      <c r="AE80" s="38"/>
      <c r="AF80" s="5"/>
      <c r="AG80" s="5"/>
      <c r="AI80" s="76" t="s">
        <v>105</v>
      </c>
      <c r="AQ80" s="52"/>
      <c r="AR80" s="26" t="s">
        <v>94</v>
      </c>
      <c r="AS80" s="5"/>
      <c r="AT80" s="5"/>
      <c r="AU80" s="5"/>
      <c r="AV80" s="5"/>
      <c r="AW80" s="5"/>
      <c r="AX80" s="5"/>
      <c r="AY80" s="5"/>
      <c r="AZ80" s="5"/>
      <c r="BA80" s="5"/>
      <c r="BB80" s="5"/>
      <c r="BC80" s="5"/>
      <c r="BD80" s="5"/>
      <c r="BE80" s="5"/>
      <c r="BF80" s="5"/>
      <c r="BG80" s="20"/>
      <c r="BH80" s="5"/>
      <c r="BI80" s="52"/>
      <c r="BJ80" s="5"/>
      <c r="BK80" s="18"/>
      <c r="BM80" s="5"/>
      <c r="BN80" s="5"/>
      <c r="BO80" s="5"/>
      <c r="BP80" s="5"/>
      <c r="BQ80" s="5"/>
      <c r="BR80" s="5"/>
      <c r="BS80" s="5"/>
      <c r="BT80" s="5"/>
      <c r="BU80" s="38"/>
      <c r="BV80" s="5"/>
      <c r="BW80" s="5"/>
      <c r="BY80" s="76" t="s">
        <v>105</v>
      </c>
      <c r="CG80" s="52"/>
      <c r="CH80" s="26" t="s">
        <v>94</v>
      </c>
      <c r="CI80" s="5"/>
      <c r="CJ80" s="5"/>
      <c r="CK80" s="5"/>
      <c r="CL80" s="5"/>
      <c r="CM80" s="5"/>
      <c r="CN80" s="5"/>
      <c r="CO80" s="5"/>
      <c r="CP80" s="5"/>
      <c r="CQ80" s="5"/>
      <c r="CR80" s="5"/>
      <c r="CS80" s="5"/>
      <c r="CT80" s="5"/>
      <c r="CU80" s="5"/>
      <c r="CV80" s="5"/>
      <c r="CW80" s="20"/>
      <c r="CX80" s="5"/>
      <c r="CY80" s="52"/>
      <c r="CZ80" s="5"/>
      <c r="DA80" s="18"/>
      <c r="DC80" s="5"/>
      <c r="DD80" s="5"/>
      <c r="DE80" s="5"/>
      <c r="DF80" s="5"/>
      <c r="DG80" s="5"/>
      <c r="DH80" s="5"/>
      <c r="DI80" s="5"/>
      <c r="DJ80" s="5"/>
      <c r="DK80" s="38"/>
      <c r="DL80" s="5"/>
      <c r="DM80" s="5"/>
      <c r="DO80" s="76" t="s">
        <v>105</v>
      </c>
    </row>
    <row r="81" spans="1:127" ht="12" customHeight="1" x14ac:dyDescent="0.25">
      <c r="A81" s="52"/>
      <c r="B81" s="46" t="s">
        <v>95</v>
      </c>
      <c r="C81" s="5"/>
      <c r="D81" s="5"/>
      <c r="E81" s="75" t="str">
        <f>IF($D$78="","",INDEX(LEFT(TableauMed[RPPS],1),MATCH('Entente Préalable'!D78,TableauMed[Nom_Prenom_Medecin],0)))</f>
        <v/>
      </c>
      <c r="F81" s="19" t="str">
        <f>IF($D$78="","",MID(INDEX(TableauMed[RPPS],MATCH('Entente Préalable'!D78,TableauMed[Nom_Prenom_Medecin],0)),2,1))</f>
        <v/>
      </c>
      <c r="G81" s="19" t="str">
        <f>IF($D$78="","",MID(INDEX(TableauMed[RPPS],MATCH('Entente Préalable'!D78,TableauMed[Nom_Prenom_Medecin],0)),3,1))</f>
        <v/>
      </c>
      <c r="H81" s="19" t="str">
        <f>IF($D$78="","",MID(INDEX(TableauMed[RPPS],MATCH('Entente Préalable'!D78,TableauMed[Nom_Prenom_Medecin],0)),4,1))</f>
        <v/>
      </c>
      <c r="I81" s="48" t="str">
        <f>IF($D$78="","",MID(INDEX(TableauMed[RPPS],MATCH('Entente Préalable'!D78,TableauMed[Nom_Prenom_Medecin],0)),5,1))</f>
        <v/>
      </c>
      <c r="J81" s="19" t="str">
        <f>IF($D$78="","",MID(INDEX(TableauMed[RPPS],MATCH('Entente Préalable'!D78,TableauMed[Nom_Prenom_Medecin],0)),6,1))</f>
        <v/>
      </c>
      <c r="K81" s="19" t="str">
        <f>IF($D$78="","",MID(INDEX(TableauMed[RPPS],MATCH('Entente Préalable'!D78,TableauMed[Nom_Prenom_Medecin],0)),7,1))</f>
        <v/>
      </c>
      <c r="L81" s="48" t="str">
        <f>IF($D$78="","",MID(INDEX(TableauMed[RPPS],MATCH('Entente Préalable'!D78,TableauMed[Nom_Prenom_Medecin],0)),8,1))</f>
        <v/>
      </c>
      <c r="M81" s="19" t="str">
        <f>IF($D$78="","",MID(INDEX(TableauMed[RPPS],MATCH('Entente Préalable'!D78,TableauMed[Nom_Prenom_Medecin],0)),9,1))</f>
        <v/>
      </c>
      <c r="N81" s="48" t="str">
        <f>IF($D$78="","",MID(INDEX(TableauMed[RPPS],MATCH('Entente Préalable'!D78,TableauMed[Nom_Prenom_Medecin],0)),10,1))</f>
        <v/>
      </c>
      <c r="O81" s="19" t="str">
        <f>IF($D$78="","",INDEX(RIGHT(TableauMed[RPPS],1),MATCH('Entente Préalable'!D78,TableauMed[Nom_Prenom_Medecin],0)))</f>
        <v/>
      </c>
      <c r="P81" s="68"/>
      <c r="Q81" s="26"/>
      <c r="R81" s="5"/>
      <c r="S81" s="52"/>
      <c r="T81" s="5"/>
      <c r="U81" s="23" t="s">
        <v>104</v>
      </c>
      <c r="W81" s="104" t="str">
        <f>LEFT(TEXT(INDEX(Tableau1[Date],MATCH(Demandes!X11,Tableau1[Num_Commande],0)),"jj/mm/aaa"),1)</f>
        <v>0</v>
      </c>
      <c r="X81" s="19" t="str">
        <f>MID(TEXT(INDEX(Tableau1[Date],MATCH(Demandes!X11,Tableau1[Num_Commande],0)),"jj/mm/aaaa"),2,1)</f>
        <v>0</v>
      </c>
      <c r="Y81" s="48" t="str">
        <f>MID(TEXT(INDEX(Tableau1[Date],MATCH(Demandes!X11,Tableau1[Num_Commande],0)),"jj/mm/aaaa"),4,1)</f>
        <v>0</v>
      </c>
      <c r="Z81" s="54"/>
      <c r="AA81" s="19" t="str">
        <f>MID(TEXT(INDEX(Tableau1[Date],MATCH(Demandes!X11,Tableau1[Num_Commande],0)),"jj/mm/aaaa"),5,1)</f>
        <v>1</v>
      </c>
      <c r="AB81" s="19" t="str">
        <f>MID(TEXT(INDEX(Tableau1[Date],MATCH(Demandes!X11,Tableau1[Num_Commande],0)),"jj/mm/aaaa"),7,1)</f>
        <v>1</v>
      </c>
      <c r="AC81" s="19" t="str">
        <f>MID(TEXT(INDEX(Tableau1[Date],MATCH(Demandes!X11,Tableau1[Num_Commande],0)),"jj/mm/aaaa"),8,1)</f>
        <v>9</v>
      </c>
      <c r="AD81" s="19" t="str">
        <f>MID(TEXT(INDEX(Tableau1[Date],MATCH(Demandes!X11,Tableau1[Num_Commande],0)),"jj/mm/aaaa"),9,1)</f>
        <v>0</v>
      </c>
      <c r="AE81" s="5" t="str">
        <f>MID(TEXT(INDEX(Tableau1[Date],MATCH(Demandes!X11,Tableau1[Num_Commande],0)),"jj/mm/aaaa"),10,1)</f>
        <v>0</v>
      </c>
      <c r="AF81" s="68"/>
      <c r="AG81" s="5"/>
      <c r="AQ81" s="52"/>
      <c r="AR81" s="46" t="s">
        <v>95</v>
      </c>
      <c r="AS81" s="5"/>
      <c r="AT81" s="5"/>
      <c r="AU81" s="75" t="str">
        <f>IF(E81="","",E81)</f>
        <v/>
      </c>
      <c r="AV81" s="75" t="str">
        <f t="shared" ref="AV81:BE81" si="12">IF(F81="","",F81)</f>
        <v/>
      </c>
      <c r="AW81" s="75" t="str">
        <f t="shared" si="12"/>
        <v/>
      </c>
      <c r="AX81" s="75" t="str">
        <f t="shared" si="12"/>
        <v/>
      </c>
      <c r="AY81" s="75" t="str">
        <f t="shared" si="12"/>
        <v/>
      </c>
      <c r="AZ81" s="75" t="str">
        <f t="shared" si="12"/>
        <v/>
      </c>
      <c r="BA81" s="75" t="str">
        <f t="shared" si="12"/>
        <v/>
      </c>
      <c r="BB81" s="75" t="str">
        <f t="shared" si="12"/>
        <v/>
      </c>
      <c r="BC81" s="75" t="str">
        <f t="shared" si="12"/>
        <v/>
      </c>
      <c r="BD81" s="75" t="str">
        <f t="shared" si="12"/>
        <v/>
      </c>
      <c r="BE81" s="75" t="str">
        <f t="shared" si="12"/>
        <v/>
      </c>
      <c r="BF81" s="68"/>
      <c r="BG81" s="26"/>
      <c r="BH81" s="5"/>
      <c r="BI81" s="52"/>
      <c r="BJ81" s="5"/>
      <c r="BK81" s="23" t="s">
        <v>104</v>
      </c>
      <c r="BM81" s="104" t="str">
        <f>IF(W81="","",W81)</f>
        <v>0</v>
      </c>
      <c r="BN81" s="104" t="str">
        <f t="shared" ref="BN81:BU81" si="13">IF(X81="","",X81)</f>
        <v>0</v>
      </c>
      <c r="BO81" s="104" t="str">
        <f t="shared" si="13"/>
        <v>0</v>
      </c>
      <c r="BP81" s="104" t="str">
        <f t="shared" si="13"/>
        <v/>
      </c>
      <c r="BQ81" s="104" t="str">
        <f t="shared" si="13"/>
        <v>1</v>
      </c>
      <c r="BR81" s="104" t="str">
        <f t="shared" si="13"/>
        <v>1</v>
      </c>
      <c r="BS81" s="104" t="str">
        <f t="shared" si="13"/>
        <v>9</v>
      </c>
      <c r="BT81" s="104" t="str">
        <f t="shared" si="13"/>
        <v>0</v>
      </c>
      <c r="BU81" s="104" t="str">
        <f t="shared" si="13"/>
        <v>0</v>
      </c>
      <c r="BV81" s="68"/>
      <c r="BW81" s="5"/>
      <c r="CG81" s="52"/>
      <c r="CH81" s="46" t="s">
        <v>95</v>
      </c>
      <c r="CI81" s="5"/>
      <c r="CJ81" s="5"/>
      <c r="CK81" s="75" t="str">
        <f>IF(E81="","",E81)</f>
        <v/>
      </c>
      <c r="CL81" s="75" t="str">
        <f t="shared" ref="CL81:CU81" si="14">IF(F81="","",F81)</f>
        <v/>
      </c>
      <c r="CM81" s="75" t="str">
        <f t="shared" si="14"/>
        <v/>
      </c>
      <c r="CN81" s="75" t="str">
        <f t="shared" si="14"/>
        <v/>
      </c>
      <c r="CO81" s="75" t="str">
        <f t="shared" si="14"/>
        <v/>
      </c>
      <c r="CP81" s="75" t="str">
        <f t="shared" si="14"/>
        <v/>
      </c>
      <c r="CQ81" s="75" t="str">
        <f t="shared" si="14"/>
        <v/>
      </c>
      <c r="CR81" s="75" t="str">
        <f t="shared" si="14"/>
        <v/>
      </c>
      <c r="CS81" s="75" t="str">
        <f t="shared" si="14"/>
        <v/>
      </c>
      <c r="CT81" s="75" t="str">
        <f t="shared" si="14"/>
        <v/>
      </c>
      <c r="CU81" s="75" t="str">
        <f t="shared" si="14"/>
        <v/>
      </c>
      <c r="CV81" s="68"/>
      <c r="CW81" s="26"/>
      <c r="CX81" s="5"/>
      <c r="CY81" s="52"/>
      <c r="CZ81" s="5"/>
      <c r="DA81" s="23" t="s">
        <v>104</v>
      </c>
      <c r="DC81" s="104" t="str">
        <f>IF(W81="","",W81)</f>
        <v>0</v>
      </c>
      <c r="DD81" s="104" t="str">
        <f t="shared" ref="DD81:DK81" si="15">IF(X81="","",X81)</f>
        <v>0</v>
      </c>
      <c r="DE81" s="104" t="str">
        <f t="shared" si="15"/>
        <v>0</v>
      </c>
      <c r="DF81" s="104" t="str">
        <f t="shared" si="15"/>
        <v/>
      </c>
      <c r="DG81" s="104" t="str">
        <f t="shared" si="15"/>
        <v>1</v>
      </c>
      <c r="DH81" s="104" t="str">
        <f t="shared" si="15"/>
        <v>1</v>
      </c>
      <c r="DI81" s="104" t="str">
        <f t="shared" si="15"/>
        <v>9</v>
      </c>
      <c r="DJ81" s="104" t="str">
        <f t="shared" si="15"/>
        <v>0</v>
      </c>
      <c r="DK81" s="104" t="str">
        <f t="shared" si="15"/>
        <v>0</v>
      </c>
      <c r="DL81" s="68"/>
      <c r="DM81" s="5"/>
    </row>
    <row r="82" spans="1:127" ht="3" customHeight="1" x14ac:dyDescent="0.25">
      <c r="A82" s="52"/>
      <c r="B82" s="75"/>
      <c r="C82" s="48"/>
      <c r="D82" s="48"/>
      <c r="E82" s="48"/>
      <c r="F82" s="48"/>
      <c r="G82" s="48"/>
      <c r="H82" s="48" t="e">
        <f>MID(INDEX(TableauMed[RPPS],MATCH('Entente Préalable'!D78,TableauMed[Nom_Prenom_Medecin],0)),5,1)</f>
        <v>#N/A</v>
      </c>
      <c r="I82" s="48"/>
      <c r="J82" s="48"/>
      <c r="K82" s="48"/>
      <c r="L82" s="48"/>
      <c r="M82" s="48"/>
      <c r="N82" s="48"/>
      <c r="O82" s="48"/>
      <c r="P82" s="48"/>
      <c r="Q82" s="48"/>
      <c r="R82" s="48"/>
      <c r="S82" s="54"/>
      <c r="AE82" s="58"/>
      <c r="AQ82" s="52"/>
      <c r="AR82" s="75"/>
      <c r="AS82" s="48"/>
      <c r="AT82" s="48"/>
      <c r="AU82" s="48"/>
      <c r="AV82" s="48"/>
      <c r="AW82" s="48"/>
      <c r="AX82" s="48" t="e">
        <f>MID(INDEX(TableauMed[RPPS],MATCH('Entente Préalable'!AT78,TableauMed[Nom_Prenom_Medecin],0)),5,1)</f>
        <v>#N/A</v>
      </c>
      <c r="AY82" s="48"/>
      <c r="AZ82" s="48"/>
      <c r="BA82" s="48"/>
      <c r="BB82" s="48"/>
      <c r="BC82" s="48"/>
      <c r="BD82" s="48"/>
      <c r="BE82" s="48"/>
      <c r="BF82" s="48"/>
      <c r="BG82" s="48"/>
      <c r="BH82" s="48"/>
      <c r="BI82" s="54"/>
      <c r="BU82" s="58"/>
      <c r="CG82" s="52"/>
      <c r="CH82" s="75"/>
      <c r="CI82" s="48"/>
      <c r="CJ82" s="48"/>
      <c r="CK82" s="48"/>
      <c r="CL82" s="48"/>
      <c r="CM82" s="48"/>
      <c r="CN82" s="48" t="e">
        <f>MID(INDEX(TableauMed[RPPS],MATCH(Cerfa!CJ79,TableauMed[Nom_Prenom_Medecin],0)),5,1)</f>
        <v>#N/A</v>
      </c>
      <c r="CO82" s="48"/>
      <c r="CP82" s="48"/>
      <c r="CQ82" s="48"/>
      <c r="CR82" s="48"/>
      <c r="CS82" s="48"/>
      <c r="CT82" s="48"/>
      <c r="CU82" s="48"/>
      <c r="CV82" s="48"/>
      <c r="CW82" s="48"/>
      <c r="CX82" s="48"/>
      <c r="CY82" s="54"/>
      <c r="DK82" s="58"/>
    </row>
    <row r="83" spans="1:127" ht="1.5" customHeight="1" x14ac:dyDescent="0.25"/>
    <row r="84" spans="1:127" ht="11.25" customHeight="1" x14ac:dyDescent="0.25">
      <c r="B84" s="245" t="s">
        <v>288</v>
      </c>
      <c r="C84" s="245"/>
      <c r="D84" s="245"/>
      <c r="E84" s="245"/>
      <c r="F84" s="245"/>
      <c r="G84" s="245"/>
      <c r="H84" s="245"/>
      <c r="I84" s="245"/>
      <c r="J84" s="245"/>
      <c r="K84" s="245"/>
      <c r="L84" s="245"/>
      <c r="M84" s="245"/>
      <c r="N84" s="245"/>
      <c r="O84" s="245"/>
      <c r="P84" s="245"/>
      <c r="Q84" s="245"/>
      <c r="R84" s="245"/>
      <c r="S84" s="245"/>
      <c r="T84" s="39"/>
      <c r="U84" s="245" t="s">
        <v>289</v>
      </c>
      <c r="V84" s="245"/>
      <c r="W84" s="245"/>
      <c r="X84" s="245"/>
      <c r="Y84" s="245"/>
      <c r="Z84" s="245"/>
      <c r="AA84" s="245"/>
      <c r="AB84" s="245"/>
      <c r="AC84" s="245"/>
      <c r="AD84" s="245"/>
      <c r="AE84" s="245"/>
      <c r="AF84" s="245"/>
      <c r="AG84" s="245"/>
      <c r="AH84" s="245"/>
      <c r="AI84" s="245"/>
      <c r="AJ84" s="245"/>
      <c r="AK84" s="245"/>
      <c r="AL84" s="245"/>
      <c r="AM84" s="245"/>
      <c r="AN84" s="245"/>
      <c r="AO84" s="245"/>
      <c r="AR84" s="245" t="s">
        <v>288</v>
      </c>
      <c r="AS84" s="245"/>
      <c r="AT84" s="245"/>
      <c r="AU84" s="245"/>
      <c r="AV84" s="245"/>
      <c r="AW84" s="245"/>
      <c r="AX84" s="245"/>
      <c r="AY84" s="245"/>
      <c r="AZ84" s="245"/>
      <c r="BA84" s="245"/>
      <c r="BB84" s="245"/>
      <c r="BC84" s="245"/>
      <c r="BD84" s="245"/>
      <c r="BE84" s="245"/>
      <c r="BF84" s="245"/>
      <c r="BG84" s="245"/>
      <c r="BH84" s="245"/>
      <c r="BI84" s="245"/>
      <c r="BJ84" s="39"/>
      <c r="BK84" s="245" t="s">
        <v>289</v>
      </c>
      <c r="BL84" s="245"/>
      <c r="BM84" s="245"/>
      <c r="BN84" s="245"/>
      <c r="BO84" s="245"/>
      <c r="BP84" s="245"/>
      <c r="BQ84" s="245"/>
      <c r="BR84" s="245"/>
      <c r="BS84" s="245"/>
      <c r="BT84" s="245"/>
      <c r="BU84" s="245"/>
      <c r="BV84" s="245"/>
      <c r="BW84" s="245"/>
      <c r="BX84" s="245"/>
      <c r="BY84" s="245"/>
      <c r="BZ84" s="245"/>
      <c r="CA84" s="245"/>
      <c r="CB84" s="245"/>
      <c r="CC84" s="245"/>
      <c r="CD84" s="245"/>
      <c r="CE84" s="245"/>
      <c r="CH84" s="245" t="s">
        <v>127</v>
      </c>
      <c r="CI84" s="245"/>
      <c r="CJ84" s="245"/>
      <c r="CK84" s="245"/>
      <c r="CL84" s="245"/>
      <c r="CM84" s="245"/>
      <c r="CN84" s="245"/>
      <c r="CO84" s="245"/>
      <c r="CP84" s="245"/>
      <c r="CQ84" s="245"/>
      <c r="CR84" s="245"/>
      <c r="CS84" s="245"/>
      <c r="CT84" s="245"/>
      <c r="CU84" s="245"/>
      <c r="CV84" s="245"/>
      <c r="CW84" s="245"/>
      <c r="CX84" s="245"/>
      <c r="CY84" s="245"/>
      <c r="CZ84" s="245"/>
      <c r="DA84" s="245"/>
      <c r="DB84" s="245"/>
      <c r="DC84" s="245"/>
      <c r="DD84" s="245"/>
      <c r="DE84" s="245"/>
      <c r="DF84" s="245"/>
      <c r="DG84" s="245"/>
      <c r="DH84" s="245"/>
      <c r="DI84" s="245"/>
      <c r="DJ84" s="245"/>
      <c r="DK84" s="245"/>
      <c r="DL84" s="245"/>
      <c r="DM84" s="245"/>
      <c r="DN84" s="245"/>
      <c r="DO84" s="245"/>
      <c r="DP84" s="245"/>
      <c r="DQ84" s="245"/>
      <c r="DR84" s="245"/>
      <c r="DS84" s="245"/>
      <c r="DT84" s="245"/>
      <c r="DU84" s="245"/>
    </row>
    <row r="85" spans="1:127" ht="1.5" customHeight="1" x14ac:dyDescent="0.25">
      <c r="B85" s="170"/>
      <c r="C85" s="170"/>
      <c r="D85" s="170"/>
      <c r="E85" s="170"/>
      <c r="F85" s="170"/>
      <c r="G85" s="170"/>
      <c r="H85" s="170"/>
      <c r="I85" s="170"/>
      <c r="J85" s="170"/>
      <c r="K85" s="170"/>
      <c r="L85" s="170"/>
      <c r="M85" s="170"/>
      <c r="N85" s="170"/>
      <c r="O85" s="170"/>
      <c r="P85" s="170"/>
      <c r="Q85" s="170"/>
      <c r="R85" s="170"/>
      <c r="S85" s="170"/>
      <c r="T85" s="39"/>
      <c r="U85" s="170"/>
      <c r="V85" s="170"/>
      <c r="W85" s="170"/>
      <c r="X85" s="170"/>
      <c r="Y85" s="170"/>
      <c r="Z85" s="170"/>
      <c r="AA85" s="170"/>
      <c r="AB85" s="170"/>
      <c r="AC85" s="170"/>
      <c r="AD85" s="170"/>
      <c r="AE85" s="170"/>
      <c r="AF85" s="170"/>
      <c r="AG85" s="170"/>
      <c r="AH85" s="170"/>
      <c r="AI85" s="170"/>
      <c r="AJ85" s="170"/>
      <c r="AK85" s="170"/>
      <c r="AL85" s="170"/>
      <c r="AM85" s="170"/>
      <c r="AN85" s="170"/>
      <c r="AO85" s="170"/>
      <c r="AR85" s="170"/>
      <c r="AS85" s="170"/>
      <c r="AT85" s="170"/>
      <c r="AU85" s="170"/>
      <c r="AV85" s="170"/>
      <c r="AW85" s="170"/>
      <c r="AX85" s="170"/>
      <c r="AY85" s="170"/>
      <c r="AZ85" s="170"/>
      <c r="BA85" s="170"/>
      <c r="BB85" s="170"/>
      <c r="BC85" s="170"/>
      <c r="BD85" s="170"/>
      <c r="BE85" s="170"/>
      <c r="BF85" s="170"/>
      <c r="BG85" s="170"/>
      <c r="BH85" s="170"/>
      <c r="BI85" s="170"/>
      <c r="BJ85" s="39"/>
      <c r="BK85" s="170"/>
      <c r="BL85" s="170"/>
      <c r="BM85" s="170"/>
      <c r="BN85" s="170"/>
      <c r="BO85" s="170"/>
      <c r="BP85" s="170"/>
      <c r="BQ85" s="170"/>
      <c r="BR85" s="170"/>
      <c r="BS85" s="170"/>
      <c r="BT85" s="170"/>
      <c r="BU85" s="170"/>
      <c r="BV85" s="170"/>
      <c r="BW85" s="170"/>
      <c r="BX85" s="170"/>
      <c r="BY85" s="170"/>
      <c r="BZ85" s="170"/>
      <c r="CA85" s="170"/>
      <c r="CB85" s="170"/>
      <c r="CC85" s="170"/>
      <c r="CD85" s="170"/>
      <c r="CE85" s="170"/>
      <c r="CF85" s="13"/>
      <c r="CG85" s="13"/>
      <c r="CH85" s="170"/>
      <c r="CI85" s="170"/>
      <c r="CJ85" s="170"/>
      <c r="CK85" s="170"/>
      <c r="CL85" s="170"/>
      <c r="CM85" s="170"/>
      <c r="CN85" s="170"/>
      <c r="CO85" s="170"/>
      <c r="CP85" s="170"/>
      <c r="CQ85" s="170"/>
      <c r="CR85" s="170"/>
      <c r="CS85" s="170"/>
      <c r="CT85" s="170"/>
      <c r="CU85" s="170"/>
      <c r="CV85" s="170"/>
      <c r="CW85" s="170"/>
      <c r="CX85" s="170"/>
      <c r="CY85" s="170"/>
      <c r="CZ85" s="170"/>
      <c r="DA85" s="170"/>
      <c r="DB85" s="170"/>
      <c r="DC85" s="170"/>
      <c r="DD85" s="170"/>
      <c r="DE85" s="170"/>
      <c r="DF85" s="170"/>
      <c r="DG85" s="170"/>
      <c r="DH85" s="170"/>
      <c r="DI85" s="170"/>
      <c r="DJ85" s="170"/>
      <c r="DK85" s="170"/>
      <c r="DL85" s="170"/>
      <c r="DM85" s="170"/>
      <c r="DN85" s="170"/>
      <c r="DO85" s="170"/>
      <c r="DP85" s="170"/>
      <c r="DQ85" s="170"/>
      <c r="DR85" s="170"/>
      <c r="DS85" s="170"/>
      <c r="DT85" s="170"/>
      <c r="DU85" s="170"/>
    </row>
    <row r="86" spans="1:127" ht="23.25" customHeight="1" x14ac:dyDescent="0.25">
      <c r="B86" s="65"/>
      <c r="C86" s="174"/>
      <c r="D86" s="174"/>
      <c r="E86" s="174"/>
      <c r="F86" s="174"/>
      <c r="G86" s="174"/>
      <c r="H86" s="174"/>
      <c r="I86" s="174"/>
      <c r="J86" s="174"/>
      <c r="K86" s="174"/>
      <c r="L86" s="174"/>
      <c r="M86" s="253" t="s">
        <v>327</v>
      </c>
      <c r="N86" s="253"/>
      <c r="O86" s="253"/>
      <c r="P86" s="253"/>
      <c r="Q86" s="253"/>
      <c r="R86" s="253"/>
      <c r="S86" s="175"/>
      <c r="T86" s="154"/>
      <c r="U86" s="65"/>
      <c r="V86" s="174"/>
      <c r="W86" s="174"/>
      <c r="X86" s="174"/>
      <c r="Y86" s="174"/>
      <c r="Z86" s="174"/>
      <c r="AA86" s="174"/>
      <c r="AB86" s="174"/>
      <c r="AC86" s="174"/>
      <c r="AD86" s="174"/>
      <c r="AE86" s="174"/>
      <c r="AF86" s="253" t="s">
        <v>327</v>
      </c>
      <c r="AG86" s="253"/>
      <c r="AH86" s="253"/>
      <c r="AI86" s="253"/>
      <c r="AJ86" s="253"/>
      <c r="AK86" s="253"/>
      <c r="AL86" s="253"/>
      <c r="AM86" s="253"/>
      <c r="AN86" s="253"/>
      <c r="AO86" s="175"/>
      <c r="AR86" s="65"/>
      <c r="AS86" s="174"/>
      <c r="AT86" s="174"/>
      <c r="AU86" s="174"/>
      <c r="AV86" s="174"/>
      <c r="AW86" s="174"/>
      <c r="AX86" s="174"/>
      <c r="AY86" s="174"/>
      <c r="AZ86" s="174"/>
      <c r="BA86" s="174"/>
      <c r="BB86" s="174"/>
      <c r="BC86" s="253" t="s">
        <v>327</v>
      </c>
      <c r="BD86" s="253"/>
      <c r="BE86" s="253"/>
      <c r="BF86" s="253"/>
      <c r="BG86" s="253"/>
      <c r="BH86" s="253"/>
      <c r="BI86" s="175"/>
      <c r="BJ86" s="154"/>
      <c r="BK86" s="65"/>
      <c r="BL86" s="174"/>
      <c r="BM86" s="174"/>
      <c r="BN86" s="174"/>
      <c r="BO86" s="174"/>
      <c r="BP86" s="174"/>
      <c r="BQ86" s="174"/>
      <c r="BR86" s="174"/>
      <c r="BS86" s="174"/>
      <c r="BT86" s="174"/>
      <c r="BU86" s="174"/>
      <c r="BV86" s="253" t="s">
        <v>327</v>
      </c>
      <c r="BW86" s="253"/>
      <c r="BX86" s="253"/>
      <c r="BY86" s="253"/>
      <c r="BZ86" s="253"/>
      <c r="CA86" s="253"/>
      <c r="CB86" s="253"/>
      <c r="CC86" s="253"/>
      <c r="CD86" s="253"/>
      <c r="CE86" s="175"/>
      <c r="CH86" s="251" t="s">
        <v>171</v>
      </c>
      <c r="CI86" s="251"/>
      <c r="CJ86" s="251"/>
      <c r="CK86" s="251"/>
      <c r="CL86" s="251"/>
      <c r="CM86" s="251"/>
      <c r="CN86" s="251"/>
      <c r="CO86" s="251"/>
      <c r="CP86" s="251"/>
      <c r="CQ86" s="251"/>
      <c r="CR86" s="251"/>
      <c r="CS86" s="251"/>
      <c r="CT86" s="251"/>
      <c r="CU86" s="251"/>
      <c r="CV86" s="251"/>
      <c r="CW86" s="251"/>
      <c r="CX86" s="251"/>
      <c r="CY86" s="251"/>
      <c r="CZ86" s="251"/>
      <c r="DA86" s="251"/>
      <c r="DB86" s="251"/>
      <c r="DC86" s="251"/>
      <c r="DD86" s="251"/>
      <c r="DE86" s="251"/>
      <c r="DF86" s="251"/>
      <c r="DG86" s="251"/>
      <c r="DH86" s="251"/>
      <c r="DI86" s="251"/>
      <c r="DJ86" s="251"/>
      <c r="DK86" s="251"/>
      <c r="DL86" s="251"/>
      <c r="DM86" s="251"/>
      <c r="DN86" s="251"/>
      <c r="DO86" s="251"/>
      <c r="DP86" s="251"/>
      <c r="DQ86" s="251"/>
      <c r="DR86" s="251"/>
      <c r="DS86" s="251"/>
      <c r="DT86" s="251"/>
      <c r="DU86" s="251"/>
    </row>
    <row r="87" spans="1:127" ht="12" customHeight="1" x14ac:dyDescent="0.25">
      <c r="B87" s="60" t="s">
        <v>303</v>
      </c>
      <c r="C87" s="176"/>
      <c r="D87" s="203"/>
      <c r="E87" s="176"/>
      <c r="F87" s="176"/>
      <c r="G87" s="176"/>
      <c r="H87" s="176"/>
      <c r="I87" s="176"/>
      <c r="J87" s="176"/>
      <c r="K87" s="176"/>
      <c r="L87" s="176"/>
      <c r="M87" s="176"/>
      <c r="N87" s="176"/>
      <c r="O87" s="177"/>
      <c r="P87" s="177"/>
      <c r="Q87" s="177"/>
      <c r="R87" s="177"/>
      <c r="S87" s="178"/>
      <c r="T87" s="154"/>
      <c r="U87" s="60" t="s">
        <v>303</v>
      </c>
      <c r="V87" s="176"/>
      <c r="W87" s="203"/>
      <c r="X87" s="176"/>
      <c r="Y87" s="176"/>
      <c r="Z87" s="176"/>
      <c r="AA87" s="176"/>
      <c r="AB87" s="176"/>
      <c r="AC87" s="176"/>
      <c r="AD87" s="176"/>
      <c r="AE87" s="176"/>
      <c r="AF87" s="176"/>
      <c r="AG87" s="176"/>
      <c r="AH87" s="177"/>
      <c r="AI87" s="177"/>
      <c r="AJ87" s="177"/>
      <c r="AK87" s="177"/>
      <c r="AL87" s="177"/>
      <c r="AM87" s="177"/>
      <c r="AN87" s="177"/>
      <c r="AO87" s="178"/>
      <c r="AR87" s="60" t="s">
        <v>303</v>
      </c>
      <c r="AS87" s="176"/>
      <c r="AT87" s="108" t="str">
        <f>IF(D87="","",D87)</f>
        <v/>
      </c>
      <c r="AU87" s="176"/>
      <c r="AV87" s="176"/>
      <c r="AW87" s="176"/>
      <c r="AX87" s="176"/>
      <c r="AY87" s="176"/>
      <c r="AZ87" s="176"/>
      <c r="BA87" s="176"/>
      <c r="BB87" s="176"/>
      <c r="BC87" s="176"/>
      <c r="BD87" s="176"/>
      <c r="BE87" s="177"/>
      <c r="BF87" s="177"/>
      <c r="BG87" s="177"/>
      <c r="BH87" s="177"/>
      <c r="BI87" s="178"/>
      <c r="BJ87" s="154"/>
      <c r="BK87" s="60" t="s">
        <v>303</v>
      </c>
      <c r="BL87" s="176"/>
      <c r="BM87" s="108" t="str">
        <f>IF(W87="","",W87)</f>
        <v/>
      </c>
      <c r="BN87" s="176"/>
      <c r="BO87" s="176"/>
      <c r="BP87" s="176"/>
      <c r="BQ87" s="176"/>
      <c r="BR87" s="176"/>
      <c r="BS87" s="176"/>
      <c r="BT87" s="176"/>
      <c r="BU87" s="176"/>
      <c r="BV87" s="176"/>
      <c r="BW87" s="176"/>
      <c r="BX87" s="177"/>
      <c r="BY87" s="177"/>
      <c r="BZ87" s="177"/>
      <c r="CA87" s="177"/>
      <c r="CB87" s="177"/>
      <c r="CC87" s="177"/>
      <c r="CD87" s="177"/>
      <c r="CE87" s="178"/>
      <c r="CH87" s="245" t="s">
        <v>151</v>
      </c>
      <c r="CI87" s="245"/>
      <c r="CJ87" s="245"/>
      <c r="CK87" s="245"/>
      <c r="CL87" s="245"/>
      <c r="CM87" s="245"/>
      <c r="CN87" s="245"/>
      <c r="CO87" s="245"/>
      <c r="CP87" s="245"/>
      <c r="CQ87" s="245"/>
      <c r="CR87" s="245"/>
      <c r="CS87" s="245"/>
      <c r="CT87" s="245"/>
      <c r="CU87" s="245"/>
      <c r="CV87" s="245"/>
      <c r="CW87" s="245"/>
      <c r="CX87" s="245"/>
      <c r="CY87" s="245"/>
      <c r="CZ87" s="245"/>
      <c r="DA87" s="245"/>
      <c r="DB87" s="245"/>
      <c r="DC87" s="245"/>
      <c r="DD87" s="245"/>
      <c r="DE87" s="245"/>
      <c r="DF87" s="245"/>
      <c r="DG87" s="245"/>
      <c r="DH87" s="245"/>
      <c r="DI87" s="245"/>
      <c r="DJ87" s="245"/>
      <c r="DK87" s="245"/>
      <c r="DL87" s="245"/>
      <c r="DM87" s="245"/>
      <c r="DN87" s="245"/>
      <c r="DO87" s="245"/>
      <c r="DP87" s="245"/>
      <c r="DQ87" s="245"/>
      <c r="DR87" s="245"/>
      <c r="DS87" s="245"/>
      <c r="DT87" s="245"/>
      <c r="DU87" s="245"/>
    </row>
    <row r="88" spans="1:127" ht="1.5" customHeight="1" x14ac:dyDescent="0.25">
      <c r="B88" s="68" t="s">
        <v>304</v>
      </c>
      <c r="C88" s="5"/>
      <c r="D88" s="5"/>
      <c r="E88" s="5"/>
      <c r="F88" s="5"/>
      <c r="G88" s="5"/>
      <c r="H88" s="5"/>
      <c r="I88" s="5" t="s">
        <v>306</v>
      </c>
      <c r="J88" s="5"/>
      <c r="K88" s="5"/>
      <c r="L88" s="5"/>
      <c r="M88" s="5"/>
      <c r="N88" s="5"/>
      <c r="O88" s="5"/>
      <c r="P88" s="5"/>
      <c r="Q88" s="5"/>
      <c r="R88" s="5"/>
      <c r="S88" s="52"/>
      <c r="U88" s="68" t="s">
        <v>304</v>
      </c>
      <c r="V88" s="5"/>
      <c r="W88" s="5"/>
      <c r="X88" s="5"/>
      <c r="Y88" s="5"/>
      <c r="Z88" s="5"/>
      <c r="AA88" s="5"/>
      <c r="AB88" s="5" t="s">
        <v>306</v>
      </c>
      <c r="AC88" s="5"/>
      <c r="AD88" s="5"/>
      <c r="AE88" s="5"/>
      <c r="AF88" s="5"/>
      <c r="AG88" s="5"/>
      <c r="AH88" s="5"/>
      <c r="AI88" s="5"/>
      <c r="AJ88" s="5"/>
      <c r="AK88" s="5"/>
      <c r="AL88" s="5"/>
      <c r="AM88" s="5"/>
      <c r="AN88" s="5"/>
      <c r="AO88" s="52"/>
      <c r="AR88" s="68" t="s">
        <v>304</v>
      </c>
      <c r="AS88" s="5"/>
      <c r="AT88" s="5"/>
      <c r="AU88" s="5"/>
      <c r="AV88" s="5"/>
      <c r="AW88" s="5"/>
      <c r="AX88" s="5"/>
      <c r="AY88" s="5" t="s">
        <v>306</v>
      </c>
      <c r="AZ88" s="5"/>
      <c r="BA88" s="5"/>
      <c r="BB88" s="5"/>
      <c r="BC88" s="5"/>
      <c r="BD88" s="5"/>
      <c r="BE88" s="5"/>
      <c r="BF88" s="5"/>
      <c r="BG88" s="5"/>
      <c r="BH88" s="5"/>
      <c r="BI88" s="52"/>
      <c r="BK88" s="68" t="s">
        <v>304</v>
      </c>
      <c r="BL88" s="5"/>
      <c r="BM88" s="5"/>
      <c r="BN88" s="5"/>
      <c r="BO88" s="5"/>
      <c r="BP88" s="5"/>
      <c r="BQ88" s="5"/>
      <c r="BR88" s="5" t="s">
        <v>306</v>
      </c>
      <c r="BS88" s="5"/>
      <c r="BT88" s="5"/>
      <c r="BU88" s="5"/>
      <c r="BV88" s="5"/>
      <c r="BW88" s="5"/>
      <c r="BX88" s="5"/>
      <c r="BY88" s="5"/>
      <c r="BZ88" s="5"/>
      <c r="CA88" s="5"/>
      <c r="CB88" s="5"/>
      <c r="CC88" s="5"/>
      <c r="CD88" s="5"/>
      <c r="CE88" s="52"/>
      <c r="CI88" s="96"/>
      <c r="CJ88" s="96"/>
      <c r="CK88" s="96"/>
      <c r="CL88" s="96"/>
      <c r="CM88" s="96"/>
      <c r="CN88" s="96"/>
      <c r="CO88" s="96"/>
      <c r="CP88" s="96"/>
      <c r="CQ88" s="96"/>
      <c r="CR88" s="96"/>
      <c r="CS88" s="96"/>
      <c r="CT88" s="96"/>
      <c r="CU88" s="96"/>
      <c r="CV88" s="96"/>
      <c r="CW88" s="96"/>
      <c r="CX88" s="96"/>
      <c r="CY88" s="96"/>
      <c r="CZ88" s="96"/>
      <c r="DA88" s="96"/>
      <c r="DB88" s="96"/>
      <c r="DC88" s="96"/>
      <c r="DD88" s="96"/>
      <c r="DE88" s="96"/>
      <c r="DF88" s="96"/>
      <c r="DG88" s="96"/>
      <c r="DH88" s="96"/>
      <c r="DI88" s="96"/>
      <c r="DJ88" s="96"/>
      <c r="DK88" s="96"/>
      <c r="DL88" s="96"/>
      <c r="DM88" s="96"/>
      <c r="DN88" s="96"/>
      <c r="DO88" s="96"/>
      <c r="DP88" s="96"/>
      <c r="DQ88" s="96"/>
      <c r="DR88" s="96"/>
      <c r="DS88" s="96"/>
      <c r="DT88" s="96"/>
      <c r="DU88" s="96"/>
    </row>
    <row r="89" spans="1:127" ht="12" customHeight="1" x14ac:dyDescent="0.25">
      <c r="B89" s="81" t="s">
        <v>329</v>
      </c>
      <c r="C89" s="5"/>
      <c r="D89" s="5"/>
      <c r="E89" s="203"/>
      <c r="F89" s="5"/>
      <c r="G89" s="55" t="s">
        <v>330</v>
      </c>
      <c r="H89" s="5"/>
      <c r="I89" s="5"/>
      <c r="J89" s="203"/>
      <c r="K89" s="5"/>
      <c r="L89" s="5"/>
      <c r="M89" s="5"/>
      <c r="N89" s="5"/>
      <c r="O89" s="5"/>
      <c r="P89" s="5"/>
      <c r="Q89" s="5"/>
      <c r="R89" s="5"/>
      <c r="S89" s="52"/>
      <c r="U89" s="81" t="s">
        <v>304</v>
      </c>
      <c r="V89" s="5"/>
      <c r="W89" s="5"/>
      <c r="X89" s="203"/>
      <c r="Y89" s="5"/>
      <c r="Z89" s="55" t="s">
        <v>306</v>
      </c>
      <c r="AA89" s="5"/>
      <c r="AB89" s="5"/>
      <c r="AC89" s="5"/>
      <c r="AD89" s="203"/>
      <c r="AE89" s="5"/>
      <c r="AF89" s="5"/>
      <c r="AG89" s="5"/>
      <c r="AH89" s="5"/>
      <c r="AI89" s="5"/>
      <c r="AJ89" s="5"/>
      <c r="AK89" s="5"/>
      <c r="AL89" s="5"/>
      <c r="AM89" s="5"/>
      <c r="AN89" s="5"/>
      <c r="AO89" s="52"/>
      <c r="AR89" s="81" t="s">
        <v>304</v>
      </c>
      <c r="AS89" s="5"/>
      <c r="AT89" s="5"/>
      <c r="AU89" s="108" t="str">
        <f>IF(E89="","",E89)</f>
        <v/>
      </c>
      <c r="AV89" s="5"/>
      <c r="AW89" s="55" t="s">
        <v>306</v>
      </c>
      <c r="AX89" s="5"/>
      <c r="AY89" s="5"/>
      <c r="AZ89" s="108" t="str">
        <f>IF(J89="","",J89)</f>
        <v/>
      </c>
      <c r="BA89" s="5"/>
      <c r="BB89" s="5"/>
      <c r="BC89" s="5"/>
      <c r="BD89" s="5"/>
      <c r="BE89" s="5"/>
      <c r="BF89" s="5"/>
      <c r="BG89" s="5"/>
      <c r="BH89" s="5"/>
      <c r="BI89" s="52"/>
      <c r="BK89" s="81" t="s">
        <v>304</v>
      </c>
      <c r="BL89" s="5"/>
      <c r="BM89" s="5"/>
      <c r="BN89" s="108" t="str">
        <f>IF(X89="","",X89)</f>
        <v/>
      </c>
      <c r="BO89" s="5"/>
      <c r="BP89" s="55" t="s">
        <v>306</v>
      </c>
      <c r="BQ89" s="5"/>
      <c r="BR89" s="5"/>
      <c r="BS89" s="5"/>
      <c r="BT89" s="108" t="str">
        <f>IF(AD89="","",AD89)</f>
        <v/>
      </c>
      <c r="BU89" s="5"/>
      <c r="BV89" s="5"/>
      <c r="BW89" s="5"/>
      <c r="BX89" s="5"/>
      <c r="BY89" s="5"/>
      <c r="BZ89" s="5"/>
      <c r="CA89" s="5"/>
      <c r="CB89" s="5"/>
      <c r="CC89" s="5"/>
      <c r="CD89" s="5"/>
      <c r="CE89" s="52"/>
      <c r="CH89" s="97" t="s">
        <v>96</v>
      </c>
      <c r="CI89" s="94"/>
      <c r="CJ89" s="94"/>
      <c r="CK89" s="94"/>
      <c r="CL89" s="94" t="str">
        <f>IF(INDEX(Tableau1[Societe_Transporteur],MATCH(Demandes!X11,Tableau1[Num_Commande],0))="","",LEFT(INDEX(Tableau1[Societe_Transporteur],MATCH(Demandes!X11,Tableau1[Num_Commande],0)),FIND(" -",INDEX(Tableau1[Societe_Transporteur],MATCH(Demandes!X11,Tableau1[Num_Commande],0)))-1))</f>
        <v/>
      </c>
      <c r="CM89" s="94"/>
      <c r="CN89" s="94"/>
      <c r="CO89" s="94"/>
      <c r="CP89" s="94"/>
      <c r="CQ89" s="94"/>
      <c r="CR89" s="94"/>
      <c r="CS89" s="94"/>
      <c r="CT89" s="94"/>
      <c r="CU89" s="94"/>
      <c r="CV89" s="94"/>
      <c r="CW89" s="94"/>
      <c r="CX89" s="94"/>
      <c r="CY89" s="94"/>
      <c r="CZ89" s="94"/>
      <c r="DA89" s="94"/>
      <c r="DB89" s="94"/>
      <c r="DC89" s="95" t="s">
        <v>186</v>
      </c>
      <c r="DD89" s="94"/>
      <c r="DE89" s="94"/>
      <c r="DF89" s="94"/>
      <c r="DG89" s="94"/>
      <c r="DH89" s="94"/>
      <c r="DI89" s="94"/>
      <c r="DJ89" s="94"/>
      <c r="DK89" s="94"/>
      <c r="DL89" s="94"/>
      <c r="DM89" s="94"/>
      <c r="DN89" s="94"/>
      <c r="DO89" s="94"/>
      <c r="DP89" s="94"/>
      <c r="DQ89" s="94"/>
      <c r="DR89" s="94"/>
      <c r="DS89" s="94"/>
      <c r="DT89" s="94"/>
      <c r="DU89" s="98"/>
    </row>
    <row r="90" spans="1:127" ht="12" customHeight="1" x14ac:dyDescent="0.25">
      <c r="B90" s="81" t="s">
        <v>305</v>
      </c>
      <c r="C90" s="5"/>
      <c r="D90" s="5"/>
      <c r="E90" s="5"/>
      <c r="F90" s="5"/>
      <c r="G90" s="5"/>
      <c r="H90" s="5"/>
      <c r="I90" s="5"/>
      <c r="J90" s="5"/>
      <c r="K90" s="5"/>
      <c r="L90" s="5"/>
      <c r="M90" s="5"/>
      <c r="N90" s="5"/>
      <c r="O90" s="5"/>
      <c r="P90" s="5"/>
      <c r="Q90" s="5"/>
      <c r="R90" s="5"/>
      <c r="S90" s="52"/>
      <c r="U90" s="81" t="s">
        <v>305</v>
      </c>
      <c r="V90" s="5"/>
      <c r="W90" s="5"/>
      <c r="X90" s="5"/>
      <c r="Y90" s="5"/>
      <c r="Z90" s="5"/>
      <c r="AA90" s="5"/>
      <c r="AB90" s="5"/>
      <c r="AC90" s="5"/>
      <c r="AD90" s="5"/>
      <c r="AE90" s="5"/>
      <c r="AF90" s="5"/>
      <c r="AG90" s="5"/>
      <c r="AH90" s="5"/>
      <c r="AI90" s="5"/>
      <c r="AJ90" s="5"/>
      <c r="AK90" s="5"/>
      <c r="AL90" s="5"/>
      <c r="AM90" s="5"/>
      <c r="AN90" s="5"/>
      <c r="AO90" s="52"/>
      <c r="AR90" s="81" t="s">
        <v>305</v>
      </c>
      <c r="AS90" s="5"/>
      <c r="AT90" s="5"/>
      <c r="AU90" s="5"/>
      <c r="AV90" s="5"/>
      <c r="AW90" s="5"/>
      <c r="AX90" s="5"/>
      <c r="AY90" s="5"/>
      <c r="AZ90" s="5"/>
      <c r="BA90" s="5"/>
      <c r="BB90" s="5"/>
      <c r="BC90" s="5"/>
      <c r="BD90" s="5"/>
      <c r="BE90" s="5"/>
      <c r="BF90" s="5"/>
      <c r="BG90" s="5"/>
      <c r="BH90" s="5"/>
      <c r="BI90" s="52"/>
      <c r="BK90" s="81" t="s">
        <v>305</v>
      </c>
      <c r="BL90" s="5"/>
      <c r="BM90" s="5"/>
      <c r="BN90" s="5"/>
      <c r="BO90" s="5"/>
      <c r="BP90" s="5"/>
      <c r="BQ90" s="5"/>
      <c r="BR90" s="5"/>
      <c r="BS90" s="5"/>
      <c r="BT90" s="5"/>
      <c r="BU90" s="5"/>
      <c r="BV90" s="5"/>
      <c r="BW90" s="5"/>
      <c r="BX90" s="5"/>
      <c r="BY90" s="5"/>
      <c r="BZ90" s="5"/>
      <c r="CA90" s="5"/>
      <c r="CB90" s="5"/>
      <c r="CC90" s="5"/>
      <c r="CD90" s="5"/>
      <c r="CE90" s="52"/>
      <c r="CH90" s="99" t="s">
        <v>9</v>
      </c>
      <c r="CI90" s="5"/>
      <c r="CJ90" s="5"/>
      <c r="CK90" s="5"/>
      <c r="CL90" s="5" t="str">
        <f>IF(CL89="","",(INDEX(Tableau26[Adresse_HM],MATCH(CL89,Tableau26[Societe_HM],0))&amp;" "&amp;INDEX(Tableau26[Departement_HM],MATCH(CL89,Tableau26[Societe_HM],0))))</f>
        <v/>
      </c>
      <c r="CM90" s="5"/>
      <c r="CN90" s="5"/>
      <c r="CO90" s="5"/>
      <c r="CP90" s="5"/>
      <c r="CQ90" s="5"/>
      <c r="CR90" s="5"/>
      <c r="CS90" s="5"/>
      <c r="CT90" s="5"/>
      <c r="CU90" s="5"/>
      <c r="CV90" s="5"/>
      <c r="CW90" s="5"/>
      <c r="CX90" s="5"/>
      <c r="CY90" s="5"/>
      <c r="CZ90" s="5"/>
      <c r="DA90" s="5"/>
      <c r="DB90" s="5"/>
      <c r="DC90" s="19" t="str">
        <f>IF(CL89="","",INDEX(LEFT(Tableau26[Siret_HM],1),MATCH(Cerfa!F81,Tableau26[Societe_HM],0)))</f>
        <v/>
      </c>
      <c r="DD90" s="19" t="str">
        <f>IF(CL89="","",MID(INDEX(Tableau26[Siret_HM],MATCH(Cerfa!F81,Tableau26[Societe_HM],0)),2,1))</f>
        <v/>
      </c>
      <c r="DE90" s="19" t="str">
        <f>IF(CL89="","",MID(INDEX(Tableau26[Siret_HM],MATCH(Cerfa!F81,Tableau26[Societe_HM],0)),3,1))</f>
        <v/>
      </c>
      <c r="DF90" s="48"/>
      <c r="DG90" s="54" t="str">
        <f>IF(CL89="","",MID(INDEX(Tableau26[Siret_HM],MATCH(Cerfa!F81,Tableau26[Societe_HM],0)),4,1))</f>
        <v/>
      </c>
      <c r="DH90" s="19" t="str">
        <f>IF(CL89="","",MID(INDEX(Tableau26[Siret_HM],MATCH(Cerfa!F81,Tableau26[Societe_HM],0)),5,1))</f>
        <v/>
      </c>
      <c r="DI90" s="19" t="str">
        <f>IF(CL89="","",MID(INDEX(Tableau26[Siret_HM],MATCH(Cerfa!F81,Tableau26[Societe_HM],0)),6,1))</f>
        <v/>
      </c>
      <c r="DJ90" s="19" t="str">
        <f>IF(CL89="","",MID(INDEX(Tableau26[Siret_HM],MATCH(Cerfa!F81,Tableau26[Societe_HM],0)),7,1))</f>
        <v/>
      </c>
      <c r="DK90" s="19" t="str">
        <f>IF(CL89="","",MID(INDEX(Tableau26[Siret_HM],MATCH(Cerfa!F81,Tableau26[Societe_HM],0)),8,1))</f>
        <v/>
      </c>
      <c r="DL90" s="48"/>
      <c r="DM90" s="54" t="str">
        <f>IF(CL89="","",MID(INDEX(Tableau26[Siret_HM],MATCH(Cerfa!F81,Tableau26[Societe_HM],0)),9,1))</f>
        <v/>
      </c>
      <c r="DN90" s="90"/>
      <c r="DO90" s="90" t="str">
        <f>IF(CL89="","",MID(INDEX(Tableau26[Siret_HM],MATCH(Cerfa!F81,Tableau26[Societe_HM],0)),10,1))</f>
        <v/>
      </c>
      <c r="DP90" s="90" t="str">
        <f>IF(CL89="","",MID(INDEX(Tableau26[Siret_HM],MATCH(Cerfa!F81,Tableau26[Societe_HM],0)),11,1))</f>
        <v/>
      </c>
      <c r="DQ90" s="90"/>
      <c r="DR90" s="90" t="str">
        <f>IF(CL89="","",MID(INDEX(Tableau26[Siret_HM],MATCH(Cerfa!F81,Tableau26[Societe_HM],0)),12,1))</f>
        <v/>
      </c>
      <c r="DS90" s="90" t="str">
        <f>IF(CL89="","",MID(INDEX(Tableau26[Siret_HM],MATCH(Cerfa!F81,Tableau26[Societe_HM],0)),13,1))</f>
        <v/>
      </c>
      <c r="DT90" s="91" t="str">
        <f>IF(CL89="","",MID(INDEX(Tableau26[Siret_HM],MATCH(Cerfa!F81,Tableau26[Societe_HM],0)),14,1))</f>
        <v/>
      </c>
      <c r="DU90" s="100"/>
    </row>
    <row r="91" spans="1:127" ht="12" customHeight="1" x14ac:dyDescent="0.25">
      <c r="B91" s="60" t="s">
        <v>307</v>
      </c>
      <c r="C91" s="5"/>
      <c r="D91" s="204"/>
      <c r="E91" s="198"/>
      <c r="F91" s="197"/>
      <c r="G91" s="198"/>
      <c r="H91" s="197"/>
      <c r="I91" s="197"/>
      <c r="J91" s="197"/>
      <c r="K91" s="198"/>
      <c r="L91" s="5"/>
      <c r="M91" s="5"/>
      <c r="N91" s="5"/>
      <c r="O91" s="5"/>
      <c r="P91" s="5"/>
      <c r="Q91" s="5"/>
      <c r="R91" s="5"/>
      <c r="S91" s="52"/>
      <c r="U91" s="60" t="s">
        <v>307</v>
      </c>
      <c r="V91" s="5"/>
      <c r="W91" s="196"/>
      <c r="X91" s="198"/>
      <c r="Y91" s="197"/>
      <c r="Z91" s="198"/>
      <c r="AA91" s="197"/>
      <c r="AB91" s="197"/>
      <c r="AC91" s="197"/>
      <c r="AD91" s="198"/>
      <c r="AE91" s="5"/>
      <c r="AF91" s="5"/>
      <c r="AG91" s="5"/>
      <c r="AH91" s="5"/>
      <c r="AI91" s="5"/>
      <c r="AJ91" s="5"/>
      <c r="AK91" s="5"/>
      <c r="AL91" s="5"/>
      <c r="AM91" s="5"/>
      <c r="AN91" s="5"/>
      <c r="AO91" s="52"/>
      <c r="AR91" s="60" t="s">
        <v>307</v>
      </c>
      <c r="AS91" s="5"/>
      <c r="AT91" s="75" t="str">
        <f>IF(D91="","",D91)</f>
        <v/>
      </c>
      <c r="AU91" s="75" t="str">
        <f t="shared" ref="AU91:BA91" si="16">IF(E91="","",E91)</f>
        <v/>
      </c>
      <c r="AV91" s="75" t="str">
        <f t="shared" si="16"/>
        <v/>
      </c>
      <c r="AW91" s="75" t="str">
        <f t="shared" si="16"/>
        <v/>
      </c>
      <c r="AX91" s="75" t="str">
        <f t="shared" si="16"/>
        <v/>
      </c>
      <c r="AY91" s="75" t="str">
        <f t="shared" si="16"/>
        <v/>
      </c>
      <c r="AZ91" s="75" t="str">
        <f t="shared" si="16"/>
        <v/>
      </c>
      <c r="BA91" s="75" t="str">
        <f t="shared" si="16"/>
        <v/>
      </c>
      <c r="BB91" s="5"/>
      <c r="BC91" s="5"/>
      <c r="BD91" s="5"/>
      <c r="BE91" s="5"/>
      <c r="BF91" s="5"/>
      <c r="BG91" s="5"/>
      <c r="BH91" s="5"/>
      <c r="BI91" s="52"/>
      <c r="BK91" s="60" t="s">
        <v>307</v>
      </c>
      <c r="BL91" s="5"/>
      <c r="BM91" s="75" t="str">
        <f>IF(W91="","",W91)</f>
        <v/>
      </c>
      <c r="BN91" s="75" t="str">
        <f t="shared" ref="BN91:BT91" si="17">IF(X91="","",X91)</f>
        <v/>
      </c>
      <c r="BO91" s="75" t="str">
        <f t="shared" si="17"/>
        <v/>
      </c>
      <c r="BP91" s="75" t="str">
        <f t="shared" si="17"/>
        <v/>
      </c>
      <c r="BQ91" s="75" t="str">
        <f t="shared" si="17"/>
        <v/>
      </c>
      <c r="BR91" s="75" t="str">
        <f t="shared" si="17"/>
        <v/>
      </c>
      <c r="BS91" s="75" t="str">
        <f t="shared" si="17"/>
        <v/>
      </c>
      <c r="BT91" s="75" t="str">
        <f t="shared" si="17"/>
        <v/>
      </c>
      <c r="BU91" s="5"/>
      <c r="BV91" s="5"/>
      <c r="BW91" s="5"/>
      <c r="BX91" s="5"/>
      <c r="BY91" s="5"/>
      <c r="BZ91" s="5"/>
      <c r="CA91" s="5"/>
      <c r="CB91" s="5"/>
      <c r="CC91" s="5"/>
      <c r="CD91" s="5"/>
      <c r="CE91" s="52"/>
      <c r="CH91" s="99" t="s">
        <v>152</v>
      </c>
      <c r="CI91" s="5"/>
      <c r="CJ91" s="5"/>
      <c r="CK91" s="5"/>
      <c r="CL91" s="5"/>
      <c r="CM91" s="5"/>
      <c r="CN91" s="5"/>
      <c r="CO91" s="5"/>
      <c r="CP91" s="5"/>
      <c r="CQ91" s="75"/>
      <c r="CR91" s="54"/>
      <c r="CS91" s="48"/>
      <c r="CT91" s="54"/>
      <c r="CU91" s="48"/>
      <c r="CV91" s="48"/>
      <c r="CW91" s="48"/>
      <c r="CX91" s="48"/>
      <c r="CY91" s="54"/>
      <c r="CZ91" s="5"/>
      <c r="DA91" s="5"/>
      <c r="DB91" s="5"/>
      <c r="DC91" s="55" t="s">
        <v>56</v>
      </c>
      <c r="DD91" s="5"/>
      <c r="DE91" s="5"/>
      <c r="DF91" s="5"/>
      <c r="DG91" s="5"/>
      <c r="DH91" s="5"/>
      <c r="DI91" s="5"/>
      <c r="DJ91" s="5"/>
      <c r="DK91" s="5"/>
      <c r="DL91" s="5"/>
      <c r="DM91" s="93"/>
      <c r="DN91" s="93"/>
      <c r="DO91" s="93"/>
      <c r="DP91" s="5"/>
      <c r="DQ91" s="5"/>
      <c r="DR91" s="5"/>
      <c r="DS91" s="5"/>
      <c r="DT91" s="5"/>
      <c r="DU91" s="100"/>
    </row>
    <row r="92" spans="1:127" ht="2.25" customHeight="1" x14ac:dyDescent="0.25">
      <c r="B92" s="59"/>
      <c r="C92" s="48"/>
      <c r="D92" s="48"/>
      <c r="E92" s="48"/>
      <c r="F92" s="48"/>
      <c r="G92" s="48"/>
      <c r="H92" s="48"/>
      <c r="I92" s="48"/>
      <c r="J92" s="48"/>
      <c r="K92" s="48"/>
      <c r="L92" s="48"/>
      <c r="M92" s="48"/>
      <c r="N92" s="48"/>
      <c r="O92" s="48"/>
      <c r="P92" s="48"/>
      <c r="Q92" s="48"/>
      <c r="R92" s="48"/>
      <c r="S92" s="54"/>
      <c r="U92" s="59"/>
      <c r="V92" s="48"/>
      <c r="W92" s="48"/>
      <c r="X92" s="48"/>
      <c r="Y92" s="48"/>
      <c r="Z92" s="48"/>
      <c r="AA92" s="48"/>
      <c r="AB92" s="48"/>
      <c r="AC92" s="48"/>
      <c r="AD92" s="48"/>
      <c r="AE92" s="48"/>
      <c r="AF92" s="48"/>
      <c r="AG92" s="48"/>
      <c r="AH92" s="48"/>
      <c r="AI92" s="48"/>
      <c r="AJ92" s="48"/>
      <c r="AK92" s="48"/>
      <c r="AL92" s="48"/>
      <c r="AM92" s="48"/>
      <c r="AN92" s="48"/>
      <c r="AO92" s="54"/>
      <c r="AR92" s="59"/>
      <c r="AS92" s="48"/>
      <c r="AT92" s="48"/>
      <c r="AU92" s="48"/>
      <c r="AV92" s="48"/>
      <c r="AW92" s="48"/>
      <c r="AX92" s="48"/>
      <c r="AY92" s="48"/>
      <c r="AZ92" s="48"/>
      <c r="BA92" s="48"/>
      <c r="BB92" s="48"/>
      <c r="BC92" s="48"/>
      <c r="BD92" s="48"/>
      <c r="BE92" s="48"/>
      <c r="BF92" s="48"/>
      <c r="BG92" s="48"/>
      <c r="BH92" s="48"/>
      <c r="BI92" s="54"/>
      <c r="BK92" s="59"/>
      <c r="BL92" s="48"/>
      <c r="BM92" s="48"/>
      <c r="BN92" s="48"/>
      <c r="BO92" s="48"/>
      <c r="BP92" s="48"/>
      <c r="BQ92" s="48"/>
      <c r="BR92" s="48"/>
      <c r="BS92" s="48"/>
      <c r="BT92" s="48"/>
      <c r="BU92" s="48"/>
      <c r="BV92" s="48"/>
      <c r="BW92" s="48"/>
      <c r="BX92" s="48"/>
      <c r="BY92" s="48"/>
      <c r="BZ92" s="48"/>
      <c r="CA92" s="48"/>
      <c r="CB92" s="48"/>
      <c r="CC92" s="48"/>
      <c r="CD92" s="48"/>
      <c r="CE92" s="54"/>
      <c r="CH92" s="99"/>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93"/>
      <c r="DN92" s="93"/>
      <c r="DO92" s="93"/>
      <c r="DP92" s="93"/>
      <c r="DQ92" s="93"/>
      <c r="DR92" s="93"/>
      <c r="DS92" s="93"/>
      <c r="DT92" s="93"/>
      <c r="DU92" s="100"/>
    </row>
    <row r="93" spans="1:127" ht="49.5" customHeight="1" x14ac:dyDescent="0.25">
      <c r="B93" s="252" t="s">
        <v>175</v>
      </c>
      <c r="C93" s="252"/>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R93" s="249" t="s">
        <v>175</v>
      </c>
      <c r="AS93" s="249"/>
      <c r="AT93" s="249"/>
      <c r="AU93" s="249"/>
      <c r="AV93" s="249"/>
      <c r="AW93" s="249"/>
      <c r="AX93" s="249"/>
      <c r="AY93" s="249"/>
      <c r="AZ93" s="249"/>
      <c r="BA93" s="249"/>
      <c r="BB93" s="249"/>
      <c r="BC93" s="249"/>
      <c r="BD93" s="249"/>
      <c r="BE93" s="249"/>
      <c r="BF93" s="249"/>
      <c r="BG93" s="249"/>
      <c r="BH93" s="249"/>
      <c r="BI93" s="249"/>
      <c r="BJ93" s="249"/>
      <c r="BK93" s="249"/>
      <c r="BL93" s="249"/>
      <c r="BM93" s="249"/>
      <c r="BN93" s="249"/>
      <c r="BO93" s="249"/>
      <c r="BP93" s="249"/>
      <c r="BQ93" s="249"/>
      <c r="BR93" s="249"/>
      <c r="BS93" s="249"/>
      <c r="BT93" s="249"/>
      <c r="BU93" s="249"/>
      <c r="BV93" s="249"/>
      <c r="BW93" s="249"/>
      <c r="BX93" s="249"/>
      <c r="BY93" s="249"/>
      <c r="BZ93" s="249"/>
      <c r="CA93" s="249"/>
      <c r="CB93" s="249"/>
      <c r="CC93" s="249"/>
      <c r="CD93" s="249"/>
      <c r="CE93" s="249"/>
      <c r="CH93" s="249" t="s">
        <v>175</v>
      </c>
      <c r="CI93" s="249"/>
      <c r="CJ93" s="249"/>
      <c r="CK93" s="249"/>
      <c r="CL93" s="249"/>
      <c r="CM93" s="249"/>
      <c r="CN93" s="249"/>
      <c r="CO93" s="249"/>
      <c r="CP93" s="249"/>
      <c r="CQ93" s="249"/>
      <c r="CR93" s="249"/>
      <c r="CS93" s="249"/>
      <c r="CT93" s="249"/>
      <c r="CU93" s="249"/>
      <c r="CV93" s="249"/>
      <c r="CW93" s="249"/>
      <c r="CX93" s="249"/>
      <c r="CY93" s="249"/>
      <c r="CZ93" s="249"/>
      <c r="DA93" s="249"/>
      <c r="DB93" s="249"/>
      <c r="DC93" s="249"/>
      <c r="DD93" s="249"/>
      <c r="DE93" s="249"/>
      <c r="DF93" s="249"/>
      <c r="DG93" s="249"/>
      <c r="DH93" s="249"/>
      <c r="DI93" s="249"/>
      <c r="DJ93" s="249"/>
      <c r="DK93" s="249"/>
      <c r="DL93" s="249"/>
      <c r="DM93" s="249"/>
      <c r="DN93" s="249"/>
      <c r="DO93" s="249"/>
      <c r="DP93" s="249"/>
      <c r="DQ93" s="249"/>
      <c r="DR93" s="249"/>
      <c r="DS93" s="249"/>
      <c r="DT93" s="249"/>
      <c r="DU93" s="249"/>
      <c r="DV93" s="249"/>
    </row>
    <row r="94" spans="1:127"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row>
    <row r="95" spans="1:127"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row>
    <row r="96" spans="1:127"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row>
    <row r="97" spans="1: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row>
    <row r="98" spans="1: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row>
    <row r="99" spans="1: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row>
    <row r="100" spans="1: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row>
    <row r="101" spans="1: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row>
    <row r="102" spans="1: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row>
    <row r="103" spans="1: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row>
    <row r="104" spans="1: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row>
    <row r="105" spans="1: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row>
    <row r="106" spans="1: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row>
    <row r="107" spans="1: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row>
    <row r="108" spans="1: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row>
    <row r="109" spans="1: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row>
    <row r="110" spans="1:127"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row>
    <row r="111" spans="1:127"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row>
    <row r="112" spans="1:127"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row>
    <row r="113" spans="1:127"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row>
    <row r="114" spans="1:127"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row>
    <row r="115" spans="1:127"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row>
    <row r="116" spans="1:127"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row>
    <row r="117" spans="1:127"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row>
    <row r="118" spans="1:127"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row>
    <row r="119" spans="1:127"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row>
    <row r="120" spans="1:127"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row>
    <row r="121" spans="1:127"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row>
    <row r="122" spans="1:127"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row>
    <row r="123" spans="1:127"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row>
    <row r="124" spans="1:127"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row>
    <row r="125" spans="1:127"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row>
    <row r="126" spans="1:127"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row>
    <row r="127" spans="1:127"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row>
    <row r="128" spans="1:127"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row>
    <row r="129" spans="1:127"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row>
    <row r="130" spans="1:127"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row>
    <row r="131" spans="1:127"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row>
    <row r="132" spans="1:127"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row>
    <row r="133" spans="1:127"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row>
    <row r="134" spans="1:127"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row>
    <row r="135" spans="1:127"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row>
    <row r="136" spans="1:127"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row>
    <row r="137" spans="1:127"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row>
    <row r="138" spans="1:127"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row>
    <row r="139" spans="1:127"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row>
    <row r="140" spans="1:127"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row>
    <row r="141" spans="1:127"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row>
    <row r="142" spans="1:127"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row>
    <row r="143" spans="1:127"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row>
    <row r="144" spans="1:127"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row>
    <row r="145" spans="1:127"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row>
    <row r="146" spans="1:127"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row>
    <row r="147" spans="1:127"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row>
    <row r="148" spans="1:127"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row>
    <row r="149" spans="1:127"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row>
    <row r="150" spans="1:127"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row>
    <row r="151" spans="1:127"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row>
    <row r="152" spans="1:127"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row>
    <row r="153" spans="1:127"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row>
    <row r="154" spans="1:127"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row>
    <row r="155" spans="1:127"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row>
    <row r="156" spans="1:127"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row>
    <row r="157" spans="1:127"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row>
    <row r="158" spans="1:127"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row>
    <row r="159" spans="1:127"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row>
    <row r="160" spans="1:127"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row>
    <row r="161" spans="1:127"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row>
    <row r="162" spans="1:127"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row>
    <row r="163" spans="1:127"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row>
    <row r="164" spans="1:127"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row>
    <row r="165" spans="1:127"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row>
    <row r="166" spans="1:127"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row>
    <row r="167" spans="1:127"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row>
    <row r="168" spans="1:127"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row>
    <row r="169" spans="1:127"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row>
    <row r="170" spans="1:127"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row>
    <row r="171" spans="1:127"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row>
    <row r="172" spans="1:127"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row>
    <row r="173" spans="1:127"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row>
    <row r="174" spans="1:127"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row>
    <row r="175" spans="1:127"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row>
    <row r="176" spans="1:127"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row>
    <row r="177" spans="1:127"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row>
    <row r="178" spans="1:127"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row>
    <row r="179" spans="1:127"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row>
    <row r="180" spans="1:127"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row>
    <row r="181" spans="1:127"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row>
    <row r="182" spans="1:127"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row>
    <row r="183" spans="1:127"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row>
    <row r="184" spans="1:127"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row>
    <row r="185" spans="1:127"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row>
    <row r="186" spans="1:127"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row>
    <row r="187" spans="1:127"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row>
    <row r="188" spans="1:127"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row>
    <row r="189" spans="1:127"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row>
    <row r="190" spans="1:127"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row>
    <row r="191" spans="1:127"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row>
    <row r="192" spans="1:127"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row>
    <row r="193" spans="1:127"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row>
    <row r="194" spans="1:127"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row>
    <row r="195" spans="1:127"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row>
    <row r="196" spans="1:127"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row>
    <row r="197" spans="1:127"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row>
    <row r="198" spans="1:127"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row>
    <row r="199" spans="1:127"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row>
    <row r="200" spans="1:127"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row>
    <row r="201" spans="1:127"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row>
    <row r="202" spans="1:127"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row>
    <row r="203" spans="1:127"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row>
    <row r="204" spans="1:127"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row>
    <row r="205" spans="1:127"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row>
    <row r="206" spans="1:127"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row>
    <row r="207" spans="1:127"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row>
    <row r="208" spans="1:127"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row>
    <row r="209" spans="1:127"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row>
    <row r="210" spans="1:127"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row>
    <row r="211" spans="1:127"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row>
    <row r="212" spans="1:127"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row>
    <row r="213" spans="1:127"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row>
    <row r="214" spans="1:127"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row>
    <row r="215" spans="1:127"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row>
    <row r="216" spans="1:127"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row>
    <row r="217" spans="1:127"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row>
    <row r="218" spans="1:127"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row>
    <row r="219" spans="1:127"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row>
    <row r="220" spans="1:127"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row>
    <row r="221" spans="1:127"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row>
    <row r="222" spans="1:127"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row>
    <row r="223" spans="1:127"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row>
    <row r="224" spans="1:127"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row>
    <row r="225" spans="1:127"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row>
    <row r="226" spans="1:127"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row>
    <row r="227" spans="1:127"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row>
    <row r="228" spans="1:127"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row>
    <row r="229" spans="1:127"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row>
    <row r="230" spans="1:127"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row>
    <row r="231" spans="1:127"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row>
    <row r="232" spans="1:127"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row>
    <row r="233" spans="1:127"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row>
    <row r="234" spans="1:127"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row>
    <row r="235" spans="1:127"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row>
    <row r="236" spans="1:127"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row>
    <row r="237" spans="1:127"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row>
    <row r="238" spans="1:127"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row>
    <row r="239" spans="1:127"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row>
    <row r="240" spans="1:127"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row>
    <row r="241" spans="1:127"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row>
    <row r="242" spans="1:127"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row>
    <row r="243" spans="1:127"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row>
    <row r="244" spans="1:127"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row>
    <row r="245" spans="1:127"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row>
    <row r="246" spans="1:127"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row>
    <row r="247" spans="1:127"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row>
    <row r="248" spans="1:127"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row>
    <row r="249" spans="1:127"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row>
    <row r="250" spans="1:127"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row>
    <row r="251" spans="1:127"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row>
    <row r="252" spans="1:127"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row>
    <row r="253" spans="1:127"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row>
    <row r="254" spans="1:127"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row>
    <row r="255" spans="1:127"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row>
    <row r="256" spans="1:127"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row>
    <row r="257" spans="1:127"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row>
    <row r="258" spans="1:127"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row>
    <row r="259" spans="1:127"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row>
    <row r="260" spans="1:127"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row>
    <row r="261" spans="1:127"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row>
    <row r="262" spans="1:127"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row>
    <row r="263" spans="1:127"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row>
    <row r="264" spans="1:127"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row>
    <row r="265" spans="1:127"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row>
    <row r="266" spans="1:127"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row>
    <row r="267" spans="1:127"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row>
    <row r="268" spans="1:127"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row>
    <row r="269" spans="1:127"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row>
    <row r="270" spans="1:127"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row>
    <row r="271" spans="1:127"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row>
    <row r="272" spans="1:127"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row>
    <row r="273" spans="1:127"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row>
    <row r="274" spans="1:127"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row>
    <row r="275" spans="1:127"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row>
    <row r="276" spans="1:127"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row>
    <row r="277" spans="1:127"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row>
    <row r="278" spans="1:127"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row>
    <row r="279" spans="1:127"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row>
    <row r="280" spans="1:127"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row>
    <row r="281" spans="1:127"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row>
    <row r="282" spans="1:127"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row>
    <row r="283" spans="1:127"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row>
    <row r="284" spans="1:127"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row>
    <row r="285" spans="1:127"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row>
    <row r="286" spans="1:127"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row>
    <row r="287" spans="1:127"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row>
    <row r="288" spans="1:127"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row>
    <row r="289" spans="1:127"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row>
    <row r="290" spans="1:127"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row>
    <row r="291" spans="1:127"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row>
    <row r="292" spans="1:127"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row>
    <row r="293" spans="1:127"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row>
    <row r="294" spans="1:127"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row>
    <row r="295" spans="1:127"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row>
    <row r="296" spans="1:127"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row>
    <row r="297" spans="1:127"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row>
    <row r="298" spans="1:127"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row>
    <row r="299" spans="1:127"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row>
    <row r="300" spans="1:127"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row>
    <row r="301" spans="1:127"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row>
    <row r="302" spans="1:127"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row>
    <row r="303" spans="1:127"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row>
    <row r="304" spans="1:127"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row>
    <row r="305" spans="1:127"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row>
    <row r="306" spans="1:127"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row>
    <row r="307" spans="1:127"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row>
    <row r="308" spans="1:127"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row>
    <row r="309" spans="1:127"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row>
    <row r="310" spans="1:127"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row>
    <row r="311" spans="1:127"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row>
    <row r="312" spans="1:127"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row>
    <row r="313" spans="1:127"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row>
    <row r="314" spans="1:127"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row>
    <row r="315" spans="1:127"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row>
    <row r="316" spans="1:127"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row>
    <row r="317" spans="1:127"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row>
    <row r="318" spans="1:127"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row>
    <row r="319" spans="1:127"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row>
    <row r="320" spans="1:127"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row>
    <row r="321" spans="1:127"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row>
    <row r="322" spans="1:127"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row>
    <row r="323" spans="1:127"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row>
    <row r="324" spans="1:127"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row>
    <row r="325" spans="1:127"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row>
    <row r="326" spans="1:127"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row>
    <row r="327" spans="1:127"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row>
    <row r="328" spans="1:127"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row>
    <row r="329" spans="1:127"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row>
    <row r="330" spans="1:127"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row>
    <row r="331" spans="1:127"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row>
    <row r="332" spans="1:127"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row>
    <row r="333" spans="1:127"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row>
    <row r="334" spans="1:127"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row>
    <row r="335" spans="1:127"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row>
    <row r="336" spans="1:127"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row>
    <row r="337" spans="1:127"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row>
    <row r="338" spans="1:127"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row>
    <row r="339" spans="1:127"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row>
    <row r="340" spans="1:127"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c r="DS340" s="5"/>
      <c r="DT340" s="5"/>
      <c r="DU340" s="5"/>
      <c r="DV340" s="5"/>
      <c r="DW340" s="5"/>
    </row>
    <row r="341" spans="1:127"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row>
    <row r="342" spans="1:127"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row>
    <row r="343" spans="1:127"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row>
    <row r="344" spans="1:127"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row>
    <row r="345" spans="1:127"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c r="DS345" s="5"/>
      <c r="DT345" s="5"/>
      <c r="DU345" s="5"/>
      <c r="DV345" s="5"/>
      <c r="DW345" s="5"/>
    </row>
    <row r="346" spans="1:127"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c r="DI346" s="5"/>
      <c r="DJ346" s="5"/>
      <c r="DK346" s="5"/>
      <c r="DL346" s="5"/>
      <c r="DM346" s="5"/>
      <c r="DN346" s="5"/>
      <c r="DO346" s="5"/>
      <c r="DP346" s="5"/>
      <c r="DQ346" s="5"/>
      <c r="DR346" s="5"/>
      <c r="DS346" s="5"/>
      <c r="DT346" s="5"/>
      <c r="DU346" s="5"/>
      <c r="DV346" s="5"/>
      <c r="DW346" s="5"/>
    </row>
    <row r="347" spans="1:127"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c r="DS347" s="5"/>
      <c r="DT347" s="5"/>
      <c r="DU347" s="5"/>
      <c r="DV347" s="5"/>
      <c r="DW347" s="5"/>
    </row>
    <row r="348" spans="1:127"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row>
    <row r="349" spans="1:127"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row>
    <row r="350" spans="1:127"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row>
    <row r="351" spans="1:127"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5"/>
      <c r="DS351" s="5"/>
      <c r="DT351" s="5"/>
      <c r="DU351" s="5"/>
      <c r="DV351" s="5"/>
      <c r="DW351" s="5"/>
    </row>
    <row r="352" spans="1:127"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c r="DL352" s="5"/>
      <c r="DM352" s="5"/>
      <c r="DN352" s="5"/>
      <c r="DO352" s="5"/>
      <c r="DP352" s="5"/>
      <c r="DQ352" s="5"/>
      <c r="DR352" s="5"/>
      <c r="DS352" s="5"/>
      <c r="DT352" s="5"/>
      <c r="DU352" s="5"/>
      <c r="DV352" s="5"/>
      <c r="DW352" s="5"/>
    </row>
    <row r="353" spans="1:127"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row>
    <row r="354" spans="1:127"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row>
    <row r="355" spans="1:127"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row>
    <row r="356" spans="1:127"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5"/>
      <c r="DT356" s="5"/>
      <c r="DU356" s="5"/>
      <c r="DV356" s="5"/>
      <c r="DW356" s="5"/>
    </row>
    <row r="357" spans="1:127"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row>
    <row r="358" spans="1:127"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row>
    <row r="359" spans="1:127"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5"/>
      <c r="DS359" s="5"/>
      <c r="DT359" s="5"/>
      <c r="DU359" s="5"/>
      <c r="DV359" s="5"/>
      <c r="DW359" s="5"/>
    </row>
    <row r="360" spans="1:127"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row>
    <row r="361" spans="1:127"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row>
    <row r="362" spans="1:127"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c r="DJ362" s="5"/>
      <c r="DK362" s="5"/>
      <c r="DL362" s="5"/>
      <c r="DM362" s="5"/>
      <c r="DN362" s="5"/>
      <c r="DO362" s="5"/>
      <c r="DP362" s="5"/>
      <c r="DQ362" s="5"/>
      <c r="DR362" s="5"/>
      <c r="DS362" s="5"/>
      <c r="DT362" s="5"/>
      <c r="DU362" s="5"/>
      <c r="DV362" s="5"/>
      <c r="DW362" s="5"/>
    </row>
    <row r="363" spans="1:127"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c r="DL363" s="5"/>
      <c r="DM363" s="5"/>
      <c r="DN363" s="5"/>
      <c r="DO363" s="5"/>
      <c r="DP363" s="5"/>
      <c r="DQ363" s="5"/>
      <c r="DR363" s="5"/>
      <c r="DS363" s="5"/>
      <c r="DT363" s="5"/>
      <c r="DU363" s="5"/>
      <c r="DV363" s="5"/>
      <c r="DW363" s="5"/>
    </row>
    <row r="364" spans="1:127"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c r="DJ364" s="5"/>
      <c r="DK364" s="5"/>
      <c r="DL364" s="5"/>
      <c r="DM364" s="5"/>
      <c r="DN364" s="5"/>
      <c r="DO364" s="5"/>
      <c r="DP364" s="5"/>
      <c r="DQ364" s="5"/>
      <c r="DR364" s="5"/>
      <c r="DS364" s="5"/>
      <c r="DT364" s="5"/>
      <c r="DU364" s="5"/>
      <c r="DV364" s="5"/>
      <c r="DW364" s="5"/>
    </row>
    <row r="365" spans="1:127"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c r="DH365" s="5"/>
      <c r="DI365" s="5"/>
      <c r="DJ365" s="5"/>
      <c r="DK365" s="5"/>
      <c r="DL365" s="5"/>
      <c r="DM365" s="5"/>
      <c r="DN365" s="5"/>
      <c r="DO365" s="5"/>
      <c r="DP365" s="5"/>
      <c r="DQ365" s="5"/>
      <c r="DR365" s="5"/>
      <c r="DS365" s="5"/>
      <c r="DT365" s="5"/>
      <c r="DU365" s="5"/>
      <c r="DV365" s="5"/>
      <c r="DW365" s="5"/>
    </row>
    <row r="366" spans="1:127"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c r="DS366" s="5"/>
      <c r="DT366" s="5"/>
      <c r="DU366" s="5"/>
      <c r="DV366" s="5"/>
      <c r="DW366" s="5"/>
    </row>
    <row r="367" spans="1:127"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c r="DJ367" s="5"/>
      <c r="DK367" s="5"/>
      <c r="DL367" s="5"/>
      <c r="DM367" s="5"/>
      <c r="DN367" s="5"/>
      <c r="DO367" s="5"/>
      <c r="DP367" s="5"/>
      <c r="DQ367" s="5"/>
      <c r="DR367" s="5"/>
      <c r="DS367" s="5"/>
      <c r="DT367" s="5"/>
      <c r="DU367" s="5"/>
      <c r="DV367" s="5"/>
      <c r="DW367" s="5"/>
    </row>
    <row r="368" spans="1:127"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c r="DJ368" s="5"/>
      <c r="DK368" s="5"/>
      <c r="DL368" s="5"/>
      <c r="DM368" s="5"/>
      <c r="DN368" s="5"/>
      <c r="DO368" s="5"/>
      <c r="DP368" s="5"/>
      <c r="DQ368" s="5"/>
      <c r="DR368" s="5"/>
      <c r="DS368" s="5"/>
      <c r="DT368" s="5"/>
      <c r="DU368" s="5"/>
      <c r="DV368" s="5"/>
      <c r="DW368" s="5"/>
    </row>
    <row r="369" spans="1:127"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c r="DS369" s="5"/>
      <c r="DT369" s="5"/>
      <c r="DU369" s="5"/>
      <c r="DV369" s="5"/>
      <c r="DW369" s="5"/>
    </row>
    <row r="370" spans="1:127"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c r="DL370" s="5"/>
      <c r="DM370" s="5"/>
      <c r="DN370" s="5"/>
      <c r="DO370" s="5"/>
      <c r="DP370" s="5"/>
      <c r="DQ370" s="5"/>
      <c r="DR370" s="5"/>
      <c r="DS370" s="5"/>
      <c r="DT370" s="5"/>
      <c r="DU370" s="5"/>
      <c r="DV370" s="5"/>
      <c r="DW370" s="5"/>
    </row>
    <row r="371" spans="1:127"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c r="DL371" s="5"/>
      <c r="DM371" s="5"/>
      <c r="DN371" s="5"/>
      <c r="DO371" s="5"/>
      <c r="DP371" s="5"/>
      <c r="DQ371" s="5"/>
      <c r="DR371" s="5"/>
      <c r="DS371" s="5"/>
      <c r="DT371" s="5"/>
      <c r="DU371" s="5"/>
      <c r="DV371" s="5"/>
      <c r="DW371" s="5"/>
    </row>
    <row r="372" spans="1:127"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row>
    <row r="373" spans="1:127"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c r="DH373" s="5"/>
      <c r="DI373" s="5"/>
      <c r="DJ373" s="5"/>
      <c r="DK373" s="5"/>
      <c r="DL373" s="5"/>
      <c r="DM373" s="5"/>
      <c r="DN373" s="5"/>
      <c r="DO373" s="5"/>
      <c r="DP373" s="5"/>
      <c r="DQ373" s="5"/>
      <c r="DR373" s="5"/>
      <c r="DS373" s="5"/>
      <c r="DT373" s="5"/>
      <c r="DU373" s="5"/>
      <c r="DV373" s="5"/>
      <c r="DW373" s="5"/>
    </row>
    <row r="374" spans="1:127"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c r="DJ374" s="5"/>
      <c r="DK374" s="5"/>
      <c r="DL374" s="5"/>
      <c r="DM374" s="5"/>
      <c r="DN374" s="5"/>
      <c r="DO374" s="5"/>
      <c r="DP374" s="5"/>
      <c r="DQ374" s="5"/>
      <c r="DR374" s="5"/>
      <c r="DS374" s="5"/>
      <c r="DT374" s="5"/>
      <c r="DU374" s="5"/>
      <c r="DV374" s="5"/>
      <c r="DW374" s="5"/>
    </row>
    <row r="375" spans="1:127"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c r="DH375" s="5"/>
      <c r="DI375" s="5"/>
      <c r="DJ375" s="5"/>
      <c r="DK375" s="5"/>
      <c r="DL375" s="5"/>
      <c r="DM375" s="5"/>
      <c r="DN375" s="5"/>
      <c r="DO375" s="5"/>
      <c r="DP375" s="5"/>
      <c r="DQ375" s="5"/>
      <c r="DR375" s="5"/>
      <c r="DS375" s="5"/>
      <c r="DT375" s="5"/>
      <c r="DU375" s="5"/>
      <c r="DV375" s="5"/>
      <c r="DW375" s="5"/>
    </row>
    <row r="376" spans="1:127"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5"/>
      <c r="DD376" s="5"/>
      <c r="DE376" s="5"/>
      <c r="DF376" s="5"/>
      <c r="DG376" s="5"/>
      <c r="DH376" s="5"/>
      <c r="DI376" s="5"/>
      <c r="DJ376" s="5"/>
      <c r="DK376" s="5"/>
      <c r="DL376" s="5"/>
      <c r="DM376" s="5"/>
      <c r="DN376" s="5"/>
      <c r="DO376" s="5"/>
      <c r="DP376" s="5"/>
      <c r="DQ376" s="5"/>
      <c r="DR376" s="5"/>
      <c r="DS376" s="5"/>
      <c r="DT376" s="5"/>
      <c r="DU376" s="5"/>
      <c r="DV376" s="5"/>
      <c r="DW376" s="5"/>
    </row>
    <row r="377" spans="1:127"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c r="DE377" s="5"/>
      <c r="DF377" s="5"/>
      <c r="DG377" s="5"/>
      <c r="DH377" s="5"/>
      <c r="DI377" s="5"/>
      <c r="DJ377" s="5"/>
      <c r="DK377" s="5"/>
      <c r="DL377" s="5"/>
      <c r="DM377" s="5"/>
      <c r="DN377" s="5"/>
      <c r="DO377" s="5"/>
      <c r="DP377" s="5"/>
      <c r="DQ377" s="5"/>
      <c r="DR377" s="5"/>
      <c r="DS377" s="5"/>
      <c r="DT377" s="5"/>
      <c r="DU377" s="5"/>
      <c r="DV377" s="5"/>
      <c r="DW377" s="5"/>
    </row>
    <row r="378" spans="1:127"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c r="DH378" s="5"/>
      <c r="DI378" s="5"/>
      <c r="DJ378" s="5"/>
      <c r="DK378" s="5"/>
      <c r="DL378" s="5"/>
      <c r="DM378" s="5"/>
      <c r="DN378" s="5"/>
      <c r="DO378" s="5"/>
      <c r="DP378" s="5"/>
      <c r="DQ378" s="5"/>
      <c r="DR378" s="5"/>
      <c r="DS378" s="5"/>
      <c r="DT378" s="5"/>
      <c r="DU378" s="5"/>
      <c r="DV378" s="5"/>
      <c r="DW378" s="5"/>
    </row>
    <row r="379" spans="1:127"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c r="DE379" s="5"/>
      <c r="DF379" s="5"/>
      <c r="DG379" s="5"/>
      <c r="DH379" s="5"/>
      <c r="DI379" s="5"/>
      <c r="DJ379" s="5"/>
      <c r="DK379" s="5"/>
      <c r="DL379" s="5"/>
      <c r="DM379" s="5"/>
      <c r="DN379" s="5"/>
      <c r="DO379" s="5"/>
      <c r="DP379" s="5"/>
      <c r="DQ379" s="5"/>
      <c r="DR379" s="5"/>
      <c r="DS379" s="5"/>
      <c r="DT379" s="5"/>
      <c r="DU379" s="5"/>
      <c r="DV379" s="5"/>
      <c r="DW379" s="5"/>
    </row>
    <row r="380" spans="1:127"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row>
    <row r="381" spans="1:127"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row>
    <row r="382" spans="1:127"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row>
    <row r="383" spans="1:127"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row>
    <row r="384" spans="1:127"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row>
    <row r="385" spans="1:127"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c r="DS385" s="5"/>
      <c r="DT385" s="5"/>
      <c r="DU385" s="5"/>
      <c r="DV385" s="5"/>
      <c r="DW385" s="5"/>
    </row>
    <row r="386" spans="1:127"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row>
    <row r="387" spans="1:127"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c r="DE387" s="5"/>
      <c r="DF387" s="5"/>
      <c r="DG387" s="5"/>
      <c r="DH387" s="5"/>
      <c r="DI387" s="5"/>
      <c r="DJ387" s="5"/>
      <c r="DK387" s="5"/>
      <c r="DL387" s="5"/>
      <c r="DM387" s="5"/>
      <c r="DN387" s="5"/>
      <c r="DO387" s="5"/>
      <c r="DP387" s="5"/>
      <c r="DQ387" s="5"/>
      <c r="DR387" s="5"/>
      <c r="DS387" s="5"/>
      <c r="DT387" s="5"/>
      <c r="DU387" s="5"/>
      <c r="DV387" s="5"/>
      <c r="DW387" s="5"/>
    </row>
    <row r="388" spans="1:127"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c r="DM388" s="5"/>
      <c r="DN388" s="5"/>
      <c r="DO388" s="5"/>
      <c r="DP388" s="5"/>
      <c r="DQ388" s="5"/>
      <c r="DR388" s="5"/>
      <c r="DS388" s="5"/>
      <c r="DT388" s="5"/>
      <c r="DU388" s="5"/>
      <c r="DV388" s="5"/>
      <c r="DW388" s="5"/>
    </row>
    <row r="389" spans="1:127"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row>
    <row r="390" spans="1:127"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row>
    <row r="391" spans="1:127"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c r="DE391" s="5"/>
      <c r="DF391" s="5"/>
      <c r="DG391" s="5"/>
      <c r="DH391" s="5"/>
      <c r="DI391" s="5"/>
      <c r="DJ391" s="5"/>
      <c r="DK391" s="5"/>
      <c r="DL391" s="5"/>
      <c r="DM391" s="5"/>
      <c r="DN391" s="5"/>
      <c r="DO391" s="5"/>
      <c r="DP391" s="5"/>
      <c r="DQ391" s="5"/>
      <c r="DR391" s="5"/>
      <c r="DS391" s="5"/>
      <c r="DT391" s="5"/>
      <c r="DU391" s="5"/>
      <c r="DV391" s="5"/>
      <c r="DW391" s="5"/>
    </row>
    <row r="392" spans="1:127"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row>
    <row r="393" spans="1:127"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c r="DS393" s="5"/>
      <c r="DT393" s="5"/>
      <c r="DU393" s="5"/>
      <c r="DV393" s="5"/>
      <c r="DW393" s="5"/>
    </row>
    <row r="394" spans="1:127"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c r="DM394" s="5"/>
      <c r="DN394" s="5"/>
      <c r="DO394" s="5"/>
      <c r="DP394" s="5"/>
      <c r="DQ394" s="5"/>
      <c r="DR394" s="5"/>
      <c r="DS394" s="5"/>
      <c r="DT394" s="5"/>
      <c r="DU394" s="5"/>
      <c r="DV394" s="5"/>
      <c r="DW394" s="5"/>
    </row>
    <row r="395" spans="1:127"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c r="DH395" s="5"/>
      <c r="DI395" s="5"/>
      <c r="DJ395" s="5"/>
      <c r="DK395" s="5"/>
      <c r="DL395" s="5"/>
      <c r="DM395" s="5"/>
      <c r="DN395" s="5"/>
      <c r="DO395" s="5"/>
      <c r="DP395" s="5"/>
      <c r="DQ395" s="5"/>
      <c r="DR395" s="5"/>
      <c r="DS395" s="5"/>
      <c r="DT395" s="5"/>
      <c r="DU395" s="5"/>
      <c r="DV395" s="5"/>
      <c r="DW395" s="5"/>
    </row>
    <row r="396" spans="1:127"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5"/>
      <c r="CY396" s="5"/>
      <c r="CZ396" s="5"/>
      <c r="DA396" s="5"/>
      <c r="DB396" s="5"/>
      <c r="DC396" s="5"/>
      <c r="DD396" s="5"/>
      <c r="DE396" s="5"/>
      <c r="DF396" s="5"/>
      <c r="DG396" s="5"/>
      <c r="DH396" s="5"/>
      <c r="DI396" s="5"/>
      <c r="DJ396" s="5"/>
      <c r="DK396" s="5"/>
      <c r="DL396" s="5"/>
      <c r="DM396" s="5"/>
      <c r="DN396" s="5"/>
      <c r="DO396" s="5"/>
      <c r="DP396" s="5"/>
      <c r="DQ396" s="5"/>
      <c r="DR396" s="5"/>
      <c r="DS396" s="5"/>
      <c r="DT396" s="5"/>
      <c r="DU396" s="5"/>
      <c r="DV396" s="5"/>
      <c r="DW396" s="5"/>
    </row>
    <row r="397" spans="1:127"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c r="DE397" s="5"/>
      <c r="DF397" s="5"/>
      <c r="DG397" s="5"/>
      <c r="DH397" s="5"/>
      <c r="DI397" s="5"/>
      <c r="DJ397" s="5"/>
      <c r="DK397" s="5"/>
      <c r="DL397" s="5"/>
      <c r="DM397" s="5"/>
      <c r="DN397" s="5"/>
      <c r="DO397" s="5"/>
      <c r="DP397" s="5"/>
      <c r="DQ397" s="5"/>
      <c r="DR397" s="5"/>
      <c r="DS397" s="5"/>
      <c r="DT397" s="5"/>
      <c r="DU397" s="5"/>
      <c r="DV397" s="5"/>
      <c r="DW397" s="5"/>
    </row>
    <row r="398" spans="1:127"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row>
    <row r="399" spans="1:127"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c r="DH399" s="5"/>
      <c r="DI399" s="5"/>
      <c r="DJ399" s="5"/>
      <c r="DK399" s="5"/>
      <c r="DL399" s="5"/>
      <c r="DM399" s="5"/>
      <c r="DN399" s="5"/>
      <c r="DO399" s="5"/>
      <c r="DP399" s="5"/>
      <c r="DQ399" s="5"/>
      <c r="DR399" s="5"/>
      <c r="DS399" s="5"/>
      <c r="DT399" s="5"/>
      <c r="DU399" s="5"/>
      <c r="DV399" s="5"/>
      <c r="DW399" s="5"/>
    </row>
    <row r="400" spans="1:127"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c r="DS400" s="5"/>
      <c r="DT400" s="5"/>
      <c r="DU400" s="5"/>
      <c r="DV400" s="5"/>
      <c r="DW400" s="5"/>
    </row>
    <row r="401" spans="1:127"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row>
    <row r="402" spans="1:127"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row>
    <row r="403" spans="1:127"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row>
    <row r="404" spans="1:127"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row>
    <row r="405" spans="1:127"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row>
    <row r="406" spans="1:127"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row>
    <row r="407" spans="1:127"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5"/>
      <c r="DT407" s="5"/>
      <c r="DU407" s="5"/>
      <c r="DV407" s="5"/>
      <c r="DW407" s="5"/>
    </row>
    <row r="408" spans="1:127"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c r="DS408" s="5"/>
      <c r="DT408" s="5"/>
      <c r="DU408" s="5"/>
      <c r="DV408" s="5"/>
      <c r="DW408" s="5"/>
    </row>
    <row r="409" spans="1:127"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c r="DJ409" s="5"/>
      <c r="DK409" s="5"/>
      <c r="DL409" s="5"/>
      <c r="DM409" s="5"/>
      <c r="DN409" s="5"/>
      <c r="DO409" s="5"/>
      <c r="DP409" s="5"/>
      <c r="DQ409" s="5"/>
      <c r="DR409" s="5"/>
      <c r="DS409" s="5"/>
      <c r="DT409" s="5"/>
      <c r="DU409" s="5"/>
      <c r="DV409" s="5"/>
      <c r="DW409" s="5"/>
    </row>
    <row r="410" spans="1:127"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row>
    <row r="411" spans="1:127"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c r="DS411" s="5"/>
      <c r="DT411" s="5"/>
      <c r="DU411" s="5"/>
      <c r="DV411" s="5"/>
      <c r="DW411" s="5"/>
    </row>
    <row r="412" spans="1:127"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c r="DS412" s="5"/>
      <c r="DT412" s="5"/>
      <c r="DU412" s="5"/>
      <c r="DV412" s="5"/>
      <c r="DW412" s="5"/>
    </row>
    <row r="413" spans="1:127"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row>
    <row r="414" spans="1:127"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row>
    <row r="415" spans="1:127"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c r="DS415" s="5"/>
      <c r="DT415" s="5"/>
      <c r="DU415" s="5"/>
      <c r="DV415" s="5"/>
      <c r="DW415" s="5"/>
    </row>
    <row r="416" spans="1:127"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5"/>
      <c r="DS416" s="5"/>
      <c r="DT416" s="5"/>
      <c r="DU416" s="5"/>
      <c r="DV416" s="5"/>
      <c r="DW416" s="5"/>
    </row>
    <row r="417" spans="1:127"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c r="DL417" s="5"/>
      <c r="DM417" s="5"/>
      <c r="DN417" s="5"/>
      <c r="DO417" s="5"/>
      <c r="DP417" s="5"/>
      <c r="DQ417" s="5"/>
      <c r="DR417" s="5"/>
      <c r="DS417" s="5"/>
      <c r="DT417" s="5"/>
      <c r="DU417" s="5"/>
      <c r="DV417" s="5"/>
      <c r="DW417" s="5"/>
    </row>
    <row r="418" spans="1:127"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c r="DM418" s="5"/>
      <c r="DN418" s="5"/>
      <c r="DO418" s="5"/>
      <c r="DP418" s="5"/>
      <c r="DQ418" s="5"/>
      <c r="DR418" s="5"/>
      <c r="DS418" s="5"/>
      <c r="DT418" s="5"/>
      <c r="DU418" s="5"/>
      <c r="DV418" s="5"/>
      <c r="DW418" s="5"/>
    </row>
    <row r="419" spans="1:127"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5"/>
      <c r="DG419" s="5"/>
      <c r="DH419" s="5"/>
      <c r="DI419" s="5"/>
      <c r="DJ419" s="5"/>
      <c r="DK419" s="5"/>
      <c r="DL419" s="5"/>
      <c r="DM419" s="5"/>
      <c r="DN419" s="5"/>
      <c r="DO419" s="5"/>
      <c r="DP419" s="5"/>
      <c r="DQ419" s="5"/>
      <c r="DR419" s="5"/>
      <c r="DS419" s="5"/>
      <c r="DT419" s="5"/>
      <c r="DU419" s="5"/>
      <c r="DV419" s="5"/>
      <c r="DW419" s="5"/>
    </row>
    <row r="420" spans="1:127"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c r="DH420" s="5"/>
      <c r="DI420" s="5"/>
      <c r="DJ420" s="5"/>
      <c r="DK420" s="5"/>
      <c r="DL420" s="5"/>
      <c r="DM420" s="5"/>
      <c r="DN420" s="5"/>
      <c r="DO420" s="5"/>
      <c r="DP420" s="5"/>
      <c r="DQ420" s="5"/>
      <c r="DR420" s="5"/>
      <c r="DS420" s="5"/>
      <c r="DT420" s="5"/>
      <c r="DU420" s="5"/>
      <c r="DV420" s="5"/>
      <c r="DW420" s="5"/>
    </row>
    <row r="421" spans="1:127"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c r="DD421" s="5"/>
      <c r="DE421" s="5"/>
      <c r="DF421" s="5"/>
      <c r="DG421" s="5"/>
      <c r="DH421" s="5"/>
      <c r="DI421" s="5"/>
      <c r="DJ421" s="5"/>
      <c r="DK421" s="5"/>
      <c r="DL421" s="5"/>
      <c r="DM421" s="5"/>
      <c r="DN421" s="5"/>
      <c r="DO421" s="5"/>
      <c r="DP421" s="5"/>
      <c r="DQ421" s="5"/>
      <c r="DR421" s="5"/>
      <c r="DS421" s="5"/>
      <c r="DT421" s="5"/>
      <c r="DU421" s="5"/>
      <c r="DV421" s="5"/>
      <c r="DW421" s="5"/>
    </row>
    <row r="422" spans="1:127"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c r="DJ422" s="5"/>
      <c r="DK422" s="5"/>
      <c r="DL422" s="5"/>
      <c r="DM422" s="5"/>
      <c r="DN422" s="5"/>
      <c r="DO422" s="5"/>
      <c r="DP422" s="5"/>
      <c r="DQ422" s="5"/>
      <c r="DR422" s="5"/>
      <c r="DS422" s="5"/>
      <c r="DT422" s="5"/>
      <c r="DU422" s="5"/>
      <c r="DV422" s="5"/>
      <c r="DW422" s="5"/>
    </row>
    <row r="423" spans="1:127"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c r="DL423" s="5"/>
      <c r="DM423" s="5"/>
      <c r="DN423" s="5"/>
      <c r="DO423" s="5"/>
      <c r="DP423" s="5"/>
      <c r="DQ423" s="5"/>
      <c r="DR423" s="5"/>
      <c r="DS423" s="5"/>
      <c r="DT423" s="5"/>
      <c r="DU423" s="5"/>
      <c r="DV423" s="5"/>
      <c r="DW423" s="5"/>
    </row>
    <row r="424" spans="1:127"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5"/>
      <c r="DS424" s="5"/>
      <c r="DT424" s="5"/>
      <c r="DU424" s="5"/>
      <c r="DV424" s="5"/>
      <c r="DW424" s="5"/>
    </row>
    <row r="425" spans="1:127"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5"/>
      <c r="DS425" s="5"/>
      <c r="DT425" s="5"/>
      <c r="DU425" s="5"/>
      <c r="DV425" s="5"/>
      <c r="DW425" s="5"/>
    </row>
    <row r="426" spans="1:127"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row>
    <row r="427" spans="1:127"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c r="DJ427" s="5"/>
      <c r="DK427" s="5"/>
      <c r="DL427" s="5"/>
      <c r="DM427" s="5"/>
      <c r="DN427" s="5"/>
      <c r="DO427" s="5"/>
      <c r="DP427" s="5"/>
      <c r="DQ427" s="5"/>
      <c r="DR427" s="5"/>
      <c r="DS427" s="5"/>
      <c r="DT427" s="5"/>
      <c r="DU427" s="5"/>
      <c r="DV427" s="5"/>
      <c r="DW427" s="5"/>
    </row>
    <row r="428" spans="1:127"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5"/>
      <c r="DG428" s="5"/>
      <c r="DH428" s="5"/>
      <c r="DI428" s="5"/>
      <c r="DJ428" s="5"/>
      <c r="DK428" s="5"/>
      <c r="DL428" s="5"/>
      <c r="DM428" s="5"/>
      <c r="DN428" s="5"/>
      <c r="DO428" s="5"/>
      <c r="DP428" s="5"/>
      <c r="DQ428" s="5"/>
      <c r="DR428" s="5"/>
      <c r="DS428" s="5"/>
      <c r="DT428" s="5"/>
      <c r="DU428" s="5"/>
      <c r="DV428" s="5"/>
      <c r="DW428" s="5"/>
    </row>
    <row r="429" spans="1:127"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5"/>
      <c r="DG429" s="5"/>
      <c r="DH429" s="5"/>
      <c r="DI429" s="5"/>
      <c r="DJ429" s="5"/>
      <c r="DK429" s="5"/>
      <c r="DL429" s="5"/>
      <c r="DM429" s="5"/>
      <c r="DN429" s="5"/>
      <c r="DO429" s="5"/>
      <c r="DP429" s="5"/>
      <c r="DQ429" s="5"/>
      <c r="DR429" s="5"/>
      <c r="DS429" s="5"/>
      <c r="DT429" s="5"/>
      <c r="DU429" s="5"/>
      <c r="DV429" s="5"/>
      <c r="DW429" s="5"/>
    </row>
    <row r="430" spans="1:127"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c r="DJ430" s="5"/>
      <c r="DK430" s="5"/>
      <c r="DL430" s="5"/>
      <c r="DM430" s="5"/>
      <c r="DN430" s="5"/>
      <c r="DO430" s="5"/>
      <c r="DP430" s="5"/>
      <c r="DQ430" s="5"/>
      <c r="DR430" s="5"/>
      <c r="DS430" s="5"/>
      <c r="DT430" s="5"/>
      <c r="DU430" s="5"/>
      <c r="DV430" s="5"/>
      <c r="DW430" s="5"/>
    </row>
    <row r="431" spans="1:127"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c r="DH431" s="5"/>
      <c r="DI431" s="5"/>
      <c r="DJ431" s="5"/>
      <c r="DK431" s="5"/>
      <c r="DL431" s="5"/>
      <c r="DM431" s="5"/>
      <c r="DN431" s="5"/>
      <c r="DO431" s="5"/>
      <c r="DP431" s="5"/>
      <c r="DQ431" s="5"/>
      <c r="DR431" s="5"/>
      <c r="DS431" s="5"/>
      <c r="DT431" s="5"/>
      <c r="DU431" s="5"/>
      <c r="DV431" s="5"/>
      <c r="DW431" s="5"/>
    </row>
    <row r="432" spans="1:127"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c r="DH432" s="5"/>
      <c r="DI432" s="5"/>
      <c r="DJ432" s="5"/>
      <c r="DK432" s="5"/>
      <c r="DL432" s="5"/>
      <c r="DM432" s="5"/>
      <c r="DN432" s="5"/>
      <c r="DO432" s="5"/>
      <c r="DP432" s="5"/>
      <c r="DQ432" s="5"/>
      <c r="DR432" s="5"/>
      <c r="DS432" s="5"/>
      <c r="DT432" s="5"/>
      <c r="DU432" s="5"/>
      <c r="DV432" s="5"/>
      <c r="DW432" s="5"/>
    </row>
    <row r="433" spans="1:127"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5"/>
      <c r="DG433" s="5"/>
      <c r="DH433" s="5"/>
      <c r="DI433" s="5"/>
      <c r="DJ433" s="5"/>
      <c r="DK433" s="5"/>
      <c r="DL433" s="5"/>
      <c r="DM433" s="5"/>
      <c r="DN433" s="5"/>
      <c r="DO433" s="5"/>
      <c r="DP433" s="5"/>
      <c r="DQ433" s="5"/>
      <c r="DR433" s="5"/>
      <c r="DS433" s="5"/>
      <c r="DT433" s="5"/>
      <c r="DU433" s="5"/>
      <c r="DV433" s="5"/>
      <c r="DW433" s="5"/>
    </row>
    <row r="434" spans="1:127"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5"/>
      <c r="DD434" s="5"/>
      <c r="DE434" s="5"/>
      <c r="DF434" s="5"/>
      <c r="DG434" s="5"/>
      <c r="DH434" s="5"/>
      <c r="DI434" s="5"/>
      <c r="DJ434" s="5"/>
      <c r="DK434" s="5"/>
      <c r="DL434" s="5"/>
      <c r="DM434" s="5"/>
      <c r="DN434" s="5"/>
      <c r="DO434" s="5"/>
      <c r="DP434" s="5"/>
      <c r="DQ434" s="5"/>
      <c r="DR434" s="5"/>
      <c r="DS434" s="5"/>
      <c r="DT434" s="5"/>
      <c r="DU434" s="5"/>
      <c r="DV434" s="5"/>
      <c r="DW434" s="5"/>
    </row>
    <row r="435" spans="1:127"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c r="CY435" s="5"/>
      <c r="CZ435" s="5"/>
      <c r="DA435" s="5"/>
      <c r="DB435" s="5"/>
      <c r="DC435" s="5"/>
      <c r="DD435" s="5"/>
      <c r="DE435" s="5"/>
      <c r="DF435" s="5"/>
      <c r="DG435" s="5"/>
      <c r="DH435" s="5"/>
      <c r="DI435" s="5"/>
      <c r="DJ435" s="5"/>
      <c r="DK435" s="5"/>
      <c r="DL435" s="5"/>
      <c r="DM435" s="5"/>
      <c r="DN435" s="5"/>
      <c r="DO435" s="5"/>
      <c r="DP435" s="5"/>
      <c r="DQ435" s="5"/>
      <c r="DR435" s="5"/>
      <c r="DS435" s="5"/>
      <c r="DT435" s="5"/>
      <c r="DU435" s="5"/>
      <c r="DV435" s="5"/>
      <c r="DW435" s="5"/>
    </row>
    <row r="436" spans="1:127"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c r="DE436" s="5"/>
      <c r="DF436" s="5"/>
      <c r="DG436" s="5"/>
      <c r="DH436" s="5"/>
      <c r="DI436" s="5"/>
      <c r="DJ436" s="5"/>
      <c r="DK436" s="5"/>
      <c r="DL436" s="5"/>
      <c r="DM436" s="5"/>
      <c r="DN436" s="5"/>
      <c r="DO436" s="5"/>
      <c r="DP436" s="5"/>
      <c r="DQ436" s="5"/>
      <c r="DR436" s="5"/>
      <c r="DS436" s="5"/>
      <c r="DT436" s="5"/>
      <c r="DU436" s="5"/>
      <c r="DV436" s="5"/>
      <c r="DW436" s="5"/>
    </row>
    <row r="437" spans="1:127"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5"/>
      <c r="DD437" s="5"/>
      <c r="DE437" s="5"/>
      <c r="DF437" s="5"/>
      <c r="DG437" s="5"/>
      <c r="DH437" s="5"/>
      <c r="DI437" s="5"/>
      <c r="DJ437" s="5"/>
      <c r="DK437" s="5"/>
      <c r="DL437" s="5"/>
      <c r="DM437" s="5"/>
      <c r="DN437" s="5"/>
      <c r="DO437" s="5"/>
      <c r="DP437" s="5"/>
      <c r="DQ437" s="5"/>
      <c r="DR437" s="5"/>
      <c r="DS437" s="5"/>
      <c r="DT437" s="5"/>
      <c r="DU437" s="5"/>
      <c r="DV437" s="5"/>
      <c r="DW437" s="5"/>
    </row>
    <row r="438" spans="1:127"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c r="DH438" s="5"/>
      <c r="DI438" s="5"/>
      <c r="DJ438" s="5"/>
      <c r="DK438" s="5"/>
      <c r="DL438" s="5"/>
      <c r="DM438" s="5"/>
      <c r="DN438" s="5"/>
      <c r="DO438" s="5"/>
      <c r="DP438" s="5"/>
      <c r="DQ438" s="5"/>
      <c r="DR438" s="5"/>
      <c r="DS438" s="5"/>
      <c r="DT438" s="5"/>
      <c r="DU438" s="5"/>
      <c r="DV438" s="5"/>
      <c r="DW438" s="5"/>
    </row>
    <row r="439" spans="1:127"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5"/>
      <c r="DD439" s="5"/>
      <c r="DE439" s="5"/>
      <c r="DF439" s="5"/>
      <c r="DG439" s="5"/>
      <c r="DH439" s="5"/>
      <c r="DI439" s="5"/>
      <c r="DJ439" s="5"/>
      <c r="DK439" s="5"/>
      <c r="DL439" s="5"/>
      <c r="DM439" s="5"/>
      <c r="DN439" s="5"/>
      <c r="DO439" s="5"/>
      <c r="DP439" s="5"/>
      <c r="DQ439" s="5"/>
      <c r="DR439" s="5"/>
      <c r="DS439" s="5"/>
      <c r="DT439" s="5"/>
      <c r="DU439" s="5"/>
      <c r="DV439" s="5"/>
      <c r="DW439" s="5"/>
    </row>
    <row r="440" spans="1:127"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5"/>
      <c r="DD440" s="5"/>
      <c r="DE440" s="5"/>
      <c r="DF440" s="5"/>
      <c r="DG440" s="5"/>
      <c r="DH440" s="5"/>
      <c r="DI440" s="5"/>
      <c r="DJ440" s="5"/>
      <c r="DK440" s="5"/>
      <c r="DL440" s="5"/>
      <c r="DM440" s="5"/>
      <c r="DN440" s="5"/>
      <c r="DO440" s="5"/>
      <c r="DP440" s="5"/>
      <c r="DQ440" s="5"/>
      <c r="DR440" s="5"/>
      <c r="DS440" s="5"/>
      <c r="DT440" s="5"/>
      <c r="DU440" s="5"/>
      <c r="DV440" s="5"/>
      <c r="DW440" s="5"/>
    </row>
    <row r="441" spans="1:127"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5"/>
      <c r="CY441" s="5"/>
      <c r="CZ441" s="5"/>
      <c r="DA441" s="5"/>
      <c r="DB441" s="5"/>
      <c r="DC441" s="5"/>
      <c r="DD441" s="5"/>
      <c r="DE441" s="5"/>
      <c r="DF441" s="5"/>
      <c r="DG441" s="5"/>
      <c r="DH441" s="5"/>
      <c r="DI441" s="5"/>
      <c r="DJ441" s="5"/>
      <c r="DK441" s="5"/>
      <c r="DL441" s="5"/>
      <c r="DM441" s="5"/>
      <c r="DN441" s="5"/>
      <c r="DO441" s="5"/>
      <c r="DP441" s="5"/>
      <c r="DQ441" s="5"/>
      <c r="DR441" s="5"/>
      <c r="DS441" s="5"/>
      <c r="DT441" s="5"/>
      <c r="DU441" s="5"/>
      <c r="DV441" s="5"/>
      <c r="DW441" s="5"/>
    </row>
    <row r="442" spans="1:127"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c r="DH442" s="5"/>
      <c r="DI442" s="5"/>
      <c r="DJ442" s="5"/>
      <c r="DK442" s="5"/>
      <c r="DL442" s="5"/>
      <c r="DM442" s="5"/>
      <c r="DN442" s="5"/>
      <c r="DO442" s="5"/>
      <c r="DP442" s="5"/>
      <c r="DQ442" s="5"/>
      <c r="DR442" s="5"/>
      <c r="DS442" s="5"/>
      <c r="DT442" s="5"/>
      <c r="DU442" s="5"/>
      <c r="DV442" s="5"/>
      <c r="DW442" s="5"/>
    </row>
    <row r="443" spans="1:127"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c r="DE443" s="5"/>
      <c r="DF443" s="5"/>
      <c r="DG443" s="5"/>
      <c r="DH443" s="5"/>
      <c r="DI443" s="5"/>
      <c r="DJ443" s="5"/>
      <c r="DK443" s="5"/>
      <c r="DL443" s="5"/>
      <c r="DM443" s="5"/>
      <c r="DN443" s="5"/>
      <c r="DO443" s="5"/>
      <c r="DP443" s="5"/>
      <c r="DQ443" s="5"/>
      <c r="DR443" s="5"/>
      <c r="DS443" s="5"/>
      <c r="DT443" s="5"/>
      <c r="DU443" s="5"/>
      <c r="DV443" s="5"/>
      <c r="DW443" s="5"/>
    </row>
    <row r="444" spans="1:127"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c r="DE444" s="5"/>
      <c r="DF444" s="5"/>
      <c r="DG444" s="5"/>
      <c r="DH444" s="5"/>
      <c r="DI444" s="5"/>
      <c r="DJ444" s="5"/>
      <c r="DK444" s="5"/>
      <c r="DL444" s="5"/>
      <c r="DM444" s="5"/>
      <c r="DN444" s="5"/>
      <c r="DO444" s="5"/>
      <c r="DP444" s="5"/>
      <c r="DQ444" s="5"/>
      <c r="DR444" s="5"/>
      <c r="DS444" s="5"/>
      <c r="DT444" s="5"/>
      <c r="DU444" s="5"/>
      <c r="DV444" s="5"/>
      <c r="DW444" s="5"/>
    </row>
    <row r="445" spans="1:127"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c r="DH445" s="5"/>
      <c r="DI445" s="5"/>
      <c r="DJ445" s="5"/>
      <c r="DK445" s="5"/>
      <c r="DL445" s="5"/>
      <c r="DM445" s="5"/>
      <c r="DN445" s="5"/>
      <c r="DO445" s="5"/>
      <c r="DP445" s="5"/>
      <c r="DQ445" s="5"/>
      <c r="DR445" s="5"/>
      <c r="DS445" s="5"/>
      <c r="DT445" s="5"/>
      <c r="DU445" s="5"/>
      <c r="DV445" s="5"/>
      <c r="DW445" s="5"/>
    </row>
    <row r="446" spans="1:127"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c r="DJ446" s="5"/>
      <c r="DK446" s="5"/>
      <c r="DL446" s="5"/>
      <c r="DM446" s="5"/>
      <c r="DN446" s="5"/>
      <c r="DO446" s="5"/>
      <c r="DP446" s="5"/>
      <c r="DQ446" s="5"/>
      <c r="DR446" s="5"/>
      <c r="DS446" s="5"/>
      <c r="DT446" s="5"/>
      <c r="DU446" s="5"/>
      <c r="DV446" s="5"/>
      <c r="DW446" s="5"/>
    </row>
    <row r="447" spans="1:127"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c r="DE447" s="5"/>
      <c r="DF447" s="5"/>
      <c r="DG447" s="5"/>
      <c r="DH447" s="5"/>
      <c r="DI447" s="5"/>
      <c r="DJ447" s="5"/>
      <c r="DK447" s="5"/>
      <c r="DL447" s="5"/>
      <c r="DM447" s="5"/>
      <c r="DN447" s="5"/>
      <c r="DO447" s="5"/>
      <c r="DP447" s="5"/>
      <c r="DQ447" s="5"/>
      <c r="DR447" s="5"/>
      <c r="DS447" s="5"/>
      <c r="DT447" s="5"/>
      <c r="DU447" s="5"/>
      <c r="DV447" s="5"/>
      <c r="DW447" s="5"/>
    </row>
    <row r="448" spans="1:127"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5"/>
      <c r="DD448" s="5"/>
      <c r="DE448" s="5"/>
      <c r="DF448" s="5"/>
      <c r="DG448" s="5"/>
      <c r="DH448" s="5"/>
      <c r="DI448" s="5"/>
      <c r="DJ448" s="5"/>
      <c r="DK448" s="5"/>
      <c r="DL448" s="5"/>
      <c r="DM448" s="5"/>
      <c r="DN448" s="5"/>
      <c r="DO448" s="5"/>
      <c r="DP448" s="5"/>
      <c r="DQ448" s="5"/>
      <c r="DR448" s="5"/>
      <c r="DS448" s="5"/>
      <c r="DT448" s="5"/>
      <c r="DU448" s="5"/>
      <c r="DV448" s="5"/>
      <c r="DW448" s="5"/>
    </row>
    <row r="449" spans="1:127"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5"/>
      <c r="DG449" s="5"/>
      <c r="DH449" s="5"/>
      <c r="DI449" s="5"/>
      <c r="DJ449" s="5"/>
      <c r="DK449" s="5"/>
      <c r="DL449" s="5"/>
      <c r="DM449" s="5"/>
      <c r="DN449" s="5"/>
      <c r="DO449" s="5"/>
      <c r="DP449" s="5"/>
      <c r="DQ449" s="5"/>
      <c r="DR449" s="5"/>
      <c r="DS449" s="5"/>
      <c r="DT449" s="5"/>
      <c r="DU449" s="5"/>
      <c r="DV449" s="5"/>
      <c r="DW449" s="5"/>
    </row>
    <row r="450" spans="1:127"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5"/>
      <c r="DG450" s="5"/>
      <c r="DH450" s="5"/>
      <c r="DI450" s="5"/>
      <c r="DJ450" s="5"/>
      <c r="DK450" s="5"/>
      <c r="DL450" s="5"/>
      <c r="DM450" s="5"/>
      <c r="DN450" s="5"/>
      <c r="DO450" s="5"/>
      <c r="DP450" s="5"/>
      <c r="DQ450" s="5"/>
      <c r="DR450" s="5"/>
      <c r="DS450" s="5"/>
      <c r="DT450" s="5"/>
      <c r="DU450" s="5"/>
      <c r="DV450" s="5"/>
      <c r="DW450" s="5"/>
    </row>
    <row r="451" spans="1:127"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c r="DM451" s="5"/>
      <c r="DN451" s="5"/>
      <c r="DO451" s="5"/>
      <c r="DP451" s="5"/>
      <c r="DQ451" s="5"/>
      <c r="DR451" s="5"/>
      <c r="DS451" s="5"/>
      <c r="DT451" s="5"/>
      <c r="DU451" s="5"/>
      <c r="DV451" s="5"/>
      <c r="DW451" s="5"/>
    </row>
    <row r="452" spans="1:127"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5"/>
      <c r="DD452" s="5"/>
      <c r="DE452" s="5"/>
      <c r="DF452" s="5"/>
      <c r="DG452" s="5"/>
      <c r="DH452" s="5"/>
      <c r="DI452" s="5"/>
      <c r="DJ452" s="5"/>
      <c r="DK452" s="5"/>
      <c r="DL452" s="5"/>
      <c r="DM452" s="5"/>
      <c r="DN452" s="5"/>
      <c r="DO452" s="5"/>
      <c r="DP452" s="5"/>
      <c r="DQ452" s="5"/>
      <c r="DR452" s="5"/>
      <c r="DS452" s="5"/>
      <c r="DT452" s="5"/>
      <c r="DU452" s="5"/>
      <c r="DV452" s="5"/>
      <c r="DW452" s="5"/>
    </row>
    <row r="453" spans="1:127"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c r="DA453" s="5"/>
      <c r="DB453" s="5"/>
      <c r="DC453" s="5"/>
      <c r="DD453" s="5"/>
      <c r="DE453" s="5"/>
      <c r="DF453" s="5"/>
      <c r="DG453" s="5"/>
      <c r="DH453" s="5"/>
      <c r="DI453" s="5"/>
      <c r="DJ453" s="5"/>
      <c r="DK453" s="5"/>
      <c r="DL453" s="5"/>
      <c r="DM453" s="5"/>
      <c r="DN453" s="5"/>
      <c r="DO453" s="5"/>
      <c r="DP453" s="5"/>
      <c r="DQ453" s="5"/>
      <c r="DR453" s="5"/>
      <c r="DS453" s="5"/>
      <c r="DT453" s="5"/>
      <c r="DU453" s="5"/>
      <c r="DV453" s="5"/>
      <c r="DW453" s="5"/>
    </row>
    <row r="454" spans="1:127"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c r="DM454" s="5"/>
      <c r="DN454" s="5"/>
      <c r="DO454" s="5"/>
      <c r="DP454" s="5"/>
      <c r="DQ454" s="5"/>
      <c r="DR454" s="5"/>
      <c r="DS454" s="5"/>
      <c r="DT454" s="5"/>
      <c r="DU454" s="5"/>
      <c r="DV454" s="5"/>
      <c r="DW454" s="5"/>
    </row>
    <row r="455" spans="1:127"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M455" s="5"/>
      <c r="DN455" s="5"/>
      <c r="DO455" s="5"/>
      <c r="DP455" s="5"/>
      <c r="DQ455" s="5"/>
      <c r="DR455" s="5"/>
      <c r="DS455" s="5"/>
      <c r="DT455" s="5"/>
      <c r="DU455" s="5"/>
      <c r="DV455" s="5"/>
      <c r="DW455" s="5"/>
    </row>
    <row r="456" spans="1:127"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M456" s="5"/>
      <c r="DN456" s="5"/>
      <c r="DO456" s="5"/>
      <c r="DP456" s="5"/>
      <c r="DQ456" s="5"/>
      <c r="DR456" s="5"/>
      <c r="DS456" s="5"/>
      <c r="DT456" s="5"/>
      <c r="DU456" s="5"/>
      <c r="DV456" s="5"/>
      <c r="DW456" s="5"/>
    </row>
    <row r="457" spans="1:127" x14ac:dyDescent="0.2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c r="DH457" s="5"/>
      <c r="DI457" s="5"/>
      <c r="DJ457" s="5"/>
      <c r="DK457" s="5"/>
      <c r="DL457" s="5"/>
      <c r="DM457" s="5"/>
      <c r="DN457" s="5"/>
      <c r="DO457" s="5"/>
      <c r="DP457" s="5"/>
      <c r="DQ457" s="5"/>
      <c r="DR457" s="5"/>
      <c r="DS457" s="5"/>
      <c r="DT457" s="5"/>
      <c r="DU457" s="5"/>
      <c r="DV457" s="5"/>
      <c r="DW457" s="5"/>
    </row>
    <row r="458" spans="1:127" x14ac:dyDescent="0.2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c r="DJ458" s="5"/>
      <c r="DK458" s="5"/>
      <c r="DL458" s="5"/>
      <c r="DM458" s="5"/>
      <c r="DN458" s="5"/>
      <c r="DO458" s="5"/>
      <c r="DP458" s="5"/>
      <c r="DQ458" s="5"/>
      <c r="DR458" s="5"/>
      <c r="DS458" s="5"/>
      <c r="DT458" s="5"/>
      <c r="DU458" s="5"/>
      <c r="DV458" s="5"/>
      <c r="DW458" s="5"/>
    </row>
    <row r="459" spans="1:127" x14ac:dyDescent="0.2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5"/>
      <c r="DG459" s="5"/>
      <c r="DH459" s="5"/>
      <c r="DI459" s="5"/>
      <c r="DJ459" s="5"/>
      <c r="DK459" s="5"/>
      <c r="DL459" s="5"/>
      <c r="DM459" s="5"/>
      <c r="DN459" s="5"/>
      <c r="DO459" s="5"/>
      <c r="DP459" s="5"/>
      <c r="DQ459" s="5"/>
      <c r="DR459" s="5"/>
      <c r="DS459" s="5"/>
      <c r="DT459" s="5"/>
      <c r="DU459" s="5"/>
      <c r="DV459" s="5"/>
      <c r="DW459" s="5"/>
    </row>
    <row r="460" spans="1:127" x14ac:dyDescent="0.2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c r="DH460" s="5"/>
      <c r="DI460" s="5"/>
      <c r="DJ460" s="5"/>
      <c r="DK460" s="5"/>
      <c r="DL460" s="5"/>
      <c r="DM460" s="5"/>
      <c r="DN460" s="5"/>
      <c r="DO460" s="5"/>
      <c r="DP460" s="5"/>
      <c r="DQ460" s="5"/>
      <c r="DR460" s="5"/>
      <c r="DS460" s="5"/>
      <c r="DT460" s="5"/>
      <c r="DU460" s="5"/>
      <c r="DV460" s="5"/>
      <c r="DW460" s="5"/>
    </row>
    <row r="461" spans="1:127" x14ac:dyDescent="0.2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c r="DM461" s="5"/>
      <c r="DN461" s="5"/>
      <c r="DO461" s="5"/>
      <c r="DP461" s="5"/>
      <c r="DQ461" s="5"/>
      <c r="DR461" s="5"/>
      <c r="DS461" s="5"/>
      <c r="DT461" s="5"/>
      <c r="DU461" s="5"/>
      <c r="DV461" s="5"/>
      <c r="DW461" s="5"/>
    </row>
    <row r="462" spans="1:127" x14ac:dyDescent="0.2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c r="DH462" s="5"/>
      <c r="DI462" s="5"/>
      <c r="DJ462" s="5"/>
      <c r="DK462" s="5"/>
      <c r="DL462" s="5"/>
      <c r="DM462" s="5"/>
      <c r="DN462" s="5"/>
      <c r="DO462" s="5"/>
      <c r="DP462" s="5"/>
      <c r="DQ462" s="5"/>
      <c r="DR462" s="5"/>
      <c r="DS462" s="5"/>
      <c r="DT462" s="5"/>
      <c r="DU462" s="5"/>
      <c r="DV462" s="5"/>
      <c r="DW462" s="5"/>
    </row>
    <row r="463" spans="1:127" x14ac:dyDescent="0.2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c r="DM463" s="5"/>
      <c r="DN463" s="5"/>
      <c r="DO463" s="5"/>
      <c r="DP463" s="5"/>
      <c r="DQ463" s="5"/>
      <c r="DR463" s="5"/>
      <c r="DS463" s="5"/>
      <c r="DT463" s="5"/>
      <c r="DU463" s="5"/>
      <c r="DV463" s="5"/>
      <c r="DW463" s="5"/>
    </row>
    <row r="464" spans="1:127" x14ac:dyDescent="0.2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c r="DJ464" s="5"/>
      <c r="DK464" s="5"/>
      <c r="DL464" s="5"/>
      <c r="DM464" s="5"/>
      <c r="DN464" s="5"/>
      <c r="DO464" s="5"/>
      <c r="DP464" s="5"/>
      <c r="DQ464" s="5"/>
      <c r="DR464" s="5"/>
      <c r="DS464" s="5"/>
      <c r="DT464" s="5"/>
      <c r="DU464" s="5"/>
      <c r="DV464" s="5"/>
      <c r="DW464" s="5"/>
    </row>
    <row r="465" spans="2:127" x14ac:dyDescent="0.2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c r="DJ465" s="5"/>
      <c r="DK465" s="5"/>
      <c r="DL465" s="5"/>
      <c r="DM465" s="5"/>
      <c r="DN465" s="5"/>
      <c r="DO465" s="5"/>
      <c r="DP465" s="5"/>
      <c r="DQ465" s="5"/>
      <c r="DR465" s="5"/>
      <c r="DS465" s="5"/>
      <c r="DT465" s="5"/>
      <c r="DU465" s="5"/>
      <c r="DV465" s="5"/>
      <c r="DW465" s="5"/>
    </row>
    <row r="466" spans="2:127" x14ac:dyDescent="0.2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c r="DM466" s="5"/>
      <c r="DN466" s="5"/>
      <c r="DO466" s="5"/>
      <c r="DP466" s="5"/>
      <c r="DQ466" s="5"/>
      <c r="DR466" s="5"/>
      <c r="DS466" s="5"/>
      <c r="DT466" s="5"/>
      <c r="DU466" s="5"/>
      <c r="DV466" s="5"/>
      <c r="DW466" s="5"/>
    </row>
    <row r="467" spans="2:127" x14ac:dyDescent="0.2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c r="DS467" s="5"/>
      <c r="DT467" s="5"/>
      <c r="DU467" s="5"/>
      <c r="DV467" s="5"/>
      <c r="DW467" s="5"/>
    </row>
    <row r="468" spans="2:127" x14ac:dyDescent="0.2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5"/>
      <c r="DS468" s="5"/>
      <c r="DT468" s="5"/>
      <c r="DU468" s="5"/>
      <c r="DV468" s="5"/>
      <c r="DW468" s="5"/>
    </row>
    <row r="469" spans="2:127" x14ac:dyDescent="0.2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c r="DE469" s="5"/>
      <c r="DF469" s="5"/>
      <c r="DG469" s="5"/>
      <c r="DH469" s="5"/>
      <c r="DI469" s="5"/>
      <c r="DJ469" s="5"/>
      <c r="DK469" s="5"/>
      <c r="DL469" s="5"/>
      <c r="DM469" s="5"/>
      <c r="DN469" s="5"/>
      <c r="DO469" s="5"/>
      <c r="DP469" s="5"/>
      <c r="DQ469" s="5"/>
      <c r="DR469" s="5"/>
      <c r="DS469" s="5"/>
      <c r="DT469" s="5"/>
      <c r="DU469" s="5"/>
      <c r="DV469" s="5"/>
      <c r="DW469" s="5"/>
    </row>
    <row r="470" spans="2:127" x14ac:dyDescent="0.2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c r="DH470" s="5"/>
      <c r="DI470" s="5"/>
      <c r="DJ470" s="5"/>
      <c r="DK470" s="5"/>
      <c r="DL470" s="5"/>
      <c r="DM470" s="5"/>
      <c r="DN470" s="5"/>
      <c r="DO470" s="5"/>
      <c r="DP470" s="5"/>
      <c r="DQ470" s="5"/>
      <c r="DR470" s="5"/>
      <c r="DS470" s="5"/>
      <c r="DT470" s="5"/>
      <c r="DU470" s="5"/>
      <c r="DV470" s="5"/>
      <c r="DW470" s="5"/>
    </row>
    <row r="471" spans="2:127" x14ac:dyDescent="0.2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5"/>
      <c r="DG471" s="5"/>
      <c r="DH471" s="5"/>
      <c r="DI471" s="5"/>
      <c r="DJ471" s="5"/>
      <c r="DK471" s="5"/>
      <c r="DL471" s="5"/>
      <c r="DM471" s="5"/>
      <c r="DN471" s="5"/>
      <c r="DO471" s="5"/>
      <c r="DP471" s="5"/>
      <c r="DQ471" s="5"/>
      <c r="DR471" s="5"/>
      <c r="DS471" s="5"/>
      <c r="DT471" s="5"/>
      <c r="DU471" s="5"/>
      <c r="DV471" s="5"/>
      <c r="DW471" s="5"/>
    </row>
    <row r="472" spans="2:127" x14ac:dyDescent="0.2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5"/>
      <c r="DD472" s="5"/>
      <c r="DE472" s="5"/>
      <c r="DF472" s="5"/>
      <c r="DG472" s="5"/>
      <c r="DH472" s="5"/>
      <c r="DI472" s="5"/>
      <c r="DJ472" s="5"/>
      <c r="DK472" s="5"/>
      <c r="DL472" s="5"/>
      <c r="DM472" s="5"/>
      <c r="DN472" s="5"/>
      <c r="DO472" s="5"/>
      <c r="DP472" s="5"/>
      <c r="DQ472" s="5"/>
      <c r="DR472" s="5"/>
      <c r="DS472" s="5"/>
      <c r="DT472" s="5"/>
      <c r="DU472" s="5"/>
      <c r="DV472" s="5"/>
      <c r="DW472" s="5"/>
    </row>
    <row r="473" spans="2:127" x14ac:dyDescent="0.2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c r="DH473" s="5"/>
      <c r="DI473" s="5"/>
      <c r="DJ473" s="5"/>
      <c r="DK473" s="5"/>
      <c r="DL473" s="5"/>
      <c r="DM473" s="5"/>
      <c r="DN473" s="5"/>
      <c r="DO473" s="5"/>
      <c r="DP473" s="5"/>
      <c r="DQ473" s="5"/>
      <c r="DR473" s="5"/>
      <c r="DS473" s="5"/>
      <c r="DT473" s="5"/>
      <c r="DU473" s="5"/>
      <c r="DV473" s="5"/>
      <c r="DW473" s="5"/>
    </row>
    <row r="474" spans="2:127" x14ac:dyDescent="0.2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c r="DJ474" s="5"/>
      <c r="DK474" s="5"/>
      <c r="DL474" s="5"/>
      <c r="DM474" s="5"/>
      <c r="DN474" s="5"/>
      <c r="DO474" s="5"/>
      <c r="DP474" s="5"/>
      <c r="DQ474" s="5"/>
      <c r="DR474" s="5"/>
      <c r="DS474" s="5"/>
      <c r="DT474" s="5"/>
      <c r="DU474" s="5"/>
      <c r="DV474" s="5"/>
      <c r="DW474" s="5"/>
    </row>
    <row r="475" spans="2:127" x14ac:dyDescent="0.2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c r="DH475" s="5"/>
      <c r="DI475" s="5"/>
      <c r="DJ475" s="5"/>
      <c r="DK475" s="5"/>
      <c r="DL475" s="5"/>
      <c r="DM475" s="5"/>
      <c r="DN475" s="5"/>
      <c r="DO475" s="5"/>
      <c r="DP475" s="5"/>
      <c r="DQ475" s="5"/>
      <c r="DR475" s="5"/>
      <c r="DS475" s="5"/>
      <c r="DT475" s="5"/>
      <c r="DU475" s="5"/>
      <c r="DV475" s="5"/>
      <c r="DW475" s="5"/>
    </row>
    <row r="476" spans="2:127" x14ac:dyDescent="0.2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c r="DS476" s="5"/>
      <c r="DT476" s="5"/>
      <c r="DU476" s="5"/>
      <c r="DV476" s="5"/>
      <c r="DW476" s="5"/>
    </row>
    <row r="477" spans="2:127" x14ac:dyDescent="0.2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M477" s="5"/>
      <c r="DN477" s="5"/>
      <c r="DO477" s="5"/>
      <c r="DP477" s="5"/>
      <c r="DQ477" s="5"/>
      <c r="DR477" s="5"/>
      <c r="DS477" s="5"/>
      <c r="DT477" s="5"/>
      <c r="DU477" s="5"/>
      <c r="DV477" s="5"/>
      <c r="DW477" s="5"/>
    </row>
    <row r="478" spans="2:127" x14ac:dyDescent="0.2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5"/>
      <c r="DS478" s="5"/>
      <c r="DT478" s="5"/>
      <c r="DU478" s="5"/>
      <c r="DV478" s="5"/>
      <c r="DW478" s="5"/>
    </row>
    <row r="479" spans="2:127" x14ac:dyDescent="0.2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c r="CV479" s="5"/>
      <c r="CW479" s="5"/>
      <c r="CX479" s="5"/>
      <c r="CY479" s="5"/>
      <c r="CZ479" s="5"/>
      <c r="DA479" s="5"/>
      <c r="DB479" s="5"/>
      <c r="DC479" s="5"/>
      <c r="DD479" s="5"/>
      <c r="DE479" s="5"/>
      <c r="DF479" s="5"/>
      <c r="DG479" s="5"/>
      <c r="DH479" s="5"/>
      <c r="DI479" s="5"/>
      <c r="DJ479" s="5"/>
      <c r="DK479" s="5"/>
      <c r="DL479" s="5"/>
      <c r="DM479" s="5"/>
      <c r="DN479" s="5"/>
      <c r="DO479" s="5"/>
      <c r="DP479" s="5"/>
      <c r="DQ479" s="5"/>
      <c r="DR479" s="5"/>
      <c r="DS479" s="5"/>
      <c r="DT479" s="5"/>
      <c r="DU479" s="5"/>
      <c r="DV479" s="5"/>
      <c r="DW479" s="5"/>
    </row>
    <row r="480" spans="2:127" x14ac:dyDescent="0.2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c r="DM480" s="5"/>
      <c r="DN480" s="5"/>
      <c r="DO480" s="5"/>
      <c r="DP480" s="5"/>
      <c r="DQ480" s="5"/>
      <c r="DR480" s="5"/>
      <c r="DS480" s="5"/>
      <c r="DT480" s="5"/>
      <c r="DU480" s="5"/>
      <c r="DV480" s="5"/>
      <c r="DW480" s="5"/>
    </row>
    <row r="481" spans="2:127" x14ac:dyDescent="0.2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5"/>
      <c r="DG481" s="5"/>
      <c r="DH481" s="5"/>
      <c r="DI481" s="5"/>
      <c r="DJ481" s="5"/>
      <c r="DK481" s="5"/>
      <c r="DL481" s="5"/>
      <c r="DM481" s="5"/>
      <c r="DN481" s="5"/>
      <c r="DO481" s="5"/>
      <c r="DP481" s="5"/>
      <c r="DQ481" s="5"/>
      <c r="DR481" s="5"/>
      <c r="DS481" s="5"/>
      <c r="DT481" s="5"/>
      <c r="DU481" s="5"/>
      <c r="DV481" s="5"/>
      <c r="DW481" s="5"/>
    </row>
    <row r="482" spans="2:127" x14ac:dyDescent="0.2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5"/>
      <c r="DD482" s="5"/>
      <c r="DE482" s="5"/>
      <c r="DF482" s="5"/>
      <c r="DG482" s="5"/>
      <c r="DH482" s="5"/>
      <c r="DI482" s="5"/>
      <c r="DJ482" s="5"/>
      <c r="DK482" s="5"/>
      <c r="DL482" s="5"/>
      <c r="DM482" s="5"/>
      <c r="DN482" s="5"/>
      <c r="DO482" s="5"/>
      <c r="DP482" s="5"/>
      <c r="DQ482" s="5"/>
      <c r="DR482" s="5"/>
      <c r="DS482" s="5"/>
      <c r="DT482" s="5"/>
      <c r="DU482" s="5"/>
      <c r="DV482" s="5"/>
      <c r="DW482" s="5"/>
    </row>
    <row r="483" spans="2:127" x14ac:dyDescent="0.2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5"/>
      <c r="DD483" s="5"/>
      <c r="DE483" s="5"/>
      <c r="DF483" s="5"/>
      <c r="DG483" s="5"/>
      <c r="DH483" s="5"/>
      <c r="DI483" s="5"/>
      <c r="DJ483" s="5"/>
      <c r="DK483" s="5"/>
      <c r="DL483" s="5"/>
      <c r="DM483" s="5"/>
      <c r="DN483" s="5"/>
      <c r="DO483" s="5"/>
      <c r="DP483" s="5"/>
      <c r="DQ483" s="5"/>
      <c r="DR483" s="5"/>
      <c r="DS483" s="5"/>
      <c r="DT483" s="5"/>
      <c r="DU483" s="5"/>
      <c r="DV483" s="5"/>
      <c r="DW483" s="5"/>
    </row>
    <row r="484" spans="2:127" x14ac:dyDescent="0.2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c r="CV484" s="5"/>
      <c r="CW484" s="5"/>
      <c r="CX484" s="5"/>
      <c r="CY484" s="5"/>
      <c r="CZ484" s="5"/>
      <c r="DA484" s="5"/>
      <c r="DB484" s="5"/>
      <c r="DC484" s="5"/>
      <c r="DD484" s="5"/>
      <c r="DE484" s="5"/>
      <c r="DF484" s="5"/>
      <c r="DG484" s="5"/>
      <c r="DH484" s="5"/>
      <c r="DI484" s="5"/>
      <c r="DJ484" s="5"/>
      <c r="DK484" s="5"/>
      <c r="DL484" s="5"/>
      <c r="DM484" s="5"/>
      <c r="DN484" s="5"/>
      <c r="DO484" s="5"/>
      <c r="DP484" s="5"/>
      <c r="DQ484" s="5"/>
      <c r="DR484" s="5"/>
      <c r="DS484" s="5"/>
      <c r="DT484" s="5"/>
      <c r="DU484" s="5"/>
      <c r="DV484" s="5"/>
      <c r="DW484" s="5"/>
    </row>
    <row r="485" spans="2:127" x14ac:dyDescent="0.2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5"/>
      <c r="DS485" s="5"/>
      <c r="DT485" s="5"/>
      <c r="DU485" s="5"/>
      <c r="DV485" s="5"/>
      <c r="DW485" s="5"/>
    </row>
    <row r="486" spans="2:127" x14ac:dyDescent="0.2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c r="DM486" s="5"/>
      <c r="DN486" s="5"/>
      <c r="DO486" s="5"/>
      <c r="DP486" s="5"/>
      <c r="DQ486" s="5"/>
      <c r="DR486" s="5"/>
      <c r="DS486" s="5"/>
      <c r="DT486" s="5"/>
      <c r="DU486" s="5"/>
      <c r="DV486" s="5"/>
      <c r="DW486" s="5"/>
    </row>
    <row r="487" spans="2:127" x14ac:dyDescent="0.2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row>
    <row r="488" spans="2:127" x14ac:dyDescent="0.2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c r="DE488" s="5"/>
      <c r="DF488" s="5"/>
      <c r="DG488" s="5"/>
      <c r="DH488" s="5"/>
      <c r="DI488" s="5"/>
      <c r="DJ488" s="5"/>
      <c r="DK488" s="5"/>
      <c r="DL488" s="5"/>
      <c r="DM488" s="5"/>
      <c r="DN488" s="5"/>
      <c r="DO488" s="5"/>
      <c r="DP488" s="5"/>
      <c r="DQ488" s="5"/>
      <c r="DR488" s="5"/>
      <c r="DS488" s="5"/>
      <c r="DT488" s="5"/>
      <c r="DU488" s="5"/>
      <c r="DV488" s="5"/>
      <c r="DW488" s="5"/>
    </row>
    <row r="489" spans="2:127" x14ac:dyDescent="0.2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5"/>
      <c r="CR489" s="5"/>
      <c r="CS489" s="5"/>
      <c r="CT489" s="5"/>
      <c r="CU489" s="5"/>
      <c r="CV489" s="5"/>
      <c r="CW489" s="5"/>
      <c r="CX489" s="5"/>
      <c r="CY489" s="5"/>
      <c r="CZ489" s="5"/>
      <c r="DA489" s="5"/>
      <c r="DB489" s="5"/>
      <c r="DC489" s="5"/>
      <c r="DD489" s="5"/>
      <c r="DE489" s="5"/>
      <c r="DF489" s="5"/>
      <c r="DG489" s="5"/>
      <c r="DH489" s="5"/>
      <c r="DI489" s="5"/>
      <c r="DJ489" s="5"/>
      <c r="DK489" s="5"/>
      <c r="DL489" s="5"/>
      <c r="DM489" s="5"/>
      <c r="DN489" s="5"/>
      <c r="DO489" s="5"/>
      <c r="DP489" s="5"/>
      <c r="DQ489" s="5"/>
      <c r="DR489" s="5"/>
      <c r="DS489" s="5"/>
      <c r="DT489" s="5"/>
      <c r="DU489" s="5"/>
      <c r="DV489" s="5"/>
      <c r="DW489" s="5"/>
    </row>
    <row r="490" spans="2:127" x14ac:dyDescent="0.2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5"/>
      <c r="CR490" s="5"/>
      <c r="CS490" s="5"/>
      <c r="CT490" s="5"/>
      <c r="CU490" s="5"/>
      <c r="CV490" s="5"/>
      <c r="CW490" s="5"/>
      <c r="CX490" s="5"/>
      <c r="CY490" s="5"/>
      <c r="CZ490" s="5"/>
      <c r="DA490" s="5"/>
      <c r="DB490" s="5"/>
      <c r="DC490" s="5"/>
      <c r="DD490" s="5"/>
      <c r="DE490" s="5"/>
      <c r="DF490" s="5"/>
      <c r="DG490" s="5"/>
      <c r="DH490" s="5"/>
      <c r="DI490" s="5"/>
      <c r="DJ490" s="5"/>
      <c r="DK490" s="5"/>
      <c r="DL490" s="5"/>
      <c r="DM490" s="5"/>
      <c r="DN490" s="5"/>
      <c r="DO490" s="5"/>
      <c r="DP490" s="5"/>
      <c r="DQ490" s="5"/>
      <c r="DR490" s="5"/>
      <c r="DS490" s="5"/>
      <c r="DT490" s="5"/>
      <c r="DU490" s="5"/>
      <c r="DV490" s="5"/>
      <c r="DW490" s="5"/>
    </row>
    <row r="491" spans="2:127" x14ac:dyDescent="0.2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5"/>
      <c r="CR491" s="5"/>
      <c r="CS491" s="5"/>
      <c r="CT491" s="5"/>
      <c r="CU491" s="5"/>
      <c r="CV491" s="5"/>
      <c r="CW491" s="5"/>
      <c r="CX491" s="5"/>
      <c r="CY491" s="5"/>
      <c r="CZ491" s="5"/>
      <c r="DA491" s="5"/>
      <c r="DB491" s="5"/>
      <c r="DC491" s="5"/>
      <c r="DD491" s="5"/>
      <c r="DE491" s="5"/>
      <c r="DF491" s="5"/>
      <c r="DG491" s="5"/>
      <c r="DH491" s="5"/>
      <c r="DI491" s="5"/>
      <c r="DJ491" s="5"/>
      <c r="DK491" s="5"/>
      <c r="DL491" s="5"/>
      <c r="DM491" s="5"/>
      <c r="DN491" s="5"/>
      <c r="DO491" s="5"/>
      <c r="DP491" s="5"/>
      <c r="DQ491" s="5"/>
      <c r="DR491" s="5"/>
      <c r="DS491" s="5"/>
      <c r="DT491" s="5"/>
      <c r="DU491" s="5"/>
      <c r="DV491" s="5"/>
      <c r="DW491" s="5"/>
    </row>
    <row r="492" spans="2:127" x14ac:dyDescent="0.2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5"/>
      <c r="CR492" s="5"/>
      <c r="CS492" s="5"/>
      <c r="CT492" s="5"/>
      <c r="CU492" s="5"/>
      <c r="CV492" s="5"/>
      <c r="CW492" s="5"/>
      <c r="CX492" s="5"/>
      <c r="CY492" s="5"/>
      <c r="CZ492" s="5"/>
      <c r="DA492" s="5"/>
      <c r="DB492" s="5"/>
      <c r="DC492" s="5"/>
      <c r="DD492" s="5"/>
      <c r="DE492" s="5"/>
      <c r="DF492" s="5"/>
      <c r="DG492" s="5"/>
      <c r="DH492" s="5"/>
      <c r="DI492" s="5"/>
      <c r="DJ492" s="5"/>
      <c r="DK492" s="5"/>
      <c r="DL492" s="5"/>
      <c r="DM492" s="5"/>
      <c r="DN492" s="5"/>
      <c r="DO492" s="5"/>
      <c r="DP492" s="5"/>
      <c r="DQ492" s="5"/>
      <c r="DR492" s="5"/>
      <c r="DS492" s="5"/>
      <c r="DT492" s="5"/>
      <c r="DU492" s="5"/>
      <c r="DV492" s="5"/>
      <c r="DW492" s="5"/>
    </row>
    <row r="493" spans="2:127" x14ac:dyDescent="0.2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5"/>
      <c r="CR493" s="5"/>
      <c r="CS493" s="5"/>
      <c r="CT493" s="5"/>
      <c r="CU493" s="5"/>
      <c r="CV493" s="5"/>
      <c r="CW493" s="5"/>
      <c r="CX493" s="5"/>
      <c r="CY493" s="5"/>
      <c r="CZ493" s="5"/>
      <c r="DA493" s="5"/>
      <c r="DB493" s="5"/>
      <c r="DC493" s="5"/>
      <c r="DD493" s="5"/>
      <c r="DE493" s="5"/>
      <c r="DF493" s="5"/>
      <c r="DG493" s="5"/>
      <c r="DH493" s="5"/>
      <c r="DI493" s="5"/>
      <c r="DJ493" s="5"/>
      <c r="DK493" s="5"/>
      <c r="DL493" s="5"/>
      <c r="DM493" s="5"/>
      <c r="DN493" s="5"/>
      <c r="DO493" s="5"/>
      <c r="DP493" s="5"/>
      <c r="DQ493" s="5"/>
      <c r="DR493" s="5"/>
      <c r="DS493" s="5"/>
      <c r="DT493" s="5"/>
      <c r="DU493" s="5"/>
      <c r="DV493" s="5"/>
      <c r="DW493" s="5"/>
    </row>
    <row r="494" spans="2:127" x14ac:dyDescent="0.2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5"/>
      <c r="CY494" s="5"/>
      <c r="CZ494" s="5"/>
      <c r="DA494" s="5"/>
      <c r="DB494" s="5"/>
      <c r="DC494" s="5"/>
      <c r="DD494" s="5"/>
      <c r="DE494" s="5"/>
      <c r="DF494" s="5"/>
      <c r="DG494" s="5"/>
      <c r="DH494" s="5"/>
      <c r="DI494" s="5"/>
      <c r="DJ494" s="5"/>
      <c r="DK494" s="5"/>
      <c r="DL494" s="5"/>
      <c r="DM494" s="5"/>
      <c r="DN494" s="5"/>
      <c r="DO494" s="5"/>
      <c r="DP494" s="5"/>
      <c r="DQ494" s="5"/>
      <c r="DR494" s="5"/>
      <c r="DS494" s="5"/>
      <c r="DT494" s="5"/>
      <c r="DU494" s="5"/>
      <c r="DV494" s="5"/>
      <c r="DW494" s="5"/>
    </row>
    <row r="495" spans="2:127" x14ac:dyDescent="0.2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c r="CV495" s="5"/>
      <c r="CW495" s="5"/>
      <c r="CX495" s="5"/>
      <c r="CY495" s="5"/>
      <c r="CZ495" s="5"/>
      <c r="DA495" s="5"/>
      <c r="DB495" s="5"/>
      <c r="DC495" s="5"/>
      <c r="DD495" s="5"/>
      <c r="DE495" s="5"/>
      <c r="DF495" s="5"/>
      <c r="DG495" s="5"/>
      <c r="DH495" s="5"/>
      <c r="DI495" s="5"/>
      <c r="DJ495" s="5"/>
      <c r="DK495" s="5"/>
      <c r="DL495" s="5"/>
      <c r="DM495" s="5"/>
      <c r="DN495" s="5"/>
      <c r="DO495" s="5"/>
      <c r="DP495" s="5"/>
      <c r="DQ495" s="5"/>
      <c r="DR495" s="5"/>
      <c r="DS495" s="5"/>
      <c r="DT495" s="5"/>
      <c r="DU495" s="5"/>
      <c r="DV495" s="5"/>
      <c r="DW495" s="5"/>
    </row>
    <row r="496" spans="2:127" x14ac:dyDescent="0.2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5"/>
      <c r="CU496" s="5"/>
      <c r="CV496" s="5"/>
      <c r="CW496" s="5"/>
      <c r="CX496" s="5"/>
      <c r="CY496" s="5"/>
      <c r="CZ496" s="5"/>
      <c r="DA496" s="5"/>
      <c r="DB496" s="5"/>
      <c r="DC496" s="5"/>
      <c r="DD496" s="5"/>
      <c r="DE496" s="5"/>
      <c r="DF496" s="5"/>
      <c r="DG496" s="5"/>
      <c r="DH496" s="5"/>
      <c r="DI496" s="5"/>
      <c r="DJ496" s="5"/>
      <c r="DK496" s="5"/>
      <c r="DL496" s="5"/>
      <c r="DM496" s="5"/>
      <c r="DN496" s="5"/>
      <c r="DO496" s="5"/>
      <c r="DP496" s="5"/>
      <c r="DQ496" s="5"/>
      <c r="DR496" s="5"/>
      <c r="DS496" s="5"/>
      <c r="DT496" s="5"/>
      <c r="DU496" s="5"/>
      <c r="DV496" s="5"/>
      <c r="DW496" s="5"/>
    </row>
    <row r="497" spans="2:127" x14ac:dyDescent="0.2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5"/>
      <c r="CU497" s="5"/>
      <c r="CV497" s="5"/>
      <c r="CW497" s="5"/>
      <c r="CX497" s="5"/>
      <c r="CY497" s="5"/>
      <c r="CZ497" s="5"/>
      <c r="DA497" s="5"/>
      <c r="DB497" s="5"/>
      <c r="DC497" s="5"/>
      <c r="DD497" s="5"/>
      <c r="DE497" s="5"/>
      <c r="DF497" s="5"/>
      <c r="DG497" s="5"/>
      <c r="DH497" s="5"/>
      <c r="DI497" s="5"/>
      <c r="DJ497" s="5"/>
      <c r="DK497" s="5"/>
      <c r="DL497" s="5"/>
      <c r="DM497" s="5"/>
      <c r="DN497" s="5"/>
      <c r="DO497" s="5"/>
      <c r="DP497" s="5"/>
      <c r="DQ497" s="5"/>
      <c r="DR497" s="5"/>
      <c r="DS497" s="5"/>
      <c r="DT497" s="5"/>
      <c r="DU497" s="5"/>
      <c r="DV497" s="5"/>
      <c r="DW497" s="5"/>
    </row>
    <row r="498" spans="2:127" x14ac:dyDescent="0.2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5"/>
      <c r="CU498" s="5"/>
      <c r="CV498" s="5"/>
      <c r="CW498" s="5"/>
      <c r="CX498" s="5"/>
      <c r="CY498" s="5"/>
      <c r="CZ498" s="5"/>
      <c r="DA498" s="5"/>
      <c r="DB498" s="5"/>
      <c r="DC498" s="5"/>
      <c r="DD498" s="5"/>
      <c r="DE498" s="5"/>
      <c r="DF498" s="5"/>
      <c r="DG498" s="5"/>
      <c r="DH498" s="5"/>
      <c r="DI498" s="5"/>
      <c r="DJ498" s="5"/>
      <c r="DK498" s="5"/>
      <c r="DL498" s="5"/>
      <c r="DM498" s="5"/>
      <c r="DN498" s="5"/>
      <c r="DO498" s="5"/>
      <c r="DP498" s="5"/>
      <c r="DQ498" s="5"/>
      <c r="DR498" s="5"/>
      <c r="DS498" s="5"/>
      <c r="DT498" s="5"/>
      <c r="DU498" s="5"/>
      <c r="DV498" s="5"/>
      <c r="DW498" s="5"/>
    </row>
    <row r="499" spans="2:127" x14ac:dyDescent="0.2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5"/>
      <c r="CU499" s="5"/>
      <c r="CV499" s="5"/>
      <c r="CW499" s="5"/>
      <c r="CX499" s="5"/>
      <c r="CY499" s="5"/>
      <c r="CZ499" s="5"/>
      <c r="DA499" s="5"/>
      <c r="DB499" s="5"/>
      <c r="DC499" s="5"/>
      <c r="DD499" s="5"/>
      <c r="DE499" s="5"/>
      <c r="DF499" s="5"/>
      <c r="DG499" s="5"/>
      <c r="DH499" s="5"/>
      <c r="DI499" s="5"/>
      <c r="DJ499" s="5"/>
      <c r="DK499" s="5"/>
      <c r="DL499" s="5"/>
      <c r="DM499" s="5"/>
      <c r="DN499" s="5"/>
      <c r="DO499" s="5"/>
      <c r="DP499" s="5"/>
      <c r="DQ499" s="5"/>
      <c r="DR499" s="5"/>
      <c r="DS499" s="5"/>
      <c r="DT499" s="5"/>
      <c r="DU499" s="5"/>
      <c r="DV499" s="5"/>
      <c r="DW499" s="5"/>
    </row>
    <row r="500" spans="2:127" x14ac:dyDescent="0.2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5"/>
      <c r="CU500" s="5"/>
      <c r="CV500" s="5"/>
      <c r="CW500" s="5"/>
      <c r="CX500" s="5"/>
      <c r="CY500" s="5"/>
      <c r="CZ500" s="5"/>
      <c r="DA500" s="5"/>
      <c r="DB500" s="5"/>
      <c r="DC500" s="5"/>
      <c r="DD500" s="5"/>
      <c r="DE500" s="5"/>
      <c r="DF500" s="5"/>
      <c r="DG500" s="5"/>
      <c r="DH500" s="5"/>
      <c r="DI500" s="5"/>
      <c r="DJ500" s="5"/>
      <c r="DK500" s="5"/>
      <c r="DL500" s="5"/>
      <c r="DM500" s="5"/>
      <c r="DN500" s="5"/>
      <c r="DO500" s="5"/>
      <c r="DP500" s="5"/>
      <c r="DQ500" s="5"/>
      <c r="DR500" s="5"/>
      <c r="DS500" s="5"/>
      <c r="DT500" s="5"/>
      <c r="DU500" s="5"/>
      <c r="DV500" s="5"/>
      <c r="DW500" s="5"/>
    </row>
    <row r="501" spans="2:127" x14ac:dyDescent="0.2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5"/>
      <c r="CU501" s="5"/>
      <c r="CV501" s="5"/>
      <c r="CW501" s="5"/>
      <c r="CX501" s="5"/>
      <c r="CY501" s="5"/>
      <c r="CZ501" s="5"/>
      <c r="DA501" s="5"/>
      <c r="DB501" s="5"/>
      <c r="DC501" s="5"/>
      <c r="DD501" s="5"/>
      <c r="DE501" s="5"/>
      <c r="DF501" s="5"/>
      <c r="DG501" s="5"/>
      <c r="DH501" s="5"/>
      <c r="DI501" s="5"/>
      <c r="DJ501" s="5"/>
      <c r="DK501" s="5"/>
      <c r="DL501" s="5"/>
      <c r="DM501" s="5"/>
      <c r="DN501" s="5"/>
      <c r="DO501" s="5"/>
      <c r="DP501" s="5"/>
      <c r="DQ501" s="5"/>
      <c r="DR501" s="5"/>
      <c r="DS501" s="5"/>
      <c r="DT501" s="5"/>
      <c r="DU501" s="5"/>
      <c r="DV501" s="5"/>
      <c r="DW501" s="5"/>
    </row>
    <row r="502" spans="2:127" x14ac:dyDescent="0.2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c r="CV502" s="5"/>
      <c r="CW502" s="5"/>
      <c r="CX502" s="5"/>
      <c r="CY502" s="5"/>
      <c r="CZ502" s="5"/>
      <c r="DA502" s="5"/>
      <c r="DB502" s="5"/>
      <c r="DC502" s="5"/>
      <c r="DD502" s="5"/>
      <c r="DE502" s="5"/>
      <c r="DF502" s="5"/>
      <c r="DG502" s="5"/>
      <c r="DH502" s="5"/>
      <c r="DI502" s="5"/>
      <c r="DJ502" s="5"/>
      <c r="DK502" s="5"/>
      <c r="DL502" s="5"/>
      <c r="DM502" s="5"/>
      <c r="DN502" s="5"/>
      <c r="DO502" s="5"/>
      <c r="DP502" s="5"/>
      <c r="DQ502" s="5"/>
      <c r="DR502" s="5"/>
      <c r="DS502" s="5"/>
      <c r="DT502" s="5"/>
      <c r="DU502" s="5"/>
      <c r="DV502" s="5"/>
      <c r="DW502" s="5"/>
    </row>
    <row r="503" spans="2:127" x14ac:dyDescent="0.2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c r="CV503" s="5"/>
      <c r="CW503" s="5"/>
      <c r="CX503" s="5"/>
      <c r="CY503" s="5"/>
      <c r="CZ503" s="5"/>
      <c r="DA503" s="5"/>
      <c r="DB503" s="5"/>
      <c r="DC503" s="5"/>
      <c r="DD503" s="5"/>
      <c r="DE503" s="5"/>
      <c r="DF503" s="5"/>
      <c r="DG503" s="5"/>
      <c r="DH503" s="5"/>
      <c r="DI503" s="5"/>
      <c r="DJ503" s="5"/>
      <c r="DK503" s="5"/>
      <c r="DL503" s="5"/>
      <c r="DM503" s="5"/>
      <c r="DN503" s="5"/>
      <c r="DO503" s="5"/>
      <c r="DP503" s="5"/>
      <c r="DQ503" s="5"/>
      <c r="DR503" s="5"/>
      <c r="DS503" s="5"/>
      <c r="DT503" s="5"/>
      <c r="DU503" s="5"/>
      <c r="DV503" s="5"/>
      <c r="DW503" s="5"/>
    </row>
    <row r="504" spans="2:127" x14ac:dyDescent="0.2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5"/>
      <c r="CU504" s="5"/>
      <c r="CV504" s="5"/>
      <c r="CW504" s="5"/>
      <c r="CX504" s="5"/>
      <c r="CY504" s="5"/>
      <c r="CZ504" s="5"/>
      <c r="DA504" s="5"/>
      <c r="DB504" s="5"/>
      <c r="DC504" s="5"/>
      <c r="DD504" s="5"/>
      <c r="DE504" s="5"/>
      <c r="DF504" s="5"/>
      <c r="DG504" s="5"/>
      <c r="DH504" s="5"/>
      <c r="DI504" s="5"/>
      <c r="DJ504" s="5"/>
      <c r="DK504" s="5"/>
      <c r="DL504" s="5"/>
      <c r="DM504" s="5"/>
      <c r="DN504" s="5"/>
      <c r="DO504" s="5"/>
      <c r="DP504" s="5"/>
      <c r="DQ504" s="5"/>
      <c r="DR504" s="5"/>
      <c r="DS504" s="5"/>
      <c r="DT504" s="5"/>
      <c r="DU504" s="5"/>
      <c r="DV504" s="5"/>
      <c r="DW504" s="5"/>
    </row>
    <row r="505" spans="2:127" x14ac:dyDescent="0.2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5"/>
      <c r="DD505" s="5"/>
      <c r="DE505" s="5"/>
      <c r="DF505" s="5"/>
      <c r="DG505" s="5"/>
      <c r="DH505" s="5"/>
      <c r="DI505" s="5"/>
      <c r="DJ505" s="5"/>
      <c r="DK505" s="5"/>
      <c r="DL505" s="5"/>
      <c r="DM505" s="5"/>
      <c r="DN505" s="5"/>
      <c r="DO505" s="5"/>
      <c r="DP505" s="5"/>
      <c r="DQ505" s="5"/>
      <c r="DR505" s="5"/>
      <c r="DS505" s="5"/>
      <c r="DT505" s="5"/>
      <c r="DU505" s="5"/>
      <c r="DV505" s="5"/>
      <c r="DW505" s="5"/>
    </row>
    <row r="506" spans="2:127" x14ac:dyDescent="0.2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c r="CV506" s="5"/>
      <c r="CW506" s="5"/>
      <c r="CX506" s="5"/>
      <c r="CY506" s="5"/>
      <c r="CZ506" s="5"/>
      <c r="DA506" s="5"/>
      <c r="DB506" s="5"/>
      <c r="DC506" s="5"/>
      <c r="DD506" s="5"/>
      <c r="DE506" s="5"/>
      <c r="DF506" s="5"/>
      <c r="DG506" s="5"/>
      <c r="DH506" s="5"/>
      <c r="DI506" s="5"/>
      <c r="DJ506" s="5"/>
      <c r="DK506" s="5"/>
      <c r="DL506" s="5"/>
      <c r="DM506" s="5"/>
      <c r="DN506" s="5"/>
      <c r="DO506" s="5"/>
      <c r="DP506" s="5"/>
      <c r="DQ506" s="5"/>
      <c r="DR506" s="5"/>
      <c r="DS506" s="5"/>
      <c r="DT506" s="5"/>
      <c r="DU506" s="5"/>
      <c r="DV506" s="5"/>
      <c r="DW506" s="5"/>
    </row>
    <row r="507" spans="2:127" x14ac:dyDescent="0.2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c r="CV507" s="5"/>
      <c r="CW507" s="5"/>
      <c r="CX507" s="5"/>
      <c r="CY507" s="5"/>
      <c r="CZ507" s="5"/>
      <c r="DA507" s="5"/>
      <c r="DB507" s="5"/>
      <c r="DC507" s="5"/>
      <c r="DD507" s="5"/>
      <c r="DE507" s="5"/>
      <c r="DF507" s="5"/>
      <c r="DG507" s="5"/>
      <c r="DH507" s="5"/>
      <c r="DI507" s="5"/>
      <c r="DJ507" s="5"/>
      <c r="DK507" s="5"/>
      <c r="DL507" s="5"/>
      <c r="DM507" s="5"/>
      <c r="DN507" s="5"/>
      <c r="DO507" s="5"/>
      <c r="DP507" s="5"/>
      <c r="DQ507" s="5"/>
      <c r="DR507" s="5"/>
      <c r="DS507" s="5"/>
      <c r="DT507" s="5"/>
      <c r="DU507" s="5"/>
      <c r="DV507" s="5"/>
      <c r="DW507" s="5"/>
    </row>
    <row r="508" spans="2:127" x14ac:dyDescent="0.2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c r="CV508" s="5"/>
      <c r="CW508" s="5"/>
      <c r="CX508" s="5"/>
      <c r="CY508" s="5"/>
      <c r="CZ508" s="5"/>
      <c r="DA508" s="5"/>
      <c r="DB508" s="5"/>
      <c r="DC508" s="5"/>
      <c r="DD508" s="5"/>
      <c r="DE508" s="5"/>
      <c r="DF508" s="5"/>
      <c r="DG508" s="5"/>
      <c r="DH508" s="5"/>
      <c r="DI508" s="5"/>
      <c r="DJ508" s="5"/>
      <c r="DK508" s="5"/>
      <c r="DL508" s="5"/>
      <c r="DM508" s="5"/>
      <c r="DN508" s="5"/>
      <c r="DO508" s="5"/>
      <c r="DP508" s="5"/>
      <c r="DQ508" s="5"/>
      <c r="DR508" s="5"/>
      <c r="DS508" s="5"/>
      <c r="DT508" s="5"/>
      <c r="DU508" s="5"/>
      <c r="DV508" s="5"/>
      <c r="DW508" s="5"/>
    </row>
    <row r="509" spans="2:127" x14ac:dyDescent="0.2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c r="CV509" s="5"/>
      <c r="CW509" s="5"/>
      <c r="CX509" s="5"/>
      <c r="CY509" s="5"/>
      <c r="CZ509" s="5"/>
      <c r="DA509" s="5"/>
      <c r="DB509" s="5"/>
      <c r="DC509" s="5"/>
      <c r="DD509" s="5"/>
      <c r="DE509" s="5"/>
      <c r="DF509" s="5"/>
      <c r="DG509" s="5"/>
      <c r="DH509" s="5"/>
      <c r="DI509" s="5"/>
      <c r="DJ509" s="5"/>
      <c r="DK509" s="5"/>
      <c r="DL509" s="5"/>
      <c r="DM509" s="5"/>
      <c r="DN509" s="5"/>
      <c r="DO509" s="5"/>
      <c r="DP509" s="5"/>
      <c r="DQ509" s="5"/>
      <c r="DR509" s="5"/>
      <c r="DS509" s="5"/>
      <c r="DT509" s="5"/>
      <c r="DU509" s="5"/>
      <c r="DV509" s="5"/>
      <c r="DW509" s="5"/>
    </row>
    <row r="510" spans="2:127" x14ac:dyDescent="0.2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5"/>
      <c r="CU510" s="5"/>
      <c r="CV510" s="5"/>
      <c r="CW510" s="5"/>
      <c r="CX510" s="5"/>
      <c r="CY510" s="5"/>
      <c r="CZ510" s="5"/>
      <c r="DA510" s="5"/>
      <c r="DB510" s="5"/>
      <c r="DC510" s="5"/>
      <c r="DD510" s="5"/>
      <c r="DE510" s="5"/>
      <c r="DF510" s="5"/>
      <c r="DG510" s="5"/>
      <c r="DH510" s="5"/>
      <c r="DI510" s="5"/>
      <c r="DJ510" s="5"/>
      <c r="DK510" s="5"/>
      <c r="DL510" s="5"/>
      <c r="DM510" s="5"/>
      <c r="DN510" s="5"/>
      <c r="DO510" s="5"/>
      <c r="DP510" s="5"/>
      <c r="DQ510" s="5"/>
      <c r="DR510" s="5"/>
      <c r="DS510" s="5"/>
      <c r="DT510" s="5"/>
      <c r="DU510" s="5"/>
      <c r="DV510" s="5"/>
      <c r="DW510" s="5"/>
    </row>
    <row r="511" spans="2:127" x14ac:dyDescent="0.2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5"/>
      <c r="CY511" s="5"/>
      <c r="CZ511" s="5"/>
      <c r="DA511" s="5"/>
      <c r="DB511" s="5"/>
      <c r="DC511" s="5"/>
      <c r="DD511" s="5"/>
      <c r="DE511" s="5"/>
      <c r="DF511" s="5"/>
      <c r="DG511" s="5"/>
      <c r="DH511" s="5"/>
      <c r="DI511" s="5"/>
      <c r="DJ511" s="5"/>
      <c r="DK511" s="5"/>
      <c r="DL511" s="5"/>
      <c r="DM511" s="5"/>
      <c r="DN511" s="5"/>
      <c r="DO511" s="5"/>
      <c r="DP511" s="5"/>
      <c r="DQ511" s="5"/>
      <c r="DR511" s="5"/>
      <c r="DS511" s="5"/>
      <c r="DT511" s="5"/>
      <c r="DU511" s="5"/>
      <c r="DV511" s="5"/>
      <c r="DW511" s="5"/>
    </row>
    <row r="512" spans="2:127" x14ac:dyDescent="0.2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5"/>
      <c r="CQ512" s="5"/>
      <c r="CR512" s="5"/>
      <c r="CS512" s="5"/>
      <c r="CT512" s="5"/>
      <c r="CU512" s="5"/>
      <c r="CV512" s="5"/>
      <c r="CW512" s="5"/>
      <c r="CX512" s="5"/>
      <c r="CY512" s="5"/>
      <c r="CZ512" s="5"/>
      <c r="DA512" s="5"/>
      <c r="DB512" s="5"/>
      <c r="DC512" s="5"/>
      <c r="DD512" s="5"/>
      <c r="DE512" s="5"/>
      <c r="DF512" s="5"/>
      <c r="DG512" s="5"/>
      <c r="DH512" s="5"/>
      <c r="DI512" s="5"/>
      <c r="DJ512" s="5"/>
      <c r="DK512" s="5"/>
      <c r="DL512" s="5"/>
      <c r="DM512" s="5"/>
      <c r="DN512" s="5"/>
      <c r="DO512" s="5"/>
      <c r="DP512" s="5"/>
      <c r="DQ512" s="5"/>
      <c r="DR512" s="5"/>
      <c r="DS512" s="5"/>
      <c r="DT512" s="5"/>
      <c r="DU512" s="5"/>
      <c r="DV512" s="5"/>
      <c r="DW512" s="5"/>
    </row>
    <row r="513" spans="2:127" x14ac:dyDescent="0.2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5"/>
      <c r="CU513" s="5"/>
      <c r="CV513" s="5"/>
      <c r="CW513" s="5"/>
      <c r="CX513" s="5"/>
      <c r="CY513" s="5"/>
      <c r="CZ513" s="5"/>
      <c r="DA513" s="5"/>
      <c r="DB513" s="5"/>
      <c r="DC513" s="5"/>
      <c r="DD513" s="5"/>
      <c r="DE513" s="5"/>
      <c r="DF513" s="5"/>
      <c r="DG513" s="5"/>
      <c r="DH513" s="5"/>
      <c r="DI513" s="5"/>
      <c r="DJ513" s="5"/>
      <c r="DK513" s="5"/>
      <c r="DL513" s="5"/>
      <c r="DM513" s="5"/>
      <c r="DN513" s="5"/>
      <c r="DO513" s="5"/>
      <c r="DP513" s="5"/>
      <c r="DQ513" s="5"/>
      <c r="DR513" s="5"/>
      <c r="DS513" s="5"/>
      <c r="DT513" s="5"/>
      <c r="DU513" s="5"/>
      <c r="DV513" s="5"/>
      <c r="DW513" s="5"/>
    </row>
    <row r="514" spans="2:127" x14ac:dyDescent="0.2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c r="CV514" s="5"/>
      <c r="CW514" s="5"/>
      <c r="CX514" s="5"/>
      <c r="CY514" s="5"/>
      <c r="CZ514" s="5"/>
      <c r="DA514" s="5"/>
      <c r="DB514" s="5"/>
      <c r="DC514" s="5"/>
      <c r="DD514" s="5"/>
      <c r="DE514" s="5"/>
      <c r="DF514" s="5"/>
      <c r="DG514" s="5"/>
      <c r="DH514" s="5"/>
      <c r="DI514" s="5"/>
      <c r="DJ514" s="5"/>
      <c r="DK514" s="5"/>
      <c r="DL514" s="5"/>
      <c r="DM514" s="5"/>
      <c r="DN514" s="5"/>
      <c r="DO514" s="5"/>
      <c r="DP514" s="5"/>
      <c r="DQ514" s="5"/>
      <c r="DR514" s="5"/>
      <c r="DS514" s="5"/>
      <c r="DT514" s="5"/>
      <c r="DU514" s="5"/>
      <c r="DV514" s="5"/>
      <c r="DW514" s="5"/>
    </row>
    <row r="515" spans="2:127" x14ac:dyDescent="0.2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5"/>
      <c r="DD515" s="5"/>
      <c r="DE515" s="5"/>
      <c r="DF515" s="5"/>
      <c r="DG515" s="5"/>
      <c r="DH515" s="5"/>
      <c r="DI515" s="5"/>
      <c r="DJ515" s="5"/>
      <c r="DK515" s="5"/>
      <c r="DL515" s="5"/>
      <c r="DM515" s="5"/>
      <c r="DN515" s="5"/>
      <c r="DO515" s="5"/>
      <c r="DP515" s="5"/>
      <c r="DQ515" s="5"/>
      <c r="DR515" s="5"/>
      <c r="DS515" s="5"/>
      <c r="DT515" s="5"/>
      <c r="DU515" s="5"/>
      <c r="DV515" s="5"/>
      <c r="DW515" s="5"/>
    </row>
    <row r="516" spans="2:127" x14ac:dyDescent="0.2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5"/>
      <c r="DG516" s="5"/>
      <c r="DH516" s="5"/>
      <c r="DI516" s="5"/>
      <c r="DJ516" s="5"/>
      <c r="DK516" s="5"/>
      <c r="DL516" s="5"/>
      <c r="DM516" s="5"/>
      <c r="DN516" s="5"/>
      <c r="DO516" s="5"/>
      <c r="DP516" s="5"/>
      <c r="DQ516" s="5"/>
      <c r="DR516" s="5"/>
      <c r="DS516" s="5"/>
      <c r="DT516" s="5"/>
      <c r="DU516" s="5"/>
      <c r="DV516" s="5"/>
      <c r="DW516" s="5"/>
    </row>
    <row r="517" spans="2:127" x14ac:dyDescent="0.2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5"/>
      <c r="CU517" s="5"/>
      <c r="CV517" s="5"/>
      <c r="CW517" s="5"/>
      <c r="CX517" s="5"/>
      <c r="CY517" s="5"/>
      <c r="CZ517" s="5"/>
      <c r="DA517" s="5"/>
      <c r="DB517" s="5"/>
      <c r="DC517" s="5"/>
      <c r="DD517" s="5"/>
      <c r="DE517" s="5"/>
      <c r="DF517" s="5"/>
      <c r="DG517" s="5"/>
      <c r="DH517" s="5"/>
      <c r="DI517" s="5"/>
      <c r="DJ517" s="5"/>
      <c r="DK517" s="5"/>
      <c r="DL517" s="5"/>
      <c r="DM517" s="5"/>
      <c r="DN517" s="5"/>
      <c r="DO517" s="5"/>
      <c r="DP517" s="5"/>
      <c r="DQ517" s="5"/>
      <c r="DR517" s="5"/>
      <c r="DS517" s="5"/>
      <c r="DT517" s="5"/>
      <c r="DU517" s="5"/>
      <c r="DV517" s="5"/>
      <c r="DW517" s="5"/>
    </row>
    <row r="518" spans="2:127" x14ac:dyDescent="0.2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c r="CV518" s="5"/>
      <c r="CW518" s="5"/>
      <c r="CX518" s="5"/>
      <c r="CY518" s="5"/>
      <c r="CZ518" s="5"/>
      <c r="DA518" s="5"/>
      <c r="DB518" s="5"/>
      <c r="DC518" s="5"/>
      <c r="DD518" s="5"/>
      <c r="DE518" s="5"/>
      <c r="DF518" s="5"/>
      <c r="DG518" s="5"/>
      <c r="DH518" s="5"/>
      <c r="DI518" s="5"/>
      <c r="DJ518" s="5"/>
      <c r="DK518" s="5"/>
      <c r="DL518" s="5"/>
      <c r="DM518" s="5"/>
      <c r="DN518" s="5"/>
      <c r="DO518" s="5"/>
      <c r="DP518" s="5"/>
      <c r="DQ518" s="5"/>
      <c r="DR518" s="5"/>
      <c r="DS518" s="5"/>
      <c r="DT518" s="5"/>
      <c r="DU518" s="5"/>
      <c r="DV518" s="5"/>
      <c r="DW518" s="5"/>
    </row>
    <row r="519" spans="2:127" x14ac:dyDescent="0.2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c r="CV519" s="5"/>
      <c r="CW519" s="5"/>
      <c r="CX519" s="5"/>
      <c r="CY519" s="5"/>
      <c r="CZ519" s="5"/>
      <c r="DA519" s="5"/>
      <c r="DB519" s="5"/>
      <c r="DC519" s="5"/>
      <c r="DD519" s="5"/>
      <c r="DE519" s="5"/>
      <c r="DF519" s="5"/>
      <c r="DG519" s="5"/>
      <c r="DH519" s="5"/>
      <c r="DI519" s="5"/>
      <c r="DJ519" s="5"/>
      <c r="DK519" s="5"/>
      <c r="DL519" s="5"/>
      <c r="DM519" s="5"/>
      <c r="DN519" s="5"/>
      <c r="DO519" s="5"/>
      <c r="DP519" s="5"/>
      <c r="DQ519" s="5"/>
      <c r="DR519" s="5"/>
      <c r="DS519" s="5"/>
      <c r="DT519" s="5"/>
      <c r="DU519" s="5"/>
      <c r="DV519" s="5"/>
      <c r="DW519" s="5"/>
    </row>
    <row r="520" spans="2:127" x14ac:dyDescent="0.2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5"/>
      <c r="CR520" s="5"/>
      <c r="CS520" s="5"/>
      <c r="CT520" s="5"/>
      <c r="CU520" s="5"/>
      <c r="CV520" s="5"/>
      <c r="CW520" s="5"/>
      <c r="CX520" s="5"/>
      <c r="CY520" s="5"/>
      <c r="CZ520" s="5"/>
      <c r="DA520" s="5"/>
      <c r="DB520" s="5"/>
      <c r="DC520" s="5"/>
      <c r="DD520" s="5"/>
      <c r="DE520" s="5"/>
      <c r="DF520" s="5"/>
      <c r="DG520" s="5"/>
      <c r="DH520" s="5"/>
      <c r="DI520" s="5"/>
      <c r="DJ520" s="5"/>
      <c r="DK520" s="5"/>
      <c r="DL520" s="5"/>
      <c r="DM520" s="5"/>
      <c r="DN520" s="5"/>
      <c r="DO520" s="5"/>
      <c r="DP520" s="5"/>
      <c r="DQ520" s="5"/>
      <c r="DR520" s="5"/>
      <c r="DS520" s="5"/>
      <c r="DT520" s="5"/>
      <c r="DU520" s="5"/>
      <c r="DV520" s="5"/>
      <c r="DW520" s="5"/>
    </row>
    <row r="521" spans="2:127" x14ac:dyDescent="0.2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5"/>
      <c r="CU521" s="5"/>
      <c r="CV521" s="5"/>
      <c r="CW521" s="5"/>
      <c r="CX521" s="5"/>
      <c r="CY521" s="5"/>
      <c r="CZ521" s="5"/>
      <c r="DA521" s="5"/>
      <c r="DB521" s="5"/>
      <c r="DC521" s="5"/>
      <c r="DD521" s="5"/>
      <c r="DE521" s="5"/>
      <c r="DF521" s="5"/>
      <c r="DG521" s="5"/>
      <c r="DH521" s="5"/>
      <c r="DI521" s="5"/>
      <c r="DJ521" s="5"/>
      <c r="DK521" s="5"/>
      <c r="DL521" s="5"/>
      <c r="DM521" s="5"/>
      <c r="DN521" s="5"/>
      <c r="DO521" s="5"/>
      <c r="DP521" s="5"/>
      <c r="DQ521" s="5"/>
      <c r="DR521" s="5"/>
      <c r="DS521" s="5"/>
      <c r="DT521" s="5"/>
      <c r="DU521" s="5"/>
      <c r="DV521" s="5"/>
      <c r="DW521" s="5"/>
    </row>
    <row r="522" spans="2:127" x14ac:dyDescent="0.2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5"/>
      <c r="CL522" s="5"/>
      <c r="CM522" s="5"/>
      <c r="CN522" s="5"/>
      <c r="CO522" s="5"/>
      <c r="CP522" s="5"/>
      <c r="CQ522" s="5"/>
      <c r="CR522" s="5"/>
      <c r="CS522" s="5"/>
      <c r="CT522" s="5"/>
      <c r="CU522" s="5"/>
      <c r="CV522" s="5"/>
      <c r="CW522" s="5"/>
      <c r="CX522" s="5"/>
      <c r="CY522" s="5"/>
      <c r="CZ522" s="5"/>
      <c r="DA522" s="5"/>
      <c r="DB522" s="5"/>
      <c r="DC522" s="5"/>
      <c r="DD522" s="5"/>
      <c r="DE522" s="5"/>
      <c r="DF522" s="5"/>
      <c r="DG522" s="5"/>
      <c r="DH522" s="5"/>
      <c r="DI522" s="5"/>
      <c r="DJ522" s="5"/>
      <c r="DK522" s="5"/>
      <c r="DL522" s="5"/>
      <c r="DM522" s="5"/>
      <c r="DN522" s="5"/>
      <c r="DO522" s="5"/>
      <c r="DP522" s="5"/>
      <c r="DQ522" s="5"/>
      <c r="DR522" s="5"/>
      <c r="DS522" s="5"/>
      <c r="DT522" s="5"/>
      <c r="DU522" s="5"/>
      <c r="DV522" s="5"/>
      <c r="DW522" s="5"/>
    </row>
    <row r="523" spans="2:127" x14ac:dyDescent="0.2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5"/>
      <c r="CN523" s="5"/>
      <c r="CO523" s="5"/>
      <c r="CP523" s="5"/>
      <c r="CQ523" s="5"/>
      <c r="CR523" s="5"/>
      <c r="CS523" s="5"/>
      <c r="CT523" s="5"/>
      <c r="CU523" s="5"/>
      <c r="CV523" s="5"/>
      <c r="CW523" s="5"/>
      <c r="CX523" s="5"/>
      <c r="CY523" s="5"/>
      <c r="CZ523" s="5"/>
      <c r="DA523" s="5"/>
      <c r="DB523" s="5"/>
      <c r="DC523" s="5"/>
      <c r="DD523" s="5"/>
      <c r="DE523" s="5"/>
      <c r="DF523" s="5"/>
      <c r="DG523" s="5"/>
      <c r="DH523" s="5"/>
      <c r="DI523" s="5"/>
      <c r="DJ523" s="5"/>
      <c r="DK523" s="5"/>
      <c r="DL523" s="5"/>
      <c r="DM523" s="5"/>
      <c r="DN523" s="5"/>
      <c r="DO523" s="5"/>
      <c r="DP523" s="5"/>
      <c r="DQ523" s="5"/>
      <c r="DR523" s="5"/>
      <c r="DS523" s="5"/>
      <c r="DT523" s="5"/>
      <c r="DU523" s="5"/>
      <c r="DV523" s="5"/>
      <c r="DW523" s="5"/>
    </row>
    <row r="524" spans="2:127" x14ac:dyDescent="0.2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c r="CV524" s="5"/>
      <c r="CW524" s="5"/>
      <c r="CX524" s="5"/>
      <c r="CY524" s="5"/>
      <c r="CZ524" s="5"/>
      <c r="DA524" s="5"/>
      <c r="DB524" s="5"/>
      <c r="DC524" s="5"/>
      <c r="DD524" s="5"/>
      <c r="DE524" s="5"/>
      <c r="DF524" s="5"/>
      <c r="DG524" s="5"/>
      <c r="DH524" s="5"/>
      <c r="DI524" s="5"/>
      <c r="DJ524" s="5"/>
      <c r="DK524" s="5"/>
      <c r="DL524" s="5"/>
      <c r="DM524" s="5"/>
      <c r="DN524" s="5"/>
      <c r="DO524" s="5"/>
      <c r="DP524" s="5"/>
      <c r="DQ524" s="5"/>
      <c r="DR524" s="5"/>
      <c r="DS524" s="5"/>
      <c r="DT524" s="5"/>
      <c r="DU524" s="5"/>
      <c r="DV524" s="5"/>
      <c r="DW524" s="5"/>
    </row>
    <row r="525" spans="2:127" x14ac:dyDescent="0.2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5"/>
      <c r="CU525" s="5"/>
      <c r="CV525" s="5"/>
      <c r="CW525" s="5"/>
      <c r="CX525" s="5"/>
      <c r="CY525" s="5"/>
      <c r="CZ525" s="5"/>
      <c r="DA525" s="5"/>
      <c r="DB525" s="5"/>
      <c r="DC525" s="5"/>
      <c r="DD525" s="5"/>
      <c r="DE525" s="5"/>
      <c r="DF525" s="5"/>
      <c r="DG525" s="5"/>
      <c r="DH525" s="5"/>
      <c r="DI525" s="5"/>
      <c r="DJ525" s="5"/>
      <c r="DK525" s="5"/>
      <c r="DL525" s="5"/>
      <c r="DM525" s="5"/>
      <c r="DN525" s="5"/>
      <c r="DO525" s="5"/>
      <c r="DP525" s="5"/>
      <c r="DQ525" s="5"/>
      <c r="DR525" s="5"/>
      <c r="DS525" s="5"/>
      <c r="DT525" s="5"/>
      <c r="DU525" s="5"/>
      <c r="DV525" s="5"/>
      <c r="DW525" s="5"/>
    </row>
    <row r="526" spans="2:127" x14ac:dyDescent="0.2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5"/>
      <c r="CU526" s="5"/>
      <c r="CV526" s="5"/>
      <c r="CW526" s="5"/>
      <c r="CX526" s="5"/>
      <c r="CY526" s="5"/>
      <c r="CZ526" s="5"/>
      <c r="DA526" s="5"/>
      <c r="DB526" s="5"/>
      <c r="DC526" s="5"/>
      <c r="DD526" s="5"/>
      <c r="DE526" s="5"/>
      <c r="DF526" s="5"/>
      <c r="DG526" s="5"/>
      <c r="DH526" s="5"/>
      <c r="DI526" s="5"/>
      <c r="DJ526" s="5"/>
      <c r="DK526" s="5"/>
      <c r="DL526" s="5"/>
      <c r="DM526" s="5"/>
      <c r="DN526" s="5"/>
      <c r="DO526" s="5"/>
      <c r="DP526" s="5"/>
      <c r="DQ526" s="5"/>
      <c r="DR526" s="5"/>
      <c r="DS526" s="5"/>
      <c r="DT526" s="5"/>
      <c r="DU526" s="5"/>
      <c r="DV526" s="5"/>
      <c r="DW526" s="5"/>
    </row>
    <row r="527" spans="2:127" x14ac:dyDescent="0.2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5"/>
      <c r="CD527" s="5"/>
      <c r="CE527" s="5"/>
      <c r="CF527" s="5"/>
      <c r="CG527" s="5"/>
      <c r="CH527" s="5"/>
      <c r="CI527" s="5"/>
      <c r="CJ527" s="5"/>
      <c r="CK527" s="5"/>
      <c r="CL527" s="5"/>
      <c r="CM527" s="5"/>
      <c r="CN527" s="5"/>
      <c r="CO527" s="5"/>
      <c r="CP527" s="5"/>
      <c r="CQ527" s="5"/>
      <c r="CR527" s="5"/>
      <c r="CS527" s="5"/>
      <c r="CT527" s="5"/>
      <c r="CU527" s="5"/>
      <c r="CV527" s="5"/>
      <c r="CW527" s="5"/>
      <c r="CX527" s="5"/>
      <c r="CY527" s="5"/>
      <c r="CZ527" s="5"/>
      <c r="DA527" s="5"/>
      <c r="DB527" s="5"/>
      <c r="DC527" s="5"/>
      <c r="DD527" s="5"/>
      <c r="DE527" s="5"/>
      <c r="DF527" s="5"/>
      <c r="DG527" s="5"/>
      <c r="DH527" s="5"/>
      <c r="DI527" s="5"/>
      <c r="DJ527" s="5"/>
      <c r="DK527" s="5"/>
      <c r="DL527" s="5"/>
      <c r="DM527" s="5"/>
      <c r="DN527" s="5"/>
      <c r="DO527" s="5"/>
      <c r="DP527" s="5"/>
      <c r="DQ527" s="5"/>
      <c r="DR527" s="5"/>
      <c r="DS527" s="5"/>
      <c r="DT527" s="5"/>
      <c r="DU527" s="5"/>
      <c r="DV527" s="5"/>
      <c r="DW527" s="5"/>
    </row>
    <row r="528" spans="2:127" x14ac:dyDescent="0.2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c r="CV528" s="5"/>
      <c r="CW528" s="5"/>
      <c r="CX528" s="5"/>
      <c r="CY528" s="5"/>
      <c r="CZ528" s="5"/>
      <c r="DA528" s="5"/>
      <c r="DB528" s="5"/>
      <c r="DC528" s="5"/>
      <c r="DD528" s="5"/>
      <c r="DE528" s="5"/>
      <c r="DF528" s="5"/>
      <c r="DG528" s="5"/>
      <c r="DH528" s="5"/>
      <c r="DI528" s="5"/>
      <c r="DJ528" s="5"/>
      <c r="DK528" s="5"/>
      <c r="DL528" s="5"/>
      <c r="DM528" s="5"/>
      <c r="DN528" s="5"/>
      <c r="DO528" s="5"/>
      <c r="DP528" s="5"/>
      <c r="DQ528" s="5"/>
      <c r="DR528" s="5"/>
      <c r="DS528" s="5"/>
      <c r="DT528" s="5"/>
      <c r="DU528" s="5"/>
      <c r="DV528" s="5"/>
      <c r="DW528" s="5"/>
    </row>
    <row r="529" spans="2:127" x14ac:dyDescent="0.2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5"/>
      <c r="CN529" s="5"/>
      <c r="CO529" s="5"/>
      <c r="CP529" s="5"/>
      <c r="CQ529" s="5"/>
      <c r="CR529" s="5"/>
      <c r="CS529" s="5"/>
      <c r="CT529" s="5"/>
      <c r="CU529" s="5"/>
      <c r="CV529" s="5"/>
      <c r="CW529" s="5"/>
      <c r="CX529" s="5"/>
      <c r="CY529" s="5"/>
      <c r="CZ529" s="5"/>
      <c r="DA529" s="5"/>
      <c r="DB529" s="5"/>
      <c r="DC529" s="5"/>
      <c r="DD529" s="5"/>
      <c r="DE529" s="5"/>
      <c r="DF529" s="5"/>
      <c r="DG529" s="5"/>
      <c r="DH529" s="5"/>
      <c r="DI529" s="5"/>
      <c r="DJ529" s="5"/>
      <c r="DK529" s="5"/>
      <c r="DL529" s="5"/>
      <c r="DM529" s="5"/>
      <c r="DN529" s="5"/>
      <c r="DO529" s="5"/>
      <c r="DP529" s="5"/>
      <c r="DQ529" s="5"/>
      <c r="DR529" s="5"/>
      <c r="DS529" s="5"/>
      <c r="DT529" s="5"/>
      <c r="DU529" s="5"/>
      <c r="DV529" s="5"/>
      <c r="DW529" s="5"/>
    </row>
    <row r="530" spans="2:127" x14ac:dyDescent="0.2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5"/>
      <c r="CQ530" s="5"/>
      <c r="CR530" s="5"/>
      <c r="CS530" s="5"/>
      <c r="CT530" s="5"/>
      <c r="CU530" s="5"/>
      <c r="CV530" s="5"/>
      <c r="CW530" s="5"/>
      <c r="CX530" s="5"/>
      <c r="CY530" s="5"/>
      <c r="CZ530" s="5"/>
      <c r="DA530" s="5"/>
      <c r="DB530" s="5"/>
      <c r="DC530" s="5"/>
      <c r="DD530" s="5"/>
      <c r="DE530" s="5"/>
      <c r="DF530" s="5"/>
      <c r="DG530" s="5"/>
      <c r="DH530" s="5"/>
      <c r="DI530" s="5"/>
      <c r="DJ530" s="5"/>
      <c r="DK530" s="5"/>
      <c r="DL530" s="5"/>
      <c r="DM530" s="5"/>
      <c r="DN530" s="5"/>
      <c r="DO530" s="5"/>
      <c r="DP530" s="5"/>
      <c r="DQ530" s="5"/>
      <c r="DR530" s="5"/>
      <c r="DS530" s="5"/>
      <c r="DT530" s="5"/>
      <c r="DU530" s="5"/>
      <c r="DV530" s="5"/>
      <c r="DW530" s="5"/>
    </row>
    <row r="531" spans="2:127" x14ac:dyDescent="0.2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c r="CV531" s="5"/>
      <c r="CW531" s="5"/>
      <c r="CX531" s="5"/>
      <c r="CY531" s="5"/>
      <c r="CZ531" s="5"/>
      <c r="DA531" s="5"/>
      <c r="DB531" s="5"/>
      <c r="DC531" s="5"/>
      <c r="DD531" s="5"/>
      <c r="DE531" s="5"/>
      <c r="DF531" s="5"/>
      <c r="DG531" s="5"/>
      <c r="DH531" s="5"/>
      <c r="DI531" s="5"/>
      <c r="DJ531" s="5"/>
      <c r="DK531" s="5"/>
      <c r="DL531" s="5"/>
      <c r="DM531" s="5"/>
      <c r="DN531" s="5"/>
      <c r="DO531" s="5"/>
      <c r="DP531" s="5"/>
      <c r="DQ531" s="5"/>
      <c r="DR531" s="5"/>
      <c r="DS531" s="5"/>
      <c r="DT531" s="5"/>
      <c r="DU531" s="5"/>
      <c r="DV531" s="5"/>
      <c r="DW531" s="5"/>
    </row>
    <row r="532" spans="2:127" x14ac:dyDescent="0.2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c r="CV532" s="5"/>
      <c r="CW532" s="5"/>
      <c r="CX532" s="5"/>
      <c r="CY532" s="5"/>
      <c r="CZ532" s="5"/>
      <c r="DA532" s="5"/>
      <c r="DB532" s="5"/>
      <c r="DC532" s="5"/>
      <c r="DD532" s="5"/>
      <c r="DE532" s="5"/>
      <c r="DF532" s="5"/>
      <c r="DG532" s="5"/>
      <c r="DH532" s="5"/>
      <c r="DI532" s="5"/>
      <c r="DJ532" s="5"/>
      <c r="DK532" s="5"/>
      <c r="DL532" s="5"/>
      <c r="DM532" s="5"/>
      <c r="DN532" s="5"/>
      <c r="DO532" s="5"/>
      <c r="DP532" s="5"/>
      <c r="DQ532" s="5"/>
      <c r="DR532" s="5"/>
      <c r="DS532" s="5"/>
      <c r="DT532" s="5"/>
      <c r="DU532" s="5"/>
      <c r="DV532" s="5"/>
      <c r="DW532" s="5"/>
    </row>
    <row r="533" spans="2:127" x14ac:dyDescent="0.2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c r="CR533" s="5"/>
      <c r="CS533" s="5"/>
      <c r="CT533" s="5"/>
      <c r="CU533" s="5"/>
      <c r="CV533" s="5"/>
      <c r="CW533" s="5"/>
      <c r="CX533" s="5"/>
      <c r="CY533" s="5"/>
      <c r="CZ533" s="5"/>
      <c r="DA533" s="5"/>
      <c r="DB533" s="5"/>
      <c r="DC533" s="5"/>
      <c r="DD533" s="5"/>
      <c r="DE533" s="5"/>
      <c r="DF533" s="5"/>
      <c r="DG533" s="5"/>
      <c r="DH533" s="5"/>
      <c r="DI533" s="5"/>
      <c r="DJ533" s="5"/>
      <c r="DK533" s="5"/>
      <c r="DL533" s="5"/>
      <c r="DM533" s="5"/>
      <c r="DN533" s="5"/>
      <c r="DO533" s="5"/>
      <c r="DP533" s="5"/>
      <c r="DQ533" s="5"/>
      <c r="DR533" s="5"/>
      <c r="DS533" s="5"/>
      <c r="DT533" s="5"/>
      <c r="DU533" s="5"/>
      <c r="DV533" s="5"/>
      <c r="DW533" s="5"/>
    </row>
    <row r="534" spans="2:127" x14ac:dyDescent="0.2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5"/>
      <c r="CR534" s="5"/>
      <c r="CS534" s="5"/>
      <c r="CT534" s="5"/>
      <c r="CU534" s="5"/>
      <c r="CV534" s="5"/>
      <c r="CW534" s="5"/>
      <c r="CX534" s="5"/>
      <c r="CY534" s="5"/>
      <c r="CZ534" s="5"/>
      <c r="DA534" s="5"/>
      <c r="DB534" s="5"/>
      <c r="DC534" s="5"/>
      <c r="DD534" s="5"/>
      <c r="DE534" s="5"/>
      <c r="DF534" s="5"/>
      <c r="DG534" s="5"/>
      <c r="DH534" s="5"/>
      <c r="DI534" s="5"/>
      <c r="DJ534" s="5"/>
      <c r="DK534" s="5"/>
      <c r="DL534" s="5"/>
      <c r="DM534" s="5"/>
      <c r="DN534" s="5"/>
      <c r="DO534" s="5"/>
      <c r="DP534" s="5"/>
      <c r="DQ534" s="5"/>
      <c r="DR534" s="5"/>
      <c r="DS534" s="5"/>
      <c r="DT534" s="5"/>
      <c r="DU534" s="5"/>
      <c r="DV534" s="5"/>
      <c r="DW534" s="5"/>
    </row>
    <row r="535" spans="2:127" x14ac:dyDescent="0.2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5"/>
      <c r="CR535" s="5"/>
      <c r="CS535" s="5"/>
      <c r="CT535" s="5"/>
      <c r="CU535" s="5"/>
      <c r="CV535" s="5"/>
      <c r="CW535" s="5"/>
      <c r="CX535" s="5"/>
      <c r="CY535" s="5"/>
      <c r="CZ535" s="5"/>
      <c r="DA535" s="5"/>
      <c r="DB535" s="5"/>
      <c r="DC535" s="5"/>
      <c r="DD535" s="5"/>
      <c r="DE535" s="5"/>
      <c r="DF535" s="5"/>
      <c r="DG535" s="5"/>
      <c r="DH535" s="5"/>
      <c r="DI535" s="5"/>
      <c r="DJ535" s="5"/>
      <c r="DK535" s="5"/>
      <c r="DL535" s="5"/>
      <c r="DM535" s="5"/>
      <c r="DN535" s="5"/>
      <c r="DO535" s="5"/>
      <c r="DP535" s="5"/>
      <c r="DQ535" s="5"/>
      <c r="DR535" s="5"/>
      <c r="DS535" s="5"/>
      <c r="DT535" s="5"/>
      <c r="DU535" s="5"/>
      <c r="DV535" s="5"/>
      <c r="DW535" s="5"/>
    </row>
    <row r="536" spans="2:127" x14ac:dyDescent="0.2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c r="CV536" s="5"/>
      <c r="CW536" s="5"/>
      <c r="CX536" s="5"/>
      <c r="CY536" s="5"/>
      <c r="CZ536" s="5"/>
      <c r="DA536" s="5"/>
      <c r="DB536" s="5"/>
      <c r="DC536" s="5"/>
      <c r="DD536" s="5"/>
      <c r="DE536" s="5"/>
      <c r="DF536" s="5"/>
      <c r="DG536" s="5"/>
      <c r="DH536" s="5"/>
      <c r="DI536" s="5"/>
      <c r="DJ536" s="5"/>
      <c r="DK536" s="5"/>
      <c r="DL536" s="5"/>
      <c r="DM536" s="5"/>
      <c r="DN536" s="5"/>
      <c r="DO536" s="5"/>
      <c r="DP536" s="5"/>
      <c r="DQ536" s="5"/>
      <c r="DR536" s="5"/>
      <c r="DS536" s="5"/>
      <c r="DT536" s="5"/>
      <c r="DU536" s="5"/>
      <c r="DV536" s="5"/>
      <c r="DW536" s="5"/>
    </row>
    <row r="537" spans="2:127" x14ac:dyDescent="0.2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5"/>
      <c r="CY537" s="5"/>
      <c r="CZ537" s="5"/>
      <c r="DA537" s="5"/>
      <c r="DB537" s="5"/>
      <c r="DC537" s="5"/>
      <c r="DD537" s="5"/>
      <c r="DE537" s="5"/>
      <c r="DF537" s="5"/>
      <c r="DG537" s="5"/>
      <c r="DH537" s="5"/>
      <c r="DI537" s="5"/>
      <c r="DJ537" s="5"/>
      <c r="DK537" s="5"/>
      <c r="DL537" s="5"/>
      <c r="DM537" s="5"/>
      <c r="DN537" s="5"/>
      <c r="DO537" s="5"/>
      <c r="DP537" s="5"/>
      <c r="DQ537" s="5"/>
      <c r="DR537" s="5"/>
      <c r="DS537" s="5"/>
      <c r="DT537" s="5"/>
      <c r="DU537" s="5"/>
      <c r="DV537" s="5"/>
      <c r="DW537" s="5"/>
    </row>
    <row r="538" spans="2:127" x14ac:dyDescent="0.2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5"/>
      <c r="DD538" s="5"/>
      <c r="DE538" s="5"/>
      <c r="DF538" s="5"/>
      <c r="DG538" s="5"/>
      <c r="DH538" s="5"/>
      <c r="DI538" s="5"/>
      <c r="DJ538" s="5"/>
      <c r="DK538" s="5"/>
      <c r="DL538" s="5"/>
      <c r="DM538" s="5"/>
      <c r="DN538" s="5"/>
      <c r="DO538" s="5"/>
      <c r="DP538" s="5"/>
      <c r="DQ538" s="5"/>
      <c r="DR538" s="5"/>
      <c r="DS538" s="5"/>
      <c r="DT538" s="5"/>
      <c r="DU538" s="5"/>
      <c r="DV538" s="5"/>
      <c r="DW538" s="5"/>
    </row>
    <row r="539" spans="2:127" x14ac:dyDescent="0.2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5"/>
      <c r="CY539" s="5"/>
      <c r="CZ539" s="5"/>
      <c r="DA539" s="5"/>
      <c r="DB539" s="5"/>
      <c r="DC539" s="5"/>
      <c r="DD539" s="5"/>
      <c r="DE539" s="5"/>
      <c r="DF539" s="5"/>
      <c r="DG539" s="5"/>
      <c r="DH539" s="5"/>
      <c r="DI539" s="5"/>
      <c r="DJ539" s="5"/>
      <c r="DK539" s="5"/>
      <c r="DL539" s="5"/>
      <c r="DM539" s="5"/>
      <c r="DN539" s="5"/>
      <c r="DO539" s="5"/>
      <c r="DP539" s="5"/>
      <c r="DQ539" s="5"/>
      <c r="DR539" s="5"/>
      <c r="DS539" s="5"/>
      <c r="DT539" s="5"/>
      <c r="DU539" s="5"/>
      <c r="DV539" s="5"/>
      <c r="DW539" s="5"/>
    </row>
    <row r="540" spans="2:127" x14ac:dyDescent="0.2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c r="DE540" s="5"/>
      <c r="DF540" s="5"/>
      <c r="DG540" s="5"/>
      <c r="DH540" s="5"/>
      <c r="DI540" s="5"/>
      <c r="DJ540" s="5"/>
      <c r="DK540" s="5"/>
      <c r="DL540" s="5"/>
      <c r="DM540" s="5"/>
      <c r="DN540" s="5"/>
      <c r="DO540" s="5"/>
      <c r="DP540" s="5"/>
      <c r="DQ540" s="5"/>
      <c r="DR540" s="5"/>
      <c r="DS540" s="5"/>
      <c r="DT540" s="5"/>
      <c r="DU540" s="5"/>
      <c r="DV540" s="5"/>
      <c r="DW540" s="5"/>
    </row>
    <row r="541" spans="2:127" x14ac:dyDescent="0.2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5"/>
      <c r="CY541" s="5"/>
      <c r="CZ541" s="5"/>
      <c r="DA541" s="5"/>
      <c r="DB541" s="5"/>
      <c r="DC541" s="5"/>
      <c r="DD541" s="5"/>
      <c r="DE541" s="5"/>
      <c r="DF541" s="5"/>
      <c r="DG541" s="5"/>
      <c r="DH541" s="5"/>
      <c r="DI541" s="5"/>
      <c r="DJ541" s="5"/>
      <c r="DK541" s="5"/>
      <c r="DL541" s="5"/>
      <c r="DM541" s="5"/>
      <c r="DN541" s="5"/>
      <c r="DO541" s="5"/>
      <c r="DP541" s="5"/>
      <c r="DQ541" s="5"/>
      <c r="DR541" s="5"/>
      <c r="DS541" s="5"/>
      <c r="DT541" s="5"/>
      <c r="DU541" s="5"/>
      <c r="DV541" s="5"/>
      <c r="DW541" s="5"/>
    </row>
    <row r="542" spans="2:127" x14ac:dyDescent="0.2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5"/>
      <c r="DG542" s="5"/>
      <c r="DH542" s="5"/>
      <c r="DI542" s="5"/>
      <c r="DJ542" s="5"/>
      <c r="DK542" s="5"/>
      <c r="DL542" s="5"/>
      <c r="DM542" s="5"/>
      <c r="DN542" s="5"/>
      <c r="DO542" s="5"/>
      <c r="DP542" s="5"/>
      <c r="DQ542" s="5"/>
      <c r="DR542" s="5"/>
      <c r="DS542" s="5"/>
      <c r="DT542" s="5"/>
      <c r="DU542" s="5"/>
      <c r="DV542" s="5"/>
      <c r="DW542" s="5"/>
    </row>
    <row r="543" spans="2:127" x14ac:dyDescent="0.2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c r="CV543" s="5"/>
      <c r="CW543" s="5"/>
      <c r="CX543" s="5"/>
      <c r="CY543" s="5"/>
      <c r="CZ543" s="5"/>
      <c r="DA543" s="5"/>
      <c r="DB543" s="5"/>
      <c r="DC543" s="5"/>
      <c r="DD543" s="5"/>
      <c r="DE543" s="5"/>
      <c r="DF543" s="5"/>
      <c r="DG543" s="5"/>
      <c r="DH543" s="5"/>
      <c r="DI543" s="5"/>
      <c r="DJ543" s="5"/>
      <c r="DK543" s="5"/>
      <c r="DL543" s="5"/>
      <c r="DM543" s="5"/>
      <c r="DN543" s="5"/>
      <c r="DO543" s="5"/>
      <c r="DP543" s="5"/>
      <c r="DQ543" s="5"/>
      <c r="DR543" s="5"/>
      <c r="DS543" s="5"/>
      <c r="DT543" s="5"/>
      <c r="DU543" s="5"/>
      <c r="DV543" s="5"/>
      <c r="DW543" s="5"/>
    </row>
    <row r="544" spans="2:127" x14ac:dyDescent="0.2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c r="CW544" s="5"/>
      <c r="CX544" s="5"/>
      <c r="CY544" s="5"/>
      <c r="CZ544" s="5"/>
      <c r="DA544" s="5"/>
      <c r="DB544" s="5"/>
      <c r="DC544" s="5"/>
      <c r="DD544" s="5"/>
      <c r="DE544" s="5"/>
      <c r="DF544" s="5"/>
      <c r="DG544" s="5"/>
      <c r="DH544" s="5"/>
      <c r="DI544" s="5"/>
      <c r="DJ544" s="5"/>
      <c r="DK544" s="5"/>
      <c r="DL544" s="5"/>
      <c r="DM544" s="5"/>
      <c r="DN544" s="5"/>
      <c r="DO544" s="5"/>
      <c r="DP544" s="5"/>
      <c r="DQ544" s="5"/>
      <c r="DR544" s="5"/>
      <c r="DS544" s="5"/>
      <c r="DT544" s="5"/>
      <c r="DU544" s="5"/>
      <c r="DV544" s="5"/>
      <c r="DW544" s="5"/>
    </row>
    <row r="545" spans="2:127" x14ac:dyDescent="0.2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5"/>
      <c r="CU545" s="5"/>
      <c r="CV545" s="5"/>
      <c r="CW545" s="5"/>
      <c r="CX545" s="5"/>
      <c r="CY545" s="5"/>
      <c r="CZ545" s="5"/>
      <c r="DA545" s="5"/>
      <c r="DB545" s="5"/>
      <c r="DC545" s="5"/>
      <c r="DD545" s="5"/>
      <c r="DE545" s="5"/>
      <c r="DF545" s="5"/>
      <c r="DG545" s="5"/>
      <c r="DH545" s="5"/>
      <c r="DI545" s="5"/>
      <c r="DJ545" s="5"/>
      <c r="DK545" s="5"/>
      <c r="DL545" s="5"/>
      <c r="DM545" s="5"/>
      <c r="DN545" s="5"/>
      <c r="DO545" s="5"/>
      <c r="DP545" s="5"/>
      <c r="DQ545" s="5"/>
      <c r="DR545" s="5"/>
      <c r="DS545" s="5"/>
      <c r="DT545" s="5"/>
      <c r="DU545" s="5"/>
      <c r="DV545" s="5"/>
      <c r="DW545" s="5"/>
    </row>
    <row r="546" spans="2:127" x14ac:dyDescent="0.2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5"/>
      <c r="CY546" s="5"/>
      <c r="CZ546" s="5"/>
      <c r="DA546" s="5"/>
      <c r="DB546" s="5"/>
      <c r="DC546" s="5"/>
      <c r="DD546" s="5"/>
      <c r="DE546" s="5"/>
      <c r="DF546" s="5"/>
      <c r="DG546" s="5"/>
      <c r="DH546" s="5"/>
      <c r="DI546" s="5"/>
      <c r="DJ546" s="5"/>
      <c r="DK546" s="5"/>
      <c r="DL546" s="5"/>
      <c r="DM546" s="5"/>
      <c r="DN546" s="5"/>
      <c r="DO546" s="5"/>
      <c r="DP546" s="5"/>
      <c r="DQ546" s="5"/>
      <c r="DR546" s="5"/>
      <c r="DS546" s="5"/>
      <c r="DT546" s="5"/>
      <c r="DU546" s="5"/>
      <c r="DV546" s="5"/>
      <c r="DW546" s="5"/>
    </row>
    <row r="547" spans="2:127" x14ac:dyDescent="0.2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5"/>
      <c r="CY547" s="5"/>
      <c r="CZ547" s="5"/>
      <c r="DA547" s="5"/>
      <c r="DB547" s="5"/>
      <c r="DC547" s="5"/>
      <c r="DD547" s="5"/>
      <c r="DE547" s="5"/>
      <c r="DF547" s="5"/>
      <c r="DG547" s="5"/>
      <c r="DH547" s="5"/>
      <c r="DI547" s="5"/>
      <c r="DJ547" s="5"/>
      <c r="DK547" s="5"/>
      <c r="DL547" s="5"/>
      <c r="DM547" s="5"/>
      <c r="DN547" s="5"/>
      <c r="DO547" s="5"/>
      <c r="DP547" s="5"/>
      <c r="DQ547" s="5"/>
      <c r="DR547" s="5"/>
      <c r="DS547" s="5"/>
      <c r="DT547" s="5"/>
      <c r="DU547" s="5"/>
      <c r="DV547" s="5"/>
      <c r="DW547" s="5"/>
    </row>
    <row r="548" spans="2:127" x14ac:dyDescent="0.2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5"/>
      <c r="CY548" s="5"/>
      <c r="CZ548" s="5"/>
      <c r="DA548" s="5"/>
      <c r="DB548" s="5"/>
      <c r="DC548" s="5"/>
      <c r="DD548" s="5"/>
      <c r="DE548" s="5"/>
      <c r="DF548" s="5"/>
      <c r="DG548" s="5"/>
      <c r="DH548" s="5"/>
      <c r="DI548" s="5"/>
      <c r="DJ548" s="5"/>
      <c r="DK548" s="5"/>
      <c r="DL548" s="5"/>
      <c r="DM548" s="5"/>
      <c r="DN548" s="5"/>
      <c r="DO548" s="5"/>
      <c r="DP548" s="5"/>
      <c r="DQ548" s="5"/>
      <c r="DR548" s="5"/>
      <c r="DS548" s="5"/>
      <c r="DT548" s="5"/>
      <c r="DU548" s="5"/>
      <c r="DV548" s="5"/>
      <c r="DW548" s="5"/>
    </row>
    <row r="549" spans="2:127" x14ac:dyDescent="0.2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5"/>
      <c r="DT549" s="5"/>
      <c r="DU549" s="5"/>
      <c r="DV549" s="5"/>
      <c r="DW549" s="5"/>
    </row>
    <row r="550" spans="2:127" x14ac:dyDescent="0.2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5"/>
      <c r="DT550" s="5"/>
      <c r="DU550" s="5"/>
      <c r="DV550" s="5"/>
      <c r="DW550" s="5"/>
    </row>
    <row r="551" spans="2:127" x14ac:dyDescent="0.2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row>
    <row r="552" spans="2:127" x14ac:dyDescent="0.2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row>
    <row r="553" spans="2:127" x14ac:dyDescent="0.2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row>
    <row r="554" spans="2:127" x14ac:dyDescent="0.2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row>
    <row r="555" spans="2:127" x14ac:dyDescent="0.2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c r="CV555" s="5"/>
      <c r="CW555" s="5"/>
      <c r="CX555" s="5"/>
      <c r="CY555" s="5"/>
      <c r="CZ555" s="5"/>
      <c r="DA555" s="5"/>
      <c r="DB555" s="5"/>
      <c r="DC555" s="5"/>
      <c r="DD555" s="5"/>
      <c r="DE555" s="5"/>
      <c r="DF555" s="5"/>
      <c r="DG555" s="5"/>
      <c r="DH555" s="5"/>
      <c r="DI555" s="5"/>
      <c r="DJ555" s="5"/>
      <c r="DK555" s="5"/>
      <c r="DL555" s="5"/>
      <c r="DM555" s="5"/>
      <c r="DN555" s="5"/>
      <c r="DO555" s="5"/>
      <c r="DP555" s="5"/>
      <c r="DQ555" s="5"/>
      <c r="DR555" s="5"/>
      <c r="DS555" s="5"/>
      <c r="DT555" s="5"/>
      <c r="DU555" s="5"/>
      <c r="DV555" s="5"/>
      <c r="DW555" s="5"/>
    </row>
    <row r="556" spans="2:127" x14ac:dyDescent="0.2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5"/>
      <c r="CL556" s="5"/>
      <c r="CM556" s="5"/>
      <c r="CN556" s="5"/>
      <c r="CO556" s="5"/>
      <c r="CP556" s="5"/>
      <c r="CQ556" s="5"/>
      <c r="CR556" s="5"/>
      <c r="CS556" s="5"/>
      <c r="CT556" s="5"/>
      <c r="CU556" s="5"/>
      <c r="CV556" s="5"/>
      <c r="CW556" s="5"/>
      <c r="CX556" s="5"/>
      <c r="CY556" s="5"/>
      <c r="CZ556" s="5"/>
      <c r="DA556" s="5"/>
      <c r="DB556" s="5"/>
      <c r="DC556" s="5"/>
      <c r="DD556" s="5"/>
      <c r="DE556" s="5"/>
      <c r="DF556" s="5"/>
      <c r="DG556" s="5"/>
      <c r="DH556" s="5"/>
      <c r="DI556" s="5"/>
      <c r="DJ556" s="5"/>
      <c r="DK556" s="5"/>
      <c r="DL556" s="5"/>
      <c r="DM556" s="5"/>
      <c r="DN556" s="5"/>
      <c r="DO556" s="5"/>
      <c r="DP556" s="5"/>
      <c r="DQ556" s="5"/>
      <c r="DR556" s="5"/>
      <c r="DS556" s="5"/>
      <c r="DT556" s="5"/>
      <c r="DU556" s="5"/>
      <c r="DV556" s="5"/>
      <c r="DW556" s="5"/>
    </row>
    <row r="557" spans="2:127" x14ac:dyDescent="0.2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5"/>
      <c r="CK557" s="5"/>
      <c r="CL557" s="5"/>
      <c r="CM557" s="5"/>
      <c r="CN557" s="5"/>
      <c r="CO557" s="5"/>
      <c r="CP557" s="5"/>
      <c r="CQ557" s="5"/>
      <c r="CR557" s="5"/>
      <c r="CS557" s="5"/>
      <c r="CT557" s="5"/>
      <c r="CU557" s="5"/>
      <c r="CV557" s="5"/>
      <c r="CW557" s="5"/>
      <c r="CX557" s="5"/>
      <c r="CY557" s="5"/>
      <c r="CZ557" s="5"/>
      <c r="DA557" s="5"/>
      <c r="DB557" s="5"/>
      <c r="DC557" s="5"/>
      <c r="DD557" s="5"/>
      <c r="DE557" s="5"/>
      <c r="DF557" s="5"/>
      <c r="DG557" s="5"/>
      <c r="DH557" s="5"/>
      <c r="DI557" s="5"/>
      <c r="DJ557" s="5"/>
      <c r="DK557" s="5"/>
      <c r="DL557" s="5"/>
      <c r="DM557" s="5"/>
      <c r="DN557" s="5"/>
      <c r="DO557" s="5"/>
      <c r="DP557" s="5"/>
      <c r="DQ557" s="5"/>
      <c r="DR557" s="5"/>
      <c r="DS557" s="5"/>
      <c r="DT557" s="5"/>
      <c r="DU557" s="5"/>
      <c r="DV557" s="5"/>
      <c r="DW557" s="5"/>
    </row>
    <row r="558" spans="2:127" x14ac:dyDescent="0.2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5"/>
      <c r="CR558" s="5"/>
      <c r="CS558" s="5"/>
      <c r="CT558" s="5"/>
      <c r="CU558" s="5"/>
      <c r="CV558" s="5"/>
      <c r="CW558" s="5"/>
      <c r="CX558" s="5"/>
      <c r="CY558" s="5"/>
      <c r="CZ558" s="5"/>
      <c r="DA558" s="5"/>
      <c r="DB558" s="5"/>
      <c r="DC558" s="5"/>
      <c r="DD558" s="5"/>
      <c r="DE558" s="5"/>
      <c r="DF558" s="5"/>
      <c r="DG558" s="5"/>
      <c r="DH558" s="5"/>
      <c r="DI558" s="5"/>
      <c r="DJ558" s="5"/>
      <c r="DK558" s="5"/>
      <c r="DL558" s="5"/>
      <c r="DM558" s="5"/>
      <c r="DN558" s="5"/>
      <c r="DO558" s="5"/>
      <c r="DP558" s="5"/>
      <c r="DQ558" s="5"/>
      <c r="DR558" s="5"/>
      <c r="DS558" s="5"/>
      <c r="DT558" s="5"/>
      <c r="DU558" s="5"/>
      <c r="DV558" s="5"/>
      <c r="DW558" s="5"/>
    </row>
    <row r="559" spans="2:127" x14ac:dyDescent="0.2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5"/>
      <c r="CN559" s="5"/>
      <c r="CO559" s="5"/>
      <c r="CP559" s="5"/>
      <c r="CQ559" s="5"/>
      <c r="CR559" s="5"/>
      <c r="CS559" s="5"/>
      <c r="CT559" s="5"/>
      <c r="CU559" s="5"/>
      <c r="CV559" s="5"/>
      <c r="CW559" s="5"/>
      <c r="CX559" s="5"/>
      <c r="CY559" s="5"/>
      <c r="CZ559" s="5"/>
      <c r="DA559" s="5"/>
      <c r="DB559" s="5"/>
      <c r="DC559" s="5"/>
      <c r="DD559" s="5"/>
      <c r="DE559" s="5"/>
      <c r="DF559" s="5"/>
      <c r="DG559" s="5"/>
      <c r="DH559" s="5"/>
      <c r="DI559" s="5"/>
      <c r="DJ559" s="5"/>
      <c r="DK559" s="5"/>
      <c r="DL559" s="5"/>
      <c r="DM559" s="5"/>
      <c r="DN559" s="5"/>
      <c r="DO559" s="5"/>
      <c r="DP559" s="5"/>
      <c r="DQ559" s="5"/>
      <c r="DR559" s="5"/>
      <c r="DS559" s="5"/>
      <c r="DT559" s="5"/>
      <c r="DU559" s="5"/>
      <c r="DV559" s="5"/>
      <c r="DW559" s="5"/>
    </row>
    <row r="560" spans="2:127" x14ac:dyDescent="0.2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5"/>
      <c r="CK560" s="5"/>
      <c r="CL560" s="5"/>
      <c r="CM560" s="5"/>
      <c r="CN560" s="5"/>
      <c r="CO560" s="5"/>
      <c r="CP560" s="5"/>
      <c r="CQ560" s="5"/>
      <c r="CR560" s="5"/>
      <c r="CS560" s="5"/>
      <c r="CT560" s="5"/>
      <c r="CU560" s="5"/>
      <c r="CV560" s="5"/>
      <c r="CW560" s="5"/>
      <c r="CX560" s="5"/>
      <c r="CY560" s="5"/>
      <c r="CZ560" s="5"/>
      <c r="DA560" s="5"/>
      <c r="DB560" s="5"/>
      <c r="DC560" s="5"/>
      <c r="DD560" s="5"/>
      <c r="DE560" s="5"/>
      <c r="DF560" s="5"/>
      <c r="DG560" s="5"/>
      <c r="DH560" s="5"/>
      <c r="DI560" s="5"/>
      <c r="DJ560" s="5"/>
      <c r="DK560" s="5"/>
      <c r="DL560" s="5"/>
      <c r="DM560" s="5"/>
      <c r="DN560" s="5"/>
      <c r="DO560" s="5"/>
      <c r="DP560" s="5"/>
      <c r="DQ560" s="5"/>
      <c r="DR560" s="5"/>
      <c r="DS560" s="5"/>
      <c r="DT560" s="5"/>
      <c r="DU560" s="5"/>
      <c r="DV560" s="5"/>
      <c r="DW560" s="5"/>
    </row>
    <row r="561" spans="2:127" x14ac:dyDescent="0.2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5"/>
      <c r="CU561" s="5"/>
      <c r="CV561" s="5"/>
      <c r="CW561" s="5"/>
      <c r="CX561" s="5"/>
      <c r="CY561" s="5"/>
      <c r="CZ561" s="5"/>
      <c r="DA561" s="5"/>
      <c r="DB561" s="5"/>
      <c r="DC561" s="5"/>
      <c r="DD561" s="5"/>
      <c r="DE561" s="5"/>
      <c r="DF561" s="5"/>
      <c r="DG561" s="5"/>
      <c r="DH561" s="5"/>
      <c r="DI561" s="5"/>
      <c r="DJ561" s="5"/>
      <c r="DK561" s="5"/>
      <c r="DL561" s="5"/>
      <c r="DM561" s="5"/>
      <c r="DN561" s="5"/>
      <c r="DO561" s="5"/>
      <c r="DP561" s="5"/>
      <c r="DQ561" s="5"/>
      <c r="DR561" s="5"/>
      <c r="DS561" s="5"/>
      <c r="DT561" s="5"/>
      <c r="DU561" s="5"/>
      <c r="DV561" s="5"/>
      <c r="DW561" s="5"/>
    </row>
    <row r="562" spans="2:127" x14ac:dyDescent="0.2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5"/>
      <c r="CU562" s="5"/>
      <c r="CV562" s="5"/>
      <c r="CW562" s="5"/>
      <c r="CX562" s="5"/>
      <c r="CY562" s="5"/>
      <c r="CZ562" s="5"/>
      <c r="DA562" s="5"/>
      <c r="DB562" s="5"/>
      <c r="DC562" s="5"/>
      <c r="DD562" s="5"/>
      <c r="DE562" s="5"/>
      <c r="DF562" s="5"/>
      <c r="DG562" s="5"/>
      <c r="DH562" s="5"/>
      <c r="DI562" s="5"/>
      <c r="DJ562" s="5"/>
      <c r="DK562" s="5"/>
      <c r="DL562" s="5"/>
      <c r="DM562" s="5"/>
      <c r="DN562" s="5"/>
      <c r="DO562" s="5"/>
      <c r="DP562" s="5"/>
      <c r="DQ562" s="5"/>
      <c r="DR562" s="5"/>
      <c r="DS562" s="5"/>
      <c r="DT562" s="5"/>
      <c r="DU562" s="5"/>
      <c r="DV562" s="5"/>
      <c r="DW562" s="5"/>
    </row>
    <row r="563" spans="2:127" x14ac:dyDescent="0.2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5"/>
      <c r="CY563" s="5"/>
      <c r="CZ563" s="5"/>
      <c r="DA563" s="5"/>
      <c r="DB563" s="5"/>
      <c r="DC563" s="5"/>
      <c r="DD563" s="5"/>
      <c r="DE563" s="5"/>
      <c r="DF563" s="5"/>
      <c r="DG563" s="5"/>
      <c r="DH563" s="5"/>
      <c r="DI563" s="5"/>
      <c r="DJ563" s="5"/>
      <c r="DK563" s="5"/>
      <c r="DL563" s="5"/>
      <c r="DM563" s="5"/>
      <c r="DN563" s="5"/>
      <c r="DO563" s="5"/>
      <c r="DP563" s="5"/>
      <c r="DQ563" s="5"/>
      <c r="DR563" s="5"/>
      <c r="DS563" s="5"/>
      <c r="DT563" s="5"/>
      <c r="DU563" s="5"/>
      <c r="DV563" s="5"/>
      <c r="DW563" s="5"/>
    </row>
    <row r="564" spans="2:127" x14ac:dyDescent="0.2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c r="DE564" s="5"/>
      <c r="DF564" s="5"/>
      <c r="DG564" s="5"/>
      <c r="DH564" s="5"/>
      <c r="DI564" s="5"/>
      <c r="DJ564" s="5"/>
      <c r="DK564" s="5"/>
      <c r="DL564" s="5"/>
      <c r="DM564" s="5"/>
      <c r="DN564" s="5"/>
      <c r="DO564" s="5"/>
      <c r="DP564" s="5"/>
      <c r="DQ564" s="5"/>
      <c r="DR564" s="5"/>
      <c r="DS564" s="5"/>
      <c r="DT564" s="5"/>
      <c r="DU564" s="5"/>
      <c r="DV564" s="5"/>
      <c r="DW564" s="5"/>
    </row>
    <row r="565" spans="2:127" x14ac:dyDescent="0.2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5"/>
      <c r="CY565" s="5"/>
      <c r="CZ565" s="5"/>
      <c r="DA565" s="5"/>
      <c r="DB565" s="5"/>
      <c r="DC565" s="5"/>
      <c r="DD565" s="5"/>
      <c r="DE565" s="5"/>
      <c r="DF565" s="5"/>
      <c r="DG565" s="5"/>
      <c r="DH565" s="5"/>
      <c r="DI565" s="5"/>
      <c r="DJ565" s="5"/>
      <c r="DK565" s="5"/>
      <c r="DL565" s="5"/>
      <c r="DM565" s="5"/>
      <c r="DN565" s="5"/>
      <c r="DO565" s="5"/>
      <c r="DP565" s="5"/>
      <c r="DQ565" s="5"/>
      <c r="DR565" s="5"/>
      <c r="DS565" s="5"/>
      <c r="DT565" s="5"/>
      <c r="DU565" s="5"/>
      <c r="DV565" s="5"/>
      <c r="DW565" s="5"/>
    </row>
    <row r="566" spans="2:127" x14ac:dyDescent="0.2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c r="DE566" s="5"/>
      <c r="DF566" s="5"/>
      <c r="DG566" s="5"/>
      <c r="DH566" s="5"/>
      <c r="DI566" s="5"/>
      <c r="DJ566" s="5"/>
      <c r="DK566" s="5"/>
      <c r="DL566" s="5"/>
      <c r="DM566" s="5"/>
      <c r="DN566" s="5"/>
      <c r="DO566" s="5"/>
      <c r="DP566" s="5"/>
      <c r="DQ566" s="5"/>
      <c r="DR566" s="5"/>
      <c r="DS566" s="5"/>
      <c r="DT566" s="5"/>
      <c r="DU566" s="5"/>
      <c r="DV566" s="5"/>
      <c r="DW566" s="5"/>
    </row>
    <row r="567" spans="2:127" x14ac:dyDescent="0.2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c r="CV567" s="5"/>
      <c r="CW567" s="5"/>
      <c r="CX567" s="5"/>
      <c r="CY567" s="5"/>
      <c r="CZ567" s="5"/>
      <c r="DA567" s="5"/>
      <c r="DB567" s="5"/>
      <c r="DC567" s="5"/>
      <c r="DD567" s="5"/>
      <c r="DE567" s="5"/>
      <c r="DF567" s="5"/>
      <c r="DG567" s="5"/>
      <c r="DH567" s="5"/>
      <c r="DI567" s="5"/>
      <c r="DJ567" s="5"/>
      <c r="DK567" s="5"/>
      <c r="DL567" s="5"/>
      <c r="DM567" s="5"/>
      <c r="DN567" s="5"/>
      <c r="DO567" s="5"/>
      <c r="DP567" s="5"/>
      <c r="DQ567" s="5"/>
      <c r="DR567" s="5"/>
      <c r="DS567" s="5"/>
      <c r="DT567" s="5"/>
      <c r="DU567" s="5"/>
      <c r="DV567" s="5"/>
      <c r="DW567" s="5"/>
    </row>
    <row r="568" spans="2:127" x14ac:dyDescent="0.2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c r="CV568" s="5"/>
      <c r="CW568" s="5"/>
      <c r="CX568" s="5"/>
      <c r="CY568" s="5"/>
      <c r="CZ568" s="5"/>
      <c r="DA568" s="5"/>
      <c r="DB568" s="5"/>
      <c r="DC568" s="5"/>
      <c r="DD568" s="5"/>
      <c r="DE568" s="5"/>
      <c r="DF568" s="5"/>
      <c r="DG568" s="5"/>
      <c r="DH568" s="5"/>
      <c r="DI568" s="5"/>
      <c r="DJ568" s="5"/>
      <c r="DK568" s="5"/>
      <c r="DL568" s="5"/>
      <c r="DM568" s="5"/>
      <c r="DN568" s="5"/>
      <c r="DO568" s="5"/>
      <c r="DP568" s="5"/>
      <c r="DQ568" s="5"/>
      <c r="DR568" s="5"/>
      <c r="DS568" s="5"/>
      <c r="DT568" s="5"/>
      <c r="DU568" s="5"/>
      <c r="DV568" s="5"/>
      <c r="DW568" s="5"/>
    </row>
    <row r="569" spans="2:127" x14ac:dyDescent="0.2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5"/>
      <c r="DD569" s="5"/>
      <c r="DE569" s="5"/>
      <c r="DF569" s="5"/>
      <c r="DG569" s="5"/>
      <c r="DH569" s="5"/>
      <c r="DI569" s="5"/>
      <c r="DJ569" s="5"/>
      <c r="DK569" s="5"/>
      <c r="DL569" s="5"/>
      <c r="DM569" s="5"/>
      <c r="DN569" s="5"/>
      <c r="DO569" s="5"/>
      <c r="DP569" s="5"/>
      <c r="DQ569" s="5"/>
      <c r="DR569" s="5"/>
      <c r="DS569" s="5"/>
      <c r="DT569" s="5"/>
      <c r="DU569" s="5"/>
      <c r="DV569" s="5"/>
      <c r="DW569" s="5"/>
    </row>
    <row r="570" spans="2:127" x14ac:dyDescent="0.2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5"/>
      <c r="CY570" s="5"/>
      <c r="CZ570" s="5"/>
      <c r="DA570" s="5"/>
      <c r="DB570" s="5"/>
      <c r="DC570" s="5"/>
      <c r="DD570" s="5"/>
      <c r="DE570" s="5"/>
      <c r="DF570" s="5"/>
      <c r="DG570" s="5"/>
      <c r="DH570" s="5"/>
      <c r="DI570" s="5"/>
      <c r="DJ570" s="5"/>
      <c r="DK570" s="5"/>
      <c r="DL570" s="5"/>
      <c r="DM570" s="5"/>
      <c r="DN570" s="5"/>
      <c r="DO570" s="5"/>
      <c r="DP570" s="5"/>
      <c r="DQ570" s="5"/>
      <c r="DR570" s="5"/>
      <c r="DS570" s="5"/>
      <c r="DT570" s="5"/>
      <c r="DU570" s="5"/>
      <c r="DV570" s="5"/>
      <c r="DW570" s="5"/>
    </row>
    <row r="571" spans="2:127" x14ac:dyDescent="0.2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c r="CV571" s="5"/>
      <c r="CW571" s="5"/>
      <c r="CX571" s="5"/>
      <c r="CY571" s="5"/>
      <c r="CZ571" s="5"/>
      <c r="DA571" s="5"/>
      <c r="DB571" s="5"/>
      <c r="DC571" s="5"/>
      <c r="DD571" s="5"/>
      <c r="DE571" s="5"/>
      <c r="DF571" s="5"/>
      <c r="DG571" s="5"/>
      <c r="DH571" s="5"/>
      <c r="DI571" s="5"/>
      <c r="DJ571" s="5"/>
      <c r="DK571" s="5"/>
      <c r="DL571" s="5"/>
      <c r="DM571" s="5"/>
      <c r="DN571" s="5"/>
      <c r="DO571" s="5"/>
      <c r="DP571" s="5"/>
      <c r="DQ571" s="5"/>
      <c r="DR571" s="5"/>
      <c r="DS571" s="5"/>
      <c r="DT571" s="5"/>
      <c r="DU571" s="5"/>
      <c r="DV571" s="5"/>
      <c r="DW571" s="5"/>
    </row>
    <row r="572" spans="2:127" x14ac:dyDescent="0.2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row>
    <row r="573" spans="2:127" x14ac:dyDescent="0.2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row>
    <row r="574" spans="2:127" x14ac:dyDescent="0.2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row>
    <row r="575" spans="2:127" x14ac:dyDescent="0.2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row>
    <row r="576" spans="2:127" x14ac:dyDescent="0.2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row>
    <row r="577" spans="2:127" x14ac:dyDescent="0.2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row>
    <row r="578" spans="2:127" x14ac:dyDescent="0.2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row>
    <row r="579" spans="2:127" x14ac:dyDescent="0.2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row>
    <row r="580" spans="2:127" x14ac:dyDescent="0.2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row>
    <row r="581" spans="2:127" x14ac:dyDescent="0.2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row>
    <row r="582" spans="2:127" x14ac:dyDescent="0.2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row>
    <row r="583" spans="2:127" x14ac:dyDescent="0.2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5"/>
      <c r="DA583" s="5"/>
      <c r="DB583" s="5"/>
      <c r="DC583" s="5"/>
      <c r="DD583" s="5"/>
      <c r="DE583" s="5"/>
      <c r="DF583" s="5"/>
      <c r="DG583" s="5"/>
      <c r="DH583" s="5"/>
      <c r="DI583" s="5"/>
      <c r="DJ583" s="5"/>
      <c r="DK583" s="5"/>
      <c r="DL583" s="5"/>
      <c r="DM583" s="5"/>
      <c r="DN583" s="5"/>
      <c r="DO583" s="5"/>
      <c r="DP583" s="5"/>
      <c r="DQ583" s="5"/>
      <c r="DR583" s="5"/>
      <c r="DS583" s="5"/>
      <c r="DT583" s="5"/>
      <c r="DU583" s="5"/>
      <c r="DV583" s="5"/>
      <c r="DW583" s="5"/>
    </row>
    <row r="584" spans="2:127" x14ac:dyDescent="0.2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c r="DS584" s="5"/>
      <c r="DT584" s="5"/>
      <c r="DU584" s="5"/>
      <c r="DV584" s="5"/>
      <c r="DW584" s="5"/>
    </row>
    <row r="585" spans="2:127" x14ac:dyDescent="0.2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row>
    <row r="586" spans="2:127" x14ac:dyDescent="0.2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row>
    <row r="587" spans="2:127" x14ac:dyDescent="0.2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5"/>
      <c r="CI587" s="5"/>
      <c r="CJ587" s="5"/>
      <c r="CK587" s="5"/>
      <c r="CL587" s="5"/>
      <c r="CM587" s="5"/>
      <c r="CN587" s="5"/>
      <c r="CO587" s="5"/>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row>
    <row r="588" spans="2:127" x14ac:dyDescent="0.2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row>
    <row r="589" spans="2:127" x14ac:dyDescent="0.2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c r="CR589" s="5"/>
      <c r="CS589" s="5"/>
      <c r="CT589" s="5"/>
      <c r="CU589" s="5"/>
      <c r="CV589" s="5"/>
      <c r="CW589" s="5"/>
      <c r="CX589" s="5"/>
      <c r="CY589" s="5"/>
      <c r="CZ589" s="5"/>
      <c r="DA589" s="5"/>
      <c r="DB589" s="5"/>
      <c r="DC589" s="5"/>
      <c r="DD589" s="5"/>
      <c r="DE589" s="5"/>
      <c r="DF589" s="5"/>
      <c r="DG589" s="5"/>
      <c r="DH589" s="5"/>
      <c r="DI589" s="5"/>
      <c r="DJ589" s="5"/>
      <c r="DK589" s="5"/>
      <c r="DL589" s="5"/>
      <c r="DM589" s="5"/>
      <c r="DN589" s="5"/>
      <c r="DO589" s="5"/>
      <c r="DP589" s="5"/>
      <c r="DQ589" s="5"/>
      <c r="DR589" s="5"/>
      <c r="DS589" s="5"/>
      <c r="DT589" s="5"/>
      <c r="DU589" s="5"/>
      <c r="DV589" s="5"/>
      <c r="DW589" s="5"/>
    </row>
    <row r="590" spans="2:127" x14ac:dyDescent="0.2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5"/>
      <c r="CN590" s="5"/>
      <c r="CO590" s="5"/>
      <c r="CP590" s="5"/>
      <c r="CQ590" s="5"/>
      <c r="CR590" s="5"/>
      <c r="CS590" s="5"/>
      <c r="CT590" s="5"/>
      <c r="CU590" s="5"/>
      <c r="CV590" s="5"/>
      <c r="CW590" s="5"/>
      <c r="CX590" s="5"/>
      <c r="CY590" s="5"/>
      <c r="CZ590" s="5"/>
      <c r="DA590" s="5"/>
      <c r="DB590" s="5"/>
      <c r="DC590" s="5"/>
      <c r="DD590" s="5"/>
      <c r="DE590" s="5"/>
      <c r="DF590" s="5"/>
      <c r="DG590" s="5"/>
      <c r="DH590" s="5"/>
      <c r="DI590" s="5"/>
      <c r="DJ590" s="5"/>
      <c r="DK590" s="5"/>
      <c r="DL590" s="5"/>
      <c r="DM590" s="5"/>
      <c r="DN590" s="5"/>
      <c r="DO590" s="5"/>
      <c r="DP590" s="5"/>
      <c r="DQ590" s="5"/>
      <c r="DR590" s="5"/>
      <c r="DS590" s="5"/>
      <c r="DT590" s="5"/>
      <c r="DU590" s="5"/>
      <c r="DV590" s="5"/>
      <c r="DW590" s="5"/>
    </row>
    <row r="591" spans="2:127" x14ac:dyDescent="0.2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5"/>
      <c r="CN591" s="5"/>
      <c r="CO591" s="5"/>
      <c r="CP591" s="5"/>
      <c r="CQ591" s="5"/>
      <c r="CR591" s="5"/>
      <c r="CS591" s="5"/>
      <c r="CT591" s="5"/>
      <c r="CU591" s="5"/>
      <c r="CV591" s="5"/>
      <c r="CW591" s="5"/>
      <c r="CX591" s="5"/>
      <c r="CY591" s="5"/>
      <c r="CZ591" s="5"/>
      <c r="DA591" s="5"/>
      <c r="DB591" s="5"/>
      <c r="DC591" s="5"/>
      <c r="DD591" s="5"/>
      <c r="DE591" s="5"/>
      <c r="DF591" s="5"/>
      <c r="DG591" s="5"/>
      <c r="DH591" s="5"/>
      <c r="DI591" s="5"/>
      <c r="DJ591" s="5"/>
      <c r="DK591" s="5"/>
      <c r="DL591" s="5"/>
      <c r="DM591" s="5"/>
      <c r="DN591" s="5"/>
      <c r="DO591" s="5"/>
      <c r="DP591" s="5"/>
      <c r="DQ591" s="5"/>
      <c r="DR591" s="5"/>
      <c r="DS591" s="5"/>
      <c r="DT591" s="5"/>
      <c r="DU591" s="5"/>
      <c r="DV591" s="5"/>
      <c r="DW591" s="5"/>
    </row>
    <row r="592" spans="2:127" x14ac:dyDescent="0.2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5"/>
      <c r="CR592" s="5"/>
      <c r="CS592" s="5"/>
      <c r="CT592" s="5"/>
      <c r="CU592" s="5"/>
      <c r="CV592" s="5"/>
      <c r="CW592" s="5"/>
      <c r="CX592" s="5"/>
      <c r="CY592" s="5"/>
      <c r="CZ592" s="5"/>
      <c r="DA592" s="5"/>
      <c r="DB592" s="5"/>
      <c r="DC592" s="5"/>
      <c r="DD592" s="5"/>
      <c r="DE592" s="5"/>
      <c r="DF592" s="5"/>
      <c r="DG592" s="5"/>
      <c r="DH592" s="5"/>
      <c r="DI592" s="5"/>
      <c r="DJ592" s="5"/>
      <c r="DK592" s="5"/>
      <c r="DL592" s="5"/>
      <c r="DM592" s="5"/>
      <c r="DN592" s="5"/>
      <c r="DO592" s="5"/>
      <c r="DP592" s="5"/>
      <c r="DQ592" s="5"/>
      <c r="DR592" s="5"/>
      <c r="DS592" s="5"/>
      <c r="DT592" s="5"/>
      <c r="DU592" s="5"/>
      <c r="DV592" s="5"/>
      <c r="DW592" s="5"/>
    </row>
    <row r="593" spans="2:127" x14ac:dyDescent="0.2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5"/>
      <c r="CN593" s="5"/>
      <c r="CO593" s="5"/>
      <c r="CP593" s="5"/>
      <c r="CQ593" s="5"/>
      <c r="CR593" s="5"/>
      <c r="CS593" s="5"/>
      <c r="CT593" s="5"/>
      <c r="CU593" s="5"/>
      <c r="CV593" s="5"/>
      <c r="CW593" s="5"/>
      <c r="CX593" s="5"/>
      <c r="CY593" s="5"/>
      <c r="CZ593" s="5"/>
      <c r="DA593" s="5"/>
      <c r="DB593" s="5"/>
      <c r="DC593" s="5"/>
      <c r="DD593" s="5"/>
      <c r="DE593" s="5"/>
      <c r="DF593" s="5"/>
      <c r="DG593" s="5"/>
      <c r="DH593" s="5"/>
      <c r="DI593" s="5"/>
      <c r="DJ593" s="5"/>
      <c r="DK593" s="5"/>
      <c r="DL593" s="5"/>
      <c r="DM593" s="5"/>
      <c r="DN593" s="5"/>
      <c r="DO593" s="5"/>
      <c r="DP593" s="5"/>
      <c r="DQ593" s="5"/>
      <c r="DR593" s="5"/>
      <c r="DS593" s="5"/>
      <c r="DT593" s="5"/>
      <c r="DU593" s="5"/>
      <c r="DV593" s="5"/>
      <c r="DW593" s="5"/>
    </row>
    <row r="594" spans="2:127" x14ac:dyDescent="0.2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c r="CV594" s="5"/>
      <c r="CW594" s="5"/>
      <c r="CX594" s="5"/>
      <c r="CY594" s="5"/>
      <c r="CZ594" s="5"/>
      <c r="DA594" s="5"/>
      <c r="DB594" s="5"/>
      <c r="DC594" s="5"/>
      <c r="DD594" s="5"/>
      <c r="DE594" s="5"/>
      <c r="DF594" s="5"/>
      <c r="DG594" s="5"/>
      <c r="DH594" s="5"/>
      <c r="DI594" s="5"/>
      <c r="DJ594" s="5"/>
      <c r="DK594" s="5"/>
      <c r="DL594" s="5"/>
      <c r="DM594" s="5"/>
      <c r="DN594" s="5"/>
      <c r="DO594" s="5"/>
      <c r="DP594" s="5"/>
      <c r="DQ594" s="5"/>
      <c r="DR594" s="5"/>
      <c r="DS594" s="5"/>
      <c r="DT594" s="5"/>
      <c r="DU594" s="5"/>
      <c r="DV594" s="5"/>
      <c r="DW594" s="5"/>
    </row>
    <row r="595" spans="2:127" x14ac:dyDescent="0.2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5"/>
      <c r="CU595" s="5"/>
      <c r="CV595" s="5"/>
      <c r="CW595" s="5"/>
      <c r="CX595" s="5"/>
      <c r="CY595" s="5"/>
      <c r="CZ595" s="5"/>
      <c r="DA595" s="5"/>
      <c r="DB595" s="5"/>
      <c r="DC595" s="5"/>
      <c r="DD595" s="5"/>
      <c r="DE595" s="5"/>
      <c r="DF595" s="5"/>
      <c r="DG595" s="5"/>
      <c r="DH595" s="5"/>
      <c r="DI595" s="5"/>
      <c r="DJ595" s="5"/>
      <c r="DK595" s="5"/>
      <c r="DL595" s="5"/>
      <c r="DM595" s="5"/>
      <c r="DN595" s="5"/>
      <c r="DO595" s="5"/>
      <c r="DP595" s="5"/>
      <c r="DQ595" s="5"/>
      <c r="DR595" s="5"/>
      <c r="DS595" s="5"/>
      <c r="DT595" s="5"/>
      <c r="DU595" s="5"/>
      <c r="DV595" s="5"/>
      <c r="DW595" s="5"/>
    </row>
    <row r="596" spans="2:127" x14ac:dyDescent="0.2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c r="CV596" s="5"/>
      <c r="CW596" s="5"/>
      <c r="CX596" s="5"/>
      <c r="CY596" s="5"/>
      <c r="CZ596" s="5"/>
      <c r="DA596" s="5"/>
      <c r="DB596" s="5"/>
      <c r="DC596" s="5"/>
      <c r="DD596" s="5"/>
      <c r="DE596" s="5"/>
      <c r="DF596" s="5"/>
      <c r="DG596" s="5"/>
      <c r="DH596" s="5"/>
      <c r="DI596" s="5"/>
      <c r="DJ596" s="5"/>
      <c r="DK596" s="5"/>
      <c r="DL596" s="5"/>
      <c r="DM596" s="5"/>
      <c r="DN596" s="5"/>
      <c r="DO596" s="5"/>
      <c r="DP596" s="5"/>
      <c r="DQ596" s="5"/>
      <c r="DR596" s="5"/>
      <c r="DS596" s="5"/>
      <c r="DT596" s="5"/>
      <c r="DU596" s="5"/>
      <c r="DV596" s="5"/>
      <c r="DW596" s="5"/>
    </row>
    <row r="597" spans="2:127" x14ac:dyDescent="0.2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5"/>
      <c r="CU597" s="5"/>
      <c r="CV597" s="5"/>
      <c r="CW597" s="5"/>
      <c r="CX597" s="5"/>
      <c r="CY597" s="5"/>
      <c r="CZ597" s="5"/>
      <c r="DA597" s="5"/>
      <c r="DB597" s="5"/>
      <c r="DC597" s="5"/>
      <c r="DD597" s="5"/>
      <c r="DE597" s="5"/>
      <c r="DF597" s="5"/>
      <c r="DG597" s="5"/>
      <c r="DH597" s="5"/>
      <c r="DI597" s="5"/>
      <c r="DJ597" s="5"/>
      <c r="DK597" s="5"/>
      <c r="DL597" s="5"/>
      <c r="DM597" s="5"/>
      <c r="DN597" s="5"/>
      <c r="DO597" s="5"/>
      <c r="DP597" s="5"/>
      <c r="DQ597" s="5"/>
      <c r="DR597" s="5"/>
      <c r="DS597" s="5"/>
      <c r="DT597" s="5"/>
      <c r="DU597" s="5"/>
      <c r="DV597" s="5"/>
      <c r="DW597" s="5"/>
    </row>
    <row r="598" spans="2:127" x14ac:dyDescent="0.2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c r="CV598" s="5"/>
      <c r="CW598" s="5"/>
      <c r="CX598" s="5"/>
      <c r="CY598" s="5"/>
      <c r="CZ598" s="5"/>
      <c r="DA598" s="5"/>
      <c r="DB598" s="5"/>
      <c r="DC598" s="5"/>
      <c r="DD598" s="5"/>
      <c r="DE598" s="5"/>
      <c r="DF598" s="5"/>
      <c r="DG598" s="5"/>
      <c r="DH598" s="5"/>
      <c r="DI598" s="5"/>
      <c r="DJ598" s="5"/>
      <c r="DK598" s="5"/>
      <c r="DL598" s="5"/>
      <c r="DM598" s="5"/>
      <c r="DN598" s="5"/>
      <c r="DO598" s="5"/>
      <c r="DP598" s="5"/>
      <c r="DQ598" s="5"/>
      <c r="DR598" s="5"/>
      <c r="DS598" s="5"/>
      <c r="DT598" s="5"/>
      <c r="DU598" s="5"/>
      <c r="DV598" s="5"/>
      <c r="DW598" s="5"/>
    </row>
    <row r="599" spans="2:127" x14ac:dyDescent="0.2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c r="CI599" s="5"/>
      <c r="CJ599" s="5"/>
      <c r="CK599" s="5"/>
      <c r="CL599" s="5"/>
      <c r="CM599" s="5"/>
      <c r="CN599" s="5"/>
      <c r="CO599" s="5"/>
      <c r="CP599" s="5"/>
      <c r="CQ599" s="5"/>
      <c r="CR599" s="5"/>
      <c r="CS599" s="5"/>
      <c r="CT599" s="5"/>
      <c r="CU599" s="5"/>
      <c r="CV599" s="5"/>
      <c r="CW599" s="5"/>
      <c r="CX599" s="5"/>
      <c r="CY599" s="5"/>
      <c r="CZ599" s="5"/>
      <c r="DA599" s="5"/>
      <c r="DB599" s="5"/>
      <c r="DC599" s="5"/>
      <c r="DD599" s="5"/>
      <c r="DE599" s="5"/>
      <c r="DF599" s="5"/>
      <c r="DG599" s="5"/>
      <c r="DH599" s="5"/>
      <c r="DI599" s="5"/>
      <c r="DJ599" s="5"/>
      <c r="DK599" s="5"/>
      <c r="DL599" s="5"/>
      <c r="DM599" s="5"/>
      <c r="DN599" s="5"/>
      <c r="DO599" s="5"/>
      <c r="DP599" s="5"/>
      <c r="DQ599" s="5"/>
      <c r="DR599" s="5"/>
      <c r="DS599" s="5"/>
      <c r="DT599" s="5"/>
      <c r="DU599" s="5"/>
      <c r="DV599" s="5"/>
      <c r="DW599" s="5"/>
    </row>
    <row r="600" spans="2:127" x14ac:dyDescent="0.2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c r="CI600" s="5"/>
      <c r="CJ600" s="5"/>
      <c r="CK600" s="5"/>
      <c r="CL600" s="5"/>
      <c r="CM600" s="5"/>
      <c r="CN600" s="5"/>
      <c r="CO600" s="5"/>
      <c r="CP600" s="5"/>
      <c r="CQ600" s="5"/>
      <c r="CR600" s="5"/>
      <c r="CS600" s="5"/>
      <c r="CT600" s="5"/>
      <c r="CU600" s="5"/>
      <c r="CV600" s="5"/>
      <c r="CW600" s="5"/>
      <c r="CX600" s="5"/>
      <c r="CY600" s="5"/>
      <c r="CZ600" s="5"/>
      <c r="DA600" s="5"/>
      <c r="DB600" s="5"/>
      <c r="DC600" s="5"/>
      <c r="DD600" s="5"/>
      <c r="DE600" s="5"/>
      <c r="DF600" s="5"/>
      <c r="DG600" s="5"/>
      <c r="DH600" s="5"/>
      <c r="DI600" s="5"/>
      <c r="DJ600" s="5"/>
      <c r="DK600" s="5"/>
      <c r="DL600" s="5"/>
      <c r="DM600" s="5"/>
      <c r="DN600" s="5"/>
      <c r="DO600" s="5"/>
      <c r="DP600" s="5"/>
      <c r="DQ600" s="5"/>
      <c r="DR600" s="5"/>
      <c r="DS600" s="5"/>
      <c r="DT600" s="5"/>
      <c r="DU600" s="5"/>
      <c r="DV600" s="5"/>
      <c r="DW600" s="5"/>
    </row>
    <row r="601" spans="2:127" x14ac:dyDescent="0.2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5"/>
      <c r="CN601" s="5"/>
      <c r="CO601" s="5"/>
      <c r="CP601" s="5"/>
      <c r="CQ601" s="5"/>
      <c r="CR601" s="5"/>
      <c r="CS601" s="5"/>
      <c r="CT601" s="5"/>
      <c r="CU601" s="5"/>
      <c r="CV601" s="5"/>
      <c r="CW601" s="5"/>
      <c r="CX601" s="5"/>
      <c r="CY601" s="5"/>
      <c r="CZ601" s="5"/>
      <c r="DA601" s="5"/>
      <c r="DB601" s="5"/>
      <c r="DC601" s="5"/>
      <c r="DD601" s="5"/>
      <c r="DE601" s="5"/>
      <c r="DF601" s="5"/>
      <c r="DG601" s="5"/>
      <c r="DH601" s="5"/>
      <c r="DI601" s="5"/>
      <c r="DJ601" s="5"/>
      <c r="DK601" s="5"/>
      <c r="DL601" s="5"/>
      <c r="DM601" s="5"/>
      <c r="DN601" s="5"/>
      <c r="DO601" s="5"/>
      <c r="DP601" s="5"/>
      <c r="DQ601" s="5"/>
      <c r="DR601" s="5"/>
      <c r="DS601" s="5"/>
      <c r="DT601" s="5"/>
      <c r="DU601" s="5"/>
      <c r="DV601" s="5"/>
      <c r="DW601" s="5"/>
    </row>
    <row r="602" spans="2:127" x14ac:dyDescent="0.2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5"/>
      <c r="CU602" s="5"/>
      <c r="CV602" s="5"/>
      <c r="CW602" s="5"/>
      <c r="CX602" s="5"/>
      <c r="CY602" s="5"/>
      <c r="CZ602" s="5"/>
      <c r="DA602" s="5"/>
      <c r="DB602" s="5"/>
      <c r="DC602" s="5"/>
      <c r="DD602" s="5"/>
      <c r="DE602" s="5"/>
      <c r="DF602" s="5"/>
      <c r="DG602" s="5"/>
      <c r="DH602" s="5"/>
      <c r="DI602" s="5"/>
      <c r="DJ602" s="5"/>
      <c r="DK602" s="5"/>
      <c r="DL602" s="5"/>
      <c r="DM602" s="5"/>
      <c r="DN602" s="5"/>
      <c r="DO602" s="5"/>
      <c r="DP602" s="5"/>
      <c r="DQ602" s="5"/>
      <c r="DR602" s="5"/>
      <c r="DS602" s="5"/>
      <c r="DT602" s="5"/>
      <c r="DU602" s="5"/>
      <c r="DV602" s="5"/>
      <c r="DW602" s="5"/>
    </row>
    <row r="603" spans="2:127" x14ac:dyDescent="0.2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5"/>
      <c r="CN603" s="5"/>
      <c r="CO603" s="5"/>
      <c r="CP603" s="5"/>
      <c r="CQ603" s="5"/>
      <c r="CR603" s="5"/>
      <c r="CS603" s="5"/>
      <c r="CT603" s="5"/>
      <c r="CU603" s="5"/>
      <c r="CV603" s="5"/>
      <c r="CW603" s="5"/>
      <c r="CX603" s="5"/>
      <c r="CY603" s="5"/>
      <c r="CZ603" s="5"/>
      <c r="DA603" s="5"/>
      <c r="DB603" s="5"/>
      <c r="DC603" s="5"/>
      <c r="DD603" s="5"/>
      <c r="DE603" s="5"/>
      <c r="DF603" s="5"/>
      <c r="DG603" s="5"/>
      <c r="DH603" s="5"/>
      <c r="DI603" s="5"/>
      <c r="DJ603" s="5"/>
      <c r="DK603" s="5"/>
      <c r="DL603" s="5"/>
      <c r="DM603" s="5"/>
      <c r="DN603" s="5"/>
      <c r="DO603" s="5"/>
      <c r="DP603" s="5"/>
      <c r="DQ603" s="5"/>
      <c r="DR603" s="5"/>
      <c r="DS603" s="5"/>
      <c r="DT603" s="5"/>
      <c r="DU603" s="5"/>
      <c r="DV603" s="5"/>
      <c r="DW603" s="5"/>
    </row>
    <row r="604" spans="2:127" x14ac:dyDescent="0.2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5"/>
      <c r="CK604" s="5"/>
      <c r="CL604" s="5"/>
      <c r="CM604" s="5"/>
      <c r="CN604" s="5"/>
      <c r="CO604" s="5"/>
      <c r="CP604" s="5"/>
      <c r="CQ604" s="5"/>
      <c r="CR604" s="5"/>
      <c r="CS604" s="5"/>
      <c r="CT604" s="5"/>
      <c r="CU604" s="5"/>
      <c r="CV604" s="5"/>
      <c r="CW604" s="5"/>
      <c r="CX604" s="5"/>
      <c r="CY604" s="5"/>
      <c r="CZ604" s="5"/>
      <c r="DA604" s="5"/>
      <c r="DB604" s="5"/>
      <c r="DC604" s="5"/>
      <c r="DD604" s="5"/>
      <c r="DE604" s="5"/>
      <c r="DF604" s="5"/>
      <c r="DG604" s="5"/>
      <c r="DH604" s="5"/>
      <c r="DI604" s="5"/>
      <c r="DJ604" s="5"/>
      <c r="DK604" s="5"/>
      <c r="DL604" s="5"/>
      <c r="DM604" s="5"/>
      <c r="DN604" s="5"/>
      <c r="DO604" s="5"/>
      <c r="DP604" s="5"/>
      <c r="DQ604" s="5"/>
      <c r="DR604" s="5"/>
      <c r="DS604" s="5"/>
      <c r="DT604" s="5"/>
      <c r="DU604" s="5"/>
      <c r="DV604" s="5"/>
      <c r="DW604" s="5"/>
    </row>
    <row r="605" spans="2:127" x14ac:dyDescent="0.2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5"/>
      <c r="CU605" s="5"/>
      <c r="CV605" s="5"/>
      <c r="CW605" s="5"/>
      <c r="CX605" s="5"/>
      <c r="CY605" s="5"/>
      <c r="CZ605" s="5"/>
      <c r="DA605" s="5"/>
      <c r="DB605" s="5"/>
      <c r="DC605" s="5"/>
      <c r="DD605" s="5"/>
      <c r="DE605" s="5"/>
      <c r="DF605" s="5"/>
      <c r="DG605" s="5"/>
      <c r="DH605" s="5"/>
      <c r="DI605" s="5"/>
      <c r="DJ605" s="5"/>
      <c r="DK605" s="5"/>
      <c r="DL605" s="5"/>
      <c r="DM605" s="5"/>
      <c r="DN605" s="5"/>
      <c r="DO605" s="5"/>
      <c r="DP605" s="5"/>
      <c r="DQ605" s="5"/>
      <c r="DR605" s="5"/>
      <c r="DS605" s="5"/>
      <c r="DT605" s="5"/>
      <c r="DU605" s="5"/>
      <c r="DV605" s="5"/>
      <c r="DW605" s="5"/>
    </row>
    <row r="606" spans="2:127" x14ac:dyDescent="0.2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row>
    <row r="607" spans="2:127" x14ac:dyDescent="0.2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row>
    <row r="608" spans="2:127" x14ac:dyDescent="0.2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5"/>
      <c r="DT608" s="5"/>
      <c r="DU608" s="5"/>
      <c r="DV608" s="5"/>
      <c r="DW608" s="5"/>
    </row>
    <row r="609" spans="2:127" x14ac:dyDescent="0.2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5"/>
      <c r="DT609" s="5"/>
      <c r="DU609" s="5"/>
      <c r="DV609" s="5"/>
      <c r="DW609" s="5"/>
    </row>
    <row r="610" spans="2:127" x14ac:dyDescent="0.2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c r="CV610" s="5"/>
      <c r="CW610" s="5"/>
      <c r="CX610" s="5"/>
      <c r="CY610" s="5"/>
      <c r="CZ610" s="5"/>
      <c r="DA610" s="5"/>
      <c r="DB610" s="5"/>
      <c r="DC610" s="5"/>
      <c r="DD610" s="5"/>
      <c r="DE610" s="5"/>
      <c r="DF610" s="5"/>
      <c r="DG610" s="5"/>
      <c r="DH610" s="5"/>
      <c r="DI610" s="5"/>
      <c r="DJ610" s="5"/>
      <c r="DK610" s="5"/>
      <c r="DL610" s="5"/>
      <c r="DM610" s="5"/>
      <c r="DN610" s="5"/>
      <c r="DO610" s="5"/>
      <c r="DP610" s="5"/>
      <c r="DQ610" s="5"/>
      <c r="DR610" s="5"/>
      <c r="DS610" s="5"/>
      <c r="DT610" s="5"/>
      <c r="DU610" s="5"/>
      <c r="DV610" s="5"/>
      <c r="DW610" s="5"/>
    </row>
    <row r="611" spans="2:127" x14ac:dyDescent="0.2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J611" s="5"/>
      <c r="CK611" s="5"/>
      <c r="CL611" s="5"/>
      <c r="CM611" s="5"/>
      <c r="CN611" s="5"/>
      <c r="CO611" s="5"/>
      <c r="CP611" s="5"/>
      <c r="CQ611" s="5"/>
      <c r="CR611" s="5"/>
      <c r="CS611" s="5"/>
      <c r="CT611" s="5"/>
      <c r="CU611" s="5"/>
      <c r="CV611" s="5"/>
      <c r="CW611" s="5"/>
      <c r="CX611" s="5"/>
      <c r="CY611" s="5"/>
      <c r="CZ611" s="5"/>
      <c r="DA611" s="5"/>
      <c r="DB611" s="5"/>
      <c r="DC611" s="5"/>
      <c r="DD611" s="5"/>
      <c r="DE611" s="5"/>
      <c r="DF611" s="5"/>
      <c r="DG611" s="5"/>
      <c r="DH611" s="5"/>
      <c r="DI611" s="5"/>
      <c r="DJ611" s="5"/>
      <c r="DK611" s="5"/>
      <c r="DL611" s="5"/>
      <c r="DM611" s="5"/>
      <c r="DN611" s="5"/>
      <c r="DO611" s="5"/>
      <c r="DP611" s="5"/>
      <c r="DQ611" s="5"/>
      <c r="DR611" s="5"/>
      <c r="DS611" s="5"/>
      <c r="DT611" s="5"/>
      <c r="DU611" s="5"/>
      <c r="DV611" s="5"/>
      <c r="DW611" s="5"/>
    </row>
    <row r="612" spans="2:127" x14ac:dyDescent="0.2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J612" s="5"/>
      <c r="CK612" s="5"/>
      <c r="CL612" s="5"/>
      <c r="CM612" s="5"/>
      <c r="CN612" s="5"/>
      <c r="CO612" s="5"/>
      <c r="CP612" s="5"/>
      <c r="CQ612" s="5"/>
      <c r="CR612" s="5"/>
      <c r="CS612" s="5"/>
      <c r="CT612" s="5"/>
      <c r="CU612" s="5"/>
      <c r="CV612" s="5"/>
      <c r="CW612" s="5"/>
      <c r="CX612" s="5"/>
      <c r="CY612" s="5"/>
      <c r="CZ612" s="5"/>
      <c r="DA612" s="5"/>
      <c r="DB612" s="5"/>
      <c r="DC612" s="5"/>
      <c r="DD612" s="5"/>
      <c r="DE612" s="5"/>
      <c r="DF612" s="5"/>
      <c r="DG612" s="5"/>
      <c r="DH612" s="5"/>
      <c r="DI612" s="5"/>
      <c r="DJ612" s="5"/>
      <c r="DK612" s="5"/>
      <c r="DL612" s="5"/>
      <c r="DM612" s="5"/>
      <c r="DN612" s="5"/>
      <c r="DO612" s="5"/>
      <c r="DP612" s="5"/>
      <c r="DQ612" s="5"/>
      <c r="DR612" s="5"/>
      <c r="DS612" s="5"/>
      <c r="DT612" s="5"/>
      <c r="DU612" s="5"/>
      <c r="DV612" s="5"/>
      <c r="DW612" s="5"/>
    </row>
    <row r="613" spans="2:127" x14ac:dyDescent="0.2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row>
    <row r="614" spans="2:127" x14ac:dyDescent="0.2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row>
    <row r="615" spans="2:127" x14ac:dyDescent="0.2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row>
    <row r="616" spans="2:127" x14ac:dyDescent="0.2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5"/>
      <c r="CD616" s="5"/>
      <c r="CE616" s="5"/>
      <c r="CF616" s="5"/>
      <c r="CG616" s="5"/>
      <c r="CH616" s="5"/>
      <c r="CI616" s="5"/>
      <c r="CJ616" s="5"/>
      <c r="CK616" s="5"/>
      <c r="CL616" s="5"/>
      <c r="CM616" s="5"/>
      <c r="CN616" s="5"/>
      <c r="CO616" s="5"/>
      <c r="CP616" s="5"/>
      <c r="CQ616" s="5"/>
      <c r="CR616" s="5"/>
      <c r="CS616" s="5"/>
      <c r="CT616" s="5"/>
      <c r="CU616" s="5"/>
      <c r="CV616" s="5"/>
      <c r="CW616" s="5"/>
      <c r="CX616" s="5"/>
      <c r="CY616" s="5"/>
      <c r="CZ616" s="5"/>
      <c r="DA616" s="5"/>
      <c r="DB616" s="5"/>
      <c r="DC616" s="5"/>
      <c r="DD616" s="5"/>
      <c r="DE616" s="5"/>
      <c r="DF616" s="5"/>
      <c r="DG616" s="5"/>
      <c r="DH616" s="5"/>
      <c r="DI616" s="5"/>
      <c r="DJ616" s="5"/>
      <c r="DK616" s="5"/>
      <c r="DL616" s="5"/>
      <c r="DM616" s="5"/>
      <c r="DN616" s="5"/>
      <c r="DO616" s="5"/>
      <c r="DP616" s="5"/>
      <c r="DQ616" s="5"/>
      <c r="DR616" s="5"/>
      <c r="DS616" s="5"/>
      <c r="DT616" s="5"/>
      <c r="DU616" s="5"/>
      <c r="DV616" s="5"/>
      <c r="DW616" s="5"/>
    </row>
    <row r="617" spans="2:127" x14ac:dyDescent="0.2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5"/>
      <c r="CK617" s="5"/>
      <c r="CL617" s="5"/>
      <c r="CM617" s="5"/>
      <c r="CN617" s="5"/>
      <c r="CO617" s="5"/>
      <c r="CP617" s="5"/>
      <c r="CQ617" s="5"/>
      <c r="CR617" s="5"/>
      <c r="CS617" s="5"/>
      <c r="CT617" s="5"/>
      <c r="CU617" s="5"/>
      <c r="CV617" s="5"/>
      <c r="CW617" s="5"/>
      <c r="CX617" s="5"/>
      <c r="CY617" s="5"/>
      <c r="CZ617" s="5"/>
      <c r="DA617" s="5"/>
      <c r="DB617" s="5"/>
      <c r="DC617" s="5"/>
      <c r="DD617" s="5"/>
      <c r="DE617" s="5"/>
      <c r="DF617" s="5"/>
      <c r="DG617" s="5"/>
      <c r="DH617" s="5"/>
      <c r="DI617" s="5"/>
      <c r="DJ617" s="5"/>
      <c r="DK617" s="5"/>
      <c r="DL617" s="5"/>
      <c r="DM617" s="5"/>
      <c r="DN617" s="5"/>
      <c r="DO617" s="5"/>
      <c r="DP617" s="5"/>
      <c r="DQ617" s="5"/>
      <c r="DR617" s="5"/>
      <c r="DS617" s="5"/>
      <c r="DT617" s="5"/>
      <c r="DU617" s="5"/>
      <c r="DV617" s="5"/>
      <c r="DW617" s="5"/>
    </row>
    <row r="618" spans="2:127" x14ac:dyDescent="0.2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c r="BU618" s="5"/>
      <c r="BV618" s="5"/>
      <c r="BW618" s="5"/>
      <c r="BX618" s="5"/>
      <c r="BY618" s="5"/>
      <c r="BZ618" s="5"/>
      <c r="CA618" s="5"/>
      <c r="CB618" s="5"/>
      <c r="CC618" s="5"/>
      <c r="CD618" s="5"/>
      <c r="CE618" s="5"/>
      <c r="CF618" s="5"/>
      <c r="CG618" s="5"/>
      <c r="CH618" s="5"/>
      <c r="CI618" s="5"/>
      <c r="CJ618" s="5"/>
      <c r="CK618" s="5"/>
      <c r="CL618" s="5"/>
      <c r="CM618" s="5"/>
      <c r="CN618" s="5"/>
      <c r="CO618" s="5"/>
      <c r="CP618" s="5"/>
      <c r="CQ618" s="5"/>
      <c r="CR618" s="5"/>
      <c r="CS618" s="5"/>
      <c r="CT618" s="5"/>
      <c r="CU618" s="5"/>
      <c r="CV618" s="5"/>
      <c r="CW618" s="5"/>
      <c r="CX618" s="5"/>
      <c r="CY618" s="5"/>
      <c r="CZ618" s="5"/>
      <c r="DA618" s="5"/>
      <c r="DB618" s="5"/>
      <c r="DC618" s="5"/>
      <c r="DD618" s="5"/>
      <c r="DE618" s="5"/>
      <c r="DF618" s="5"/>
      <c r="DG618" s="5"/>
      <c r="DH618" s="5"/>
      <c r="DI618" s="5"/>
      <c r="DJ618" s="5"/>
      <c r="DK618" s="5"/>
      <c r="DL618" s="5"/>
      <c r="DM618" s="5"/>
      <c r="DN618" s="5"/>
      <c r="DO618" s="5"/>
      <c r="DP618" s="5"/>
      <c r="DQ618" s="5"/>
      <c r="DR618" s="5"/>
      <c r="DS618" s="5"/>
      <c r="DT618" s="5"/>
      <c r="DU618" s="5"/>
      <c r="DV618" s="5"/>
      <c r="DW618" s="5"/>
    </row>
    <row r="619" spans="2:127" x14ac:dyDescent="0.2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5"/>
      <c r="BV619" s="5"/>
      <c r="BW619" s="5"/>
      <c r="BX619" s="5"/>
      <c r="BY619" s="5"/>
      <c r="BZ619" s="5"/>
      <c r="CA619" s="5"/>
      <c r="CB619" s="5"/>
      <c r="CC619" s="5"/>
      <c r="CD619" s="5"/>
      <c r="CE619" s="5"/>
      <c r="CF619" s="5"/>
      <c r="CG619" s="5"/>
      <c r="CH619" s="5"/>
      <c r="CI619" s="5"/>
      <c r="CJ619" s="5"/>
      <c r="CK619" s="5"/>
      <c r="CL619" s="5"/>
      <c r="CM619" s="5"/>
      <c r="CN619" s="5"/>
      <c r="CO619" s="5"/>
      <c r="CP619" s="5"/>
      <c r="CQ619" s="5"/>
      <c r="CR619" s="5"/>
      <c r="CS619" s="5"/>
      <c r="CT619" s="5"/>
      <c r="CU619" s="5"/>
      <c r="CV619" s="5"/>
      <c r="CW619" s="5"/>
      <c r="CX619" s="5"/>
      <c r="CY619" s="5"/>
      <c r="CZ619" s="5"/>
      <c r="DA619" s="5"/>
      <c r="DB619" s="5"/>
      <c r="DC619" s="5"/>
      <c r="DD619" s="5"/>
      <c r="DE619" s="5"/>
      <c r="DF619" s="5"/>
      <c r="DG619" s="5"/>
      <c r="DH619" s="5"/>
      <c r="DI619" s="5"/>
      <c r="DJ619" s="5"/>
      <c r="DK619" s="5"/>
      <c r="DL619" s="5"/>
      <c r="DM619" s="5"/>
      <c r="DN619" s="5"/>
      <c r="DO619" s="5"/>
      <c r="DP619" s="5"/>
      <c r="DQ619" s="5"/>
      <c r="DR619" s="5"/>
      <c r="DS619" s="5"/>
      <c r="DT619" s="5"/>
      <c r="DU619" s="5"/>
      <c r="DV619" s="5"/>
      <c r="DW619" s="5"/>
    </row>
    <row r="620" spans="2:127" x14ac:dyDescent="0.2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c r="BU620" s="5"/>
      <c r="BV620" s="5"/>
      <c r="BW620" s="5"/>
      <c r="BX620" s="5"/>
      <c r="BY620" s="5"/>
      <c r="BZ620" s="5"/>
      <c r="CA620" s="5"/>
      <c r="CB620" s="5"/>
      <c r="CC620" s="5"/>
      <c r="CD620" s="5"/>
      <c r="CE620" s="5"/>
      <c r="CF620" s="5"/>
      <c r="CG620" s="5"/>
      <c r="CH620" s="5"/>
      <c r="CI620" s="5"/>
      <c r="CJ620" s="5"/>
      <c r="CK620" s="5"/>
      <c r="CL620" s="5"/>
      <c r="CM620" s="5"/>
      <c r="CN620" s="5"/>
      <c r="CO620" s="5"/>
      <c r="CP620" s="5"/>
      <c r="CQ620" s="5"/>
      <c r="CR620" s="5"/>
      <c r="CS620" s="5"/>
      <c r="CT620" s="5"/>
      <c r="CU620" s="5"/>
      <c r="CV620" s="5"/>
      <c r="CW620" s="5"/>
      <c r="CX620" s="5"/>
      <c r="CY620" s="5"/>
      <c r="CZ620" s="5"/>
      <c r="DA620" s="5"/>
      <c r="DB620" s="5"/>
      <c r="DC620" s="5"/>
      <c r="DD620" s="5"/>
      <c r="DE620" s="5"/>
      <c r="DF620" s="5"/>
      <c r="DG620" s="5"/>
      <c r="DH620" s="5"/>
      <c r="DI620" s="5"/>
      <c r="DJ620" s="5"/>
      <c r="DK620" s="5"/>
      <c r="DL620" s="5"/>
      <c r="DM620" s="5"/>
      <c r="DN620" s="5"/>
      <c r="DO620" s="5"/>
      <c r="DP620" s="5"/>
      <c r="DQ620" s="5"/>
      <c r="DR620" s="5"/>
      <c r="DS620" s="5"/>
      <c r="DT620" s="5"/>
      <c r="DU620" s="5"/>
      <c r="DV620" s="5"/>
      <c r="DW620" s="5"/>
    </row>
    <row r="621" spans="2:127" x14ac:dyDescent="0.2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5"/>
      <c r="CD621" s="5"/>
      <c r="CE621" s="5"/>
      <c r="CF621" s="5"/>
      <c r="CG621" s="5"/>
      <c r="CH621" s="5"/>
      <c r="CI621" s="5"/>
      <c r="CJ621" s="5"/>
      <c r="CK621" s="5"/>
      <c r="CL621" s="5"/>
      <c r="CM621" s="5"/>
      <c r="CN621" s="5"/>
      <c r="CO621" s="5"/>
      <c r="CP621" s="5"/>
      <c r="CQ621" s="5"/>
      <c r="CR621" s="5"/>
      <c r="CS621" s="5"/>
      <c r="CT621" s="5"/>
      <c r="CU621" s="5"/>
      <c r="CV621" s="5"/>
      <c r="CW621" s="5"/>
      <c r="CX621" s="5"/>
      <c r="CY621" s="5"/>
      <c r="CZ621" s="5"/>
      <c r="DA621" s="5"/>
      <c r="DB621" s="5"/>
      <c r="DC621" s="5"/>
      <c r="DD621" s="5"/>
      <c r="DE621" s="5"/>
      <c r="DF621" s="5"/>
      <c r="DG621" s="5"/>
      <c r="DH621" s="5"/>
      <c r="DI621" s="5"/>
      <c r="DJ621" s="5"/>
      <c r="DK621" s="5"/>
      <c r="DL621" s="5"/>
      <c r="DM621" s="5"/>
      <c r="DN621" s="5"/>
      <c r="DO621" s="5"/>
      <c r="DP621" s="5"/>
      <c r="DQ621" s="5"/>
      <c r="DR621" s="5"/>
      <c r="DS621" s="5"/>
      <c r="DT621" s="5"/>
      <c r="DU621" s="5"/>
      <c r="DV621" s="5"/>
      <c r="DW621" s="5"/>
    </row>
    <row r="622" spans="2:127" x14ac:dyDescent="0.2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5"/>
      <c r="CD622" s="5"/>
      <c r="CE622" s="5"/>
      <c r="CF622" s="5"/>
      <c r="CG622" s="5"/>
      <c r="CH622" s="5"/>
      <c r="CI622" s="5"/>
      <c r="CJ622" s="5"/>
      <c r="CK622" s="5"/>
      <c r="CL622" s="5"/>
      <c r="CM622" s="5"/>
      <c r="CN622" s="5"/>
      <c r="CO622" s="5"/>
      <c r="CP622" s="5"/>
      <c r="CQ622" s="5"/>
      <c r="CR622" s="5"/>
      <c r="CS622" s="5"/>
      <c r="CT622" s="5"/>
      <c r="CU622" s="5"/>
      <c r="CV622" s="5"/>
      <c r="CW622" s="5"/>
      <c r="CX622" s="5"/>
      <c r="CY622" s="5"/>
      <c r="CZ622" s="5"/>
      <c r="DA622" s="5"/>
      <c r="DB622" s="5"/>
      <c r="DC622" s="5"/>
      <c r="DD622" s="5"/>
      <c r="DE622" s="5"/>
      <c r="DF622" s="5"/>
      <c r="DG622" s="5"/>
      <c r="DH622" s="5"/>
      <c r="DI622" s="5"/>
      <c r="DJ622" s="5"/>
      <c r="DK622" s="5"/>
      <c r="DL622" s="5"/>
      <c r="DM622" s="5"/>
      <c r="DN622" s="5"/>
      <c r="DO622" s="5"/>
      <c r="DP622" s="5"/>
      <c r="DQ622" s="5"/>
      <c r="DR622" s="5"/>
      <c r="DS622" s="5"/>
      <c r="DT622" s="5"/>
      <c r="DU622" s="5"/>
      <c r="DV622" s="5"/>
      <c r="DW622" s="5"/>
    </row>
    <row r="623" spans="2:127" x14ac:dyDescent="0.2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c r="CQ623" s="5"/>
      <c r="CR623" s="5"/>
      <c r="CS623" s="5"/>
      <c r="CT623" s="5"/>
      <c r="CU623" s="5"/>
      <c r="CV623" s="5"/>
      <c r="CW623" s="5"/>
      <c r="CX623" s="5"/>
      <c r="CY623" s="5"/>
      <c r="CZ623" s="5"/>
      <c r="DA623" s="5"/>
      <c r="DB623" s="5"/>
      <c r="DC623" s="5"/>
      <c r="DD623" s="5"/>
      <c r="DE623" s="5"/>
      <c r="DF623" s="5"/>
      <c r="DG623" s="5"/>
      <c r="DH623" s="5"/>
      <c r="DI623" s="5"/>
      <c r="DJ623" s="5"/>
      <c r="DK623" s="5"/>
      <c r="DL623" s="5"/>
      <c r="DM623" s="5"/>
      <c r="DN623" s="5"/>
      <c r="DO623" s="5"/>
      <c r="DP623" s="5"/>
      <c r="DQ623" s="5"/>
      <c r="DR623" s="5"/>
      <c r="DS623" s="5"/>
      <c r="DT623" s="5"/>
      <c r="DU623" s="5"/>
      <c r="DV623" s="5"/>
      <c r="DW623" s="5"/>
    </row>
    <row r="624" spans="2:127" x14ac:dyDescent="0.2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5"/>
      <c r="CK624" s="5"/>
      <c r="CL624" s="5"/>
      <c r="CM624" s="5"/>
      <c r="CN624" s="5"/>
      <c r="CO624" s="5"/>
      <c r="CP624" s="5"/>
      <c r="CQ624" s="5"/>
      <c r="CR624" s="5"/>
      <c r="CS624" s="5"/>
      <c r="CT624" s="5"/>
      <c r="CU624" s="5"/>
      <c r="CV624" s="5"/>
      <c r="CW624" s="5"/>
      <c r="CX624" s="5"/>
      <c r="CY624" s="5"/>
      <c r="CZ624" s="5"/>
      <c r="DA624" s="5"/>
      <c r="DB624" s="5"/>
      <c r="DC624" s="5"/>
      <c r="DD624" s="5"/>
      <c r="DE624" s="5"/>
      <c r="DF624" s="5"/>
      <c r="DG624" s="5"/>
      <c r="DH624" s="5"/>
      <c r="DI624" s="5"/>
      <c r="DJ624" s="5"/>
      <c r="DK624" s="5"/>
      <c r="DL624" s="5"/>
      <c r="DM624" s="5"/>
      <c r="DN624" s="5"/>
      <c r="DO624" s="5"/>
      <c r="DP624" s="5"/>
      <c r="DQ624" s="5"/>
      <c r="DR624" s="5"/>
      <c r="DS624" s="5"/>
      <c r="DT624" s="5"/>
      <c r="DU624" s="5"/>
      <c r="DV624" s="5"/>
      <c r="DW624" s="5"/>
    </row>
    <row r="625" spans="2:127" x14ac:dyDescent="0.2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5"/>
      <c r="CD625" s="5"/>
      <c r="CE625" s="5"/>
      <c r="CF625" s="5"/>
      <c r="CG625" s="5"/>
      <c r="CH625" s="5"/>
      <c r="CI625" s="5"/>
      <c r="CJ625" s="5"/>
      <c r="CK625" s="5"/>
      <c r="CL625" s="5"/>
      <c r="CM625" s="5"/>
      <c r="CN625" s="5"/>
      <c r="CO625" s="5"/>
      <c r="CP625" s="5"/>
      <c r="CQ625" s="5"/>
      <c r="CR625" s="5"/>
      <c r="CS625" s="5"/>
      <c r="CT625" s="5"/>
      <c r="CU625" s="5"/>
      <c r="CV625" s="5"/>
      <c r="CW625" s="5"/>
      <c r="CX625" s="5"/>
      <c r="CY625" s="5"/>
      <c r="CZ625" s="5"/>
      <c r="DA625" s="5"/>
      <c r="DB625" s="5"/>
      <c r="DC625" s="5"/>
      <c r="DD625" s="5"/>
      <c r="DE625" s="5"/>
      <c r="DF625" s="5"/>
      <c r="DG625" s="5"/>
      <c r="DH625" s="5"/>
      <c r="DI625" s="5"/>
      <c r="DJ625" s="5"/>
      <c r="DK625" s="5"/>
      <c r="DL625" s="5"/>
      <c r="DM625" s="5"/>
      <c r="DN625" s="5"/>
      <c r="DO625" s="5"/>
      <c r="DP625" s="5"/>
      <c r="DQ625" s="5"/>
      <c r="DR625" s="5"/>
      <c r="DS625" s="5"/>
      <c r="DT625" s="5"/>
      <c r="DU625" s="5"/>
      <c r="DV625" s="5"/>
      <c r="DW625" s="5"/>
    </row>
    <row r="626" spans="2:127" x14ac:dyDescent="0.2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5"/>
      <c r="CD626" s="5"/>
      <c r="CE626" s="5"/>
      <c r="CF626" s="5"/>
      <c r="CG626" s="5"/>
      <c r="CH626" s="5"/>
      <c r="CI626" s="5"/>
      <c r="CJ626" s="5"/>
      <c r="CK626" s="5"/>
      <c r="CL626" s="5"/>
      <c r="CM626" s="5"/>
      <c r="CN626" s="5"/>
      <c r="CO626" s="5"/>
      <c r="CP626" s="5"/>
      <c r="CQ626" s="5"/>
      <c r="CR626" s="5"/>
      <c r="CS626" s="5"/>
      <c r="CT626" s="5"/>
      <c r="CU626" s="5"/>
      <c r="CV626" s="5"/>
      <c r="CW626" s="5"/>
      <c r="CX626" s="5"/>
      <c r="CY626" s="5"/>
      <c r="CZ626" s="5"/>
      <c r="DA626" s="5"/>
      <c r="DB626" s="5"/>
      <c r="DC626" s="5"/>
      <c r="DD626" s="5"/>
      <c r="DE626" s="5"/>
      <c r="DF626" s="5"/>
      <c r="DG626" s="5"/>
      <c r="DH626" s="5"/>
      <c r="DI626" s="5"/>
      <c r="DJ626" s="5"/>
      <c r="DK626" s="5"/>
      <c r="DL626" s="5"/>
      <c r="DM626" s="5"/>
      <c r="DN626" s="5"/>
      <c r="DO626" s="5"/>
      <c r="DP626" s="5"/>
      <c r="DQ626" s="5"/>
      <c r="DR626" s="5"/>
      <c r="DS626" s="5"/>
      <c r="DT626" s="5"/>
      <c r="DU626" s="5"/>
      <c r="DV626" s="5"/>
      <c r="DW626" s="5"/>
    </row>
    <row r="627" spans="2:127" x14ac:dyDescent="0.2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c r="CA627" s="5"/>
      <c r="CB627" s="5"/>
      <c r="CC627" s="5"/>
      <c r="CD627" s="5"/>
      <c r="CE627" s="5"/>
      <c r="CF627" s="5"/>
      <c r="CG627" s="5"/>
      <c r="CH627" s="5"/>
      <c r="CI627" s="5"/>
      <c r="CJ627" s="5"/>
      <c r="CK627" s="5"/>
      <c r="CL627" s="5"/>
      <c r="CM627" s="5"/>
      <c r="CN627" s="5"/>
      <c r="CO627" s="5"/>
      <c r="CP627" s="5"/>
      <c r="CQ627" s="5"/>
      <c r="CR627" s="5"/>
      <c r="CS627" s="5"/>
      <c r="CT627" s="5"/>
      <c r="CU627" s="5"/>
      <c r="CV627" s="5"/>
      <c r="CW627" s="5"/>
      <c r="CX627" s="5"/>
      <c r="CY627" s="5"/>
      <c r="CZ627" s="5"/>
      <c r="DA627" s="5"/>
      <c r="DB627" s="5"/>
      <c r="DC627" s="5"/>
      <c r="DD627" s="5"/>
      <c r="DE627" s="5"/>
      <c r="DF627" s="5"/>
      <c r="DG627" s="5"/>
      <c r="DH627" s="5"/>
      <c r="DI627" s="5"/>
      <c r="DJ627" s="5"/>
      <c r="DK627" s="5"/>
      <c r="DL627" s="5"/>
      <c r="DM627" s="5"/>
      <c r="DN627" s="5"/>
      <c r="DO627" s="5"/>
      <c r="DP627" s="5"/>
      <c r="DQ627" s="5"/>
      <c r="DR627" s="5"/>
      <c r="DS627" s="5"/>
      <c r="DT627" s="5"/>
      <c r="DU627" s="5"/>
      <c r="DV627" s="5"/>
      <c r="DW627" s="5"/>
    </row>
    <row r="628" spans="2:127" x14ac:dyDescent="0.2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c r="CA628" s="5"/>
      <c r="CB628" s="5"/>
      <c r="CC628" s="5"/>
      <c r="CD628" s="5"/>
      <c r="CE628" s="5"/>
      <c r="CF628" s="5"/>
      <c r="CG628" s="5"/>
      <c r="CH628" s="5"/>
      <c r="CI628" s="5"/>
      <c r="CJ628" s="5"/>
      <c r="CK628" s="5"/>
      <c r="CL628" s="5"/>
      <c r="CM628" s="5"/>
      <c r="CN628" s="5"/>
      <c r="CO628" s="5"/>
      <c r="CP628" s="5"/>
      <c r="CQ628" s="5"/>
      <c r="CR628" s="5"/>
      <c r="CS628" s="5"/>
      <c r="CT628" s="5"/>
      <c r="CU628" s="5"/>
      <c r="CV628" s="5"/>
      <c r="CW628" s="5"/>
      <c r="CX628" s="5"/>
      <c r="CY628" s="5"/>
      <c r="CZ628" s="5"/>
      <c r="DA628" s="5"/>
      <c r="DB628" s="5"/>
      <c r="DC628" s="5"/>
      <c r="DD628" s="5"/>
      <c r="DE628" s="5"/>
      <c r="DF628" s="5"/>
      <c r="DG628" s="5"/>
      <c r="DH628" s="5"/>
      <c r="DI628" s="5"/>
      <c r="DJ628" s="5"/>
      <c r="DK628" s="5"/>
      <c r="DL628" s="5"/>
      <c r="DM628" s="5"/>
      <c r="DN628" s="5"/>
      <c r="DO628" s="5"/>
      <c r="DP628" s="5"/>
      <c r="DQ628" s="5"/>
      <c r="DR628" s="5"/>
      <c r="DS628" s="5"/>
      <c r="DT628" s="5"/>
      <c r="DU628" s="5"/>
      <c r="DV628" s="5"/>
      <c r="DW628" s="5"/>
    </row>
    <row r="629" spans="2:127" x14ac:dyDescent="0.2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5"/>
      <c r="CD629" s="5"/>
      <c r="CE629" s="5"/>
      <c r="CF629" s="5"/>
      <c r="CG629" s="5"/>
      <c r="CH629" s="5"/>
      <c r="CI629" s="5"/>
      <c r="CJ629" s="5"/>
      <c r="CK629" s="5"/>
      <c r="CL629" s="5"/>
      <c r="CM629" s="5"/>
      <c r="CN629" s="5"/>
      <c r="CO629" s="5"/>
      <c r="CP629" s="5"/>
      <c r="CQ629" s="5"/>
      <c r="CR629" s="5"/>
      <c r="CS629" s="5"/>
      <c r="CT629" s="5"/>
      <c r="CU629" s="5"/>
      <c r="CV629" s="5"/>
      <c r="CW629" s="5"/>
      <c r="CX629" s="5"/>
      <c r="CY629" s="5"/>
      <c r="CZ629" s="5"/>
      <c r="DA629" s="5"/>
      <c r="DB629" s="5"/>
      <c r="DC629" s="5"/>
      <c r="DD629" s="5"/>
      <c r="DE629" s="5"/>
      <c r="DF629" s="5"/>
      <c r="DG629" s="5"/>
      <c r="DH629" s="5"/>
      <c r="DI629" s="5"/>
      <c r="DJ629" s="5"/>
      <c r="DK629" s="5"/>
      <c r="DL629" s="5"/>
      <c r="DM629" s="5"/>
      <c r="DN629" s="5"/>
      <c r="DO629" s="5"/>
      <c r="DP629" s="5"/>
      <c r="DQ629" s="5"/>
      <c r="DR629" s="5"/>
      <c r="DS629" s="5"/>
      <c r="DT629" s="5"/>
      <c r="DU629" s="5"/>
      <c r="DV629" s="5"/>
      <c r="DW629" s="5"/>
    </row>
    <row r="630" spans="2:127" x14ac:dyDescent="0.2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c r="CA630" s="5"/>
      <c r="CB630" s="5"/>
      <c r="CC630" s="5"/>
      <c r="CD630" s="5"/>
      <c r="CE630" s="5"/>
      <c r="CF630" s="5"/>
      <c r="CG630" s="5"/>
      <c r="CH630" s="5"/>
      <c r="CI630" s="5"/>
      <c r="CJ630" s="5"/>
      <c r="CK630" s="5"/>
      <c r="CL630" s="5"/>
      <c r="CM630" s="5"/>
      <c r="CN630" s="5"/>
      <c r="CO630" s="5"/>
      <c r="CP630" s="5"/>
      <c r="CQ630" s="5"/>
      <c r="CR630" s="5"/>
      <c r="CS630" s="5"/>
      <c r="CT630" s="5"/>
      <c r="CU630" s="5"/>
      <c r="CV630" s="5"/>
      <c r="CW630" s="5"/>
      <c r="CX630" s="5"/>
      <c r="CY630" s="5"/>
      <c r="CZ630" s="5"/>
      <c r="DA630" s="5"/>
      <c r="DB630" s="5"/>
      <c r="DC630" s="5"/>
      <c r="DD630" s="5"/>
      <c r="DE630" s="5"/>
      <c r="DF630" s="5"/>
      <c r="DG630" s="5"/>
      <c r="DH630" s="5"/>
      <c r="DI630" s="5"/>
      <c r="DJ630" s="5"/>
      <c r="DK630" s="5"/>
      <c r="DL630" s="5"/>
      <c r="DM630" s="5"/>
      <c r="DN630" s="5"/>
      <c r="DO630" s="5"/>
      <c r="DP630" s="5"/>
      <c r="DQ630" s="5"/>
      <c r="DR630" s="5"/>
      <c r="DS630" s="5"/>
      <c r="DT630" s="5"/>
      <c r="DU630" s="5"/>
      <c r="DV630" s="5"/>
      <c r="DW630" s="5"/>
    </row>
    <row r="631" spans="2:127" x14ac:dyDescent="0.2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5"/>
      <c r="CD631" s="5"/>
      <c r="CE631" s="5"/>
      <c r="CF631" s="5"/>
      <c r="CG631" s="5"/>
      <c r="CH631" s="5"/>
      <c r="CI631" s="5"/>
      <c r="CJ631" s="5"/>
      <c r="CK631" s="5"/>
      <c r="CL631" s="5"/>
      <c r="CM631" s="5"/>
      <c r="CN631" s="5"/>
      <c r="CO631" s="5"/>
      <c r="CP631" s="5"/>
      <c r="CQ631" s="5"/>
      <c r="CR631" s="5"/>
      <c r="CS631" s="5"/>
      <c r="CT631" s="5"/>
      <c r="CU631" s="5"/>
      <c r="CV631" s="5"/>
      <c r="CW631" s="5"/>
      <c r="CX631" s="5"/>
      <c r="CY631" s="5"/>
      <c r="CZ631" s="5"/>
      <c r="DA631" s="5"/>
      <c r="DB631" s="5"/>
      <c r="DC631" s="5"/>
      <c r="DD631" s="5"/>
      <c r="DE631" s="5"/>
      <c r="DF631" s="5"/>
      <c r="DG631" s="5"/>
      <c r="DH631" s="5"/>
      <c r="DI631" s="5"/>
      <c r="DJ631" s="5"/>
      <c r="DK631" s="5"/>
      <c r="DL631" s="5"/>
      <c r="DM631" s="5"/>
      <c r="DN631" s="5"/>
      <c r="DO631" s="5"/>
      <c r="DP631" s="5"/>
      <c r="DQ631" s="5"/>
      <c r="DR631" s="5"/>
      <c r="DS631" s="5"/>
      <c r="DT631" s="5"/>
      <c r="DU631" s="5"/>
      <c r="DV631" s="5"/>
      <c r="DW631" s="5"/>
    </row>
    <row r="632" spans="2:127" x14ac:dyDescent="0.2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5"/>
      <c r="CN632" s="5"/>
      <c r="CO632" s="5"/>
      <c r="CP632" s="5"/>
      <c r="CQ632" s="5"/>
      <c r="CR632" s="5"/>
      <c r="CS632" s="5"/>
      <c r="CT632" s="5"/>
      <c r="CU632" s="5"/>
      <c r="CV632" s="5"/>
      <c r="CW632" s="5"/>
      <c r="CX632" s="5"/>
      <c r="CY632" s="5"/>
      <c r="CZ632" s="5"/>
      <c r="DA632" s="5"/>
      <c r="DB632" s="5"/>
      <c r="DC632" s="5"/>
      <c r="DD632" s="5"/>
      <c r="DE632" s="5"/>
      <c r="DF632" s="5"/>
      <c r="DG632" s="5"/>
      <c r="DH632" s="5"/>
      <c r="DI632" s="5"/>
      <c r="DJ632" s="5"/>
      <c r="DK632" s="5"/>
      <c r="DL632" s="5"/>
      <c r="DM632" s="5"/>
      <c r="DN632" s="5"/>
      <c r="DO632" s="5"/>
      <c r="DP632" s="5"/>
      <c r="DQ632" s="5"/>
      <c r="DR632" s="5"/>
      <c r="DS632" s="5"/>
      <c r="DT632" s="5"/>
      <c r="DU632" s="5"/>
      <c r="DV632" s="5"/>
      <c r="DW632" s="5"/>
    </row>
    <row r="633" spans="2:127" x14ac:dyDescent="0.2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5"/>
      <c r="CL633" s="5"/>
      <c r="CM633" s="5"/>
      <c r="CN633" s="5"/>
      <c r="CO633" s="5"/>
      <c r="CP633" s="5"/>
      <c r="CQ633" s="5"/>
      <c r="CR633" s="5"/>
      <c r="CS633" s="5"/>
      <c r="CT633" s="5"/>
      <c r="CU633" s="5"/>
      <c r="CV633" s="5"/>
      <c r="CW633" s="5"/>
      <c r="CX633" s="5"/>
      <c r="CY633" s="5"/>
      <c r="CZ633" s="5"/>
      <c r="DA633" s="5"/>
      <c r="DB633" s="5"/>
      <c r="DC633" s="5"/>
      <c r="DD633" s="5"/>
      <c r="DE633" s="5"/>
      <c r="DF633" s="5"/>
      <c r="DG633" s="5"/>
      <c r="DH633" s="5"/>
      <c r="DI633" s="5"/>
      <c r="DJ633" s="5"/>
      <c r="DK633" s="5"/>
      <c r="DL633" s="5"/>
      <c r="DM633" s="5"/>
      <c r="DN633" s="5"/>
      <c r="DO633" s="5"/>
      <c r="DP633" s="5"/>
      <c r="DQ633" s="5"/>
      <c r="DR633" s="5"/>
      <c r="DS633" s="5"/>
      <c r="DT633" s="5"/>
      <c r="DU633" s="5"/>
      <c r="DV633" s="5"/>
      <c r="DW633" s="5"/>
    </row>
    <row r="634" spans="2:127" x14ac:dyDescent="0.2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5"/>
      <c r="CN634" s="5"/>
      <c r="CO634" s="5"/>
      <c r="CP634" s="5"/>
      <c r="CQ634" s="5"/>
      <c r="CR634" s="5"/>
      <c r="CS634" s="5"/>
      <c r="CT634" s="5"/>
      <c r="CU634" s="5"/>
      <c r="CV634" s="5"/>
      <c r="CW634" s="5"/>
      <c r="CX634" s="5"/>
      <c r="CY634" s="5"/>
      <c r="CZ634" s="5"/>
      <c r="DA634" s="5"/>
      <c r="DB634" s="5"/>
      <c r="DC634" s="5"/>
      <c r="DD634" s="5"/>
      <c r="DE634" s="5"/>
      <c r="DF634" s="5"/>
      <c r="DG634" s="5"/>
      <c r="DH634" s="5"/>
      <c r="DI634" s="5"/>
      <c r="DJ634" s="5"/>
      <c r="DK634" s="5"/>
      <c r="DL634" s="5"/>
      <c r="DM634" s="5"/>
      <c r="DN634" s="5"/>
      <c r="DO634" s="5"/>
      <c r="DP634" s="5"/>
      <c r="DQ634" s="5"/>
      <c r="DR634" s="5"/>
      <c r="DS634" s="5"/>
      <c r="DT634" s="5"/>
      <c r="DU634" s="5"/>
      <c r="DV634" s="5"/>
      <c r="DW634" s="5"/>
    </row>
    <row r="635" spans="2:127" x14ac:dyDescent="0.2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5"/>
      <c r="CL635" s="5"/>
      <c r="CM635" s="5"/>
      <c r="CN635" s="5"/>
      <c r="CO635" s="5"/>
      <c r="CP635" s="5"/>
      <c r="CQ635" s="5"/>
      <c r="CR635" s="5"/>
      <c r="CS635" s="5"/>
      <c r="CT635" s="5"/>
      <c r="CU635" s="5"/>
      <c r="CV635" s="5"/>
      <c r="CW635" s="5"/>
      <c r="CX635" s="5"/>
      <c r="CY635" s="5"/>
      <c r="CZ635" s="5"/>
      <c r="DA635" s="5"/>
      <c r="DB635" s="5"/>
      <c r="DC635" s="5"/>
      <c r="DD635" s="5"/>
      <c r="DE635" s="5"/>
      <c r="DF635" s="5"/>
      <c r="DG635" s="5"/>
      <c r="DH635" s="5"/>
      <c r="DI635" s="5"/>
      <c r="DJ635" s="5"/>
      <c r="DK635" s="5"/>
      <c r="DL635" s="5"/>
      <c r="DM635" s="5"/>
      <c r="DN635" s="5"/>
      <c r="DO635" s="5"/>
      <c r="DP635" s="5"/>
      <c r="DQ635" s="5"/>
      <c r="DR635" s="5"/>
      <c r="DS635" s="5"/>
      <c r="DT635" s="5"/>
      <c r="DU635" s="5"/>
      <c r="DV635" s="5"/>
      <c r="DW635" s="5"/>
    </row>
    <row r="636" spans="2:127" x14ac:dyDescent="0.2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5"/>
      <c r="CU636" s="5"/>
      <c r="CV636" s="5"/>
      <c r="CW636" s="5"/>
      <c r="CX636" s="5"/>
      <c r="CY636" s="5"/>
      <c r="CZ636" s="5"/>
      <c r="DA636" s="5"/>
      <c r="DB636" s="5"/>
      <c r="DC636" s="5"/>
      <c r="DD636" s="5"/>
      <c r="DE636" s="5"/>
      <c r="DF636" s="5"/>
      <c r="DG636" s="5"/>
      <c r="DH636" s="5"/>
      <c r="DI636" s="5"/>
      <c r="DJ636" s="5"/>
      <c r="DK636" s="5"/>
      <c r="DL636" s="5"/>
      <c r="DM636" s="5"/>
      <c r="DN636" s="5"/>
      <c r="DO636" s="5"/>
      <c r="DP636" s="5"/>
      <c r="DQ636" s="5"/>
      <c r="DR636" s="5"/>
      <c r="DS636" s="5"/>
      <c r="DT636" s="5"/>
      <c r="DU636" s="5"/>
      <c r="DV636" s="5"/>
      <c r="DW636" s="5"/>
    </row>
    <row r="637" spans="2:127" x14ac:dyDescent="0.2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5"/>
      <c r="CL637" s="5"/>
      <c r="CM637" s="5"/>
      <c r="CN637" s="5"/>
      <c r="CO637" s="5"/>
      <c r="CP637" s="5"/>
      <c r="CQ637" s="5"/>
      <c r="CR637" s="5"/>
      <c r="CS637" s="5"/>
      <c r="CT637" s="5"/>
      <c r="CU637" s="5"/>
      <c r="CV637" s="5"/>
      <c r="CW637" s="5"/>
      <c r="CX637" s="5"/>
      <c r="CY637" s="5"/>
      <c r="CZ637" s="5"/>
      <c r="DA637" s="5"/>
      <c r="DB637" s="5"/>
      <c r="DC637" s="5"/>
      <c r="DD637" s="5"/>
      <c r="DE637" s="5"/>
      <c r="DF637" s="5"/>
      <c r="DG637" s="5"/>
      <c r="DH637" s="5"/>
      <c r="DI637" s="5"/>
      <c r="DJ637" s="5"/>
      <c r="DK637" s="5"/>
      <c r="DL637" s="5"/>
      <c r="DM637" s="5"/>
      <c r="DN637" s="5"/>
      <c r="DO637" s="5"/>
      <c r="DP637" s="5"/>
      <c r="DQ637" s="5"/>
      <c r="DR637" s="5"/>
      <c r="DS637" s="5"/>
      <c r="DT637" s="5"/>
      <c r="DU637" s="5"/>
      <c r="DV637" s="5"/>
      <c r="DW637" s="5"/>
    </row>
    <row r="638" spans="2:127" x14ac:dyDescent="0.2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5"/>
      <c r="CU638" s="5"/>
      <c r="CV638" s="5"/>
      <c r="CW638" s="5"/>
      <c r="CX638" s="5"/>
      <c r="CY638" s="5"/>
      <c r="CZ638" s="5"/>
      <c r="DA638" s="5"/>
      <c r="DB638" s="5"/>
      <c r="DC638" s="5"/>
      <c r="DD638" s="5"/>
      <c r="DE638" s="5"/>
      <c r="DF638" s="5"/>
      <c r="DG638" s="5"/>
      <c r="DH638" s="5"/>
      <c r="DI638" s="5"/>
      <c r="DJ638" s="5"/>
      <c r="DK638" s="5"/>
      <c r="DL638" s="5"/>
      <c r="DM638" s="5"/>
      <c r="DN638" s="5"/>
      <c r="DO638" s="5"/>
      <c r="DP638" s="5"/>
      <c r="DQ638" s="5"/>
      <c r="DR638" s="5"/>
      <c r="DS638" s="5"/>
      <c r="DT638" s="5"/>
      <c r="DU638" s="5"/>
      <c r="DV638" s="5"/>
      <c r="DW638" s="5"/>
    </row>
    <row r="639" spans="2:127" x14ac:dyDescent="0.2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c r="CV639" s="5"/>
      <c r="CW639" s="5"/>
      <c r="CX639" s="5"/>
      <c r="CY639" s="5"/>
      <c r="CZ639" s="5"/>
      <c r="DA639" s="5"/>
      <c r="DB639" s="5"/>
      <c r="DC639" s="5"/>
      <c r="DD639" s="5"/>
      <c r="DE639" s="5"/>
      <c r="DF639" s="5"/>
      <c r="DG639" s="5"/>
      <c r="DH639" s="5"/>
      <c r="DI639" s="5"/>
      <c r="DJ639" s="5"/>
      <c r="DK639" s="5"/>
      <c r="DL639" s="5"/>
      <c r="DM639" s="5"/>
      <c r="DN639" s="5"/>
      <c r="DO639" s="5"/>
      <c r="DP639" s="5"/>
      <c r="DQ639" s="5"/>
      <c r="DR639" s="5"/>
      <c r="DS639" s="5"/>
      <c r="DT639" s="5"/>
      <c r="DU639" s="5"/>
      <c r="DV639" s="5"/>
      <c r="DW639" s="5"/>
    </row>
    <row r="640" spans="2:127" x14ac:dyDescent="0.2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5"/>
      <c r="CN640" s="5"/>
      <c r="CO640" s="5"/>
      <c r="CP640" s="5"/>
      <c r="CQ640" s="5"/>
      <c r="CR640" s="5"/>
      <c r="CS640" s="5"/>
      <c r="CT640" s="5"/>
      <c r="CU640" s="5"/>
      <c r="CV640" s="5"/>
      <c r="CW640" s="5"/>
      <c r="CX640" s="5"/>
      <c r="CY640" s="5"/>
      <c r="CZ640" s="5"/>
      <c r="DA640" s="5"/>
      <c r="DB640" s="5"/>
      <c r="DC640" s="5"/>
      <c r="DD640" s="5"/>
      <c r="DE640" s="5"/>
      <c r="DF640" s="5"/>
      <c r="DG640" s="5"/>
      <c r="DH640" s="5"/>
      <c r="DI640" s="5"/>
      <c r="DJ640" s="5"/>
      <c r="DK640" s="5"/>
      <c r="DL640" s="5"/>
      <c r="DM640" s="5"/>
      <c r="DN640" s="5"/>
      <c r="DO640" s="5"/>
      <c r="DP640" s="5"/>
      <c r="DQ640" s="5"/>
      <c r="DR640" s="5"/>
      <c r="DS640" s="5"/>
      <c r="DT640" s="5"/>
      <c r="DU640" s="5"/>
      <c r="DV640" s="5"/>
      <c r="DW640" s="5"/>
    </row>
    <row r="641" spans="2:127" x14ac:dyDescent="0.2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5"/>
      <c r="CL641" s="5"/>
      <c r="CM641" s="5"/>
      <c r="CN641" s="5"/>
      <c r="CO641" s="5"/>
      <c r="CP641" s="5"/>
      <c r="CQ641" s="5"/>
      <c r="CR641" s="5"/>
      <c r="CS641" s="5"/>
      <c r="CT641" s="5"/>
      <c r="CU641" s="5"/>
      <c r="CV641" s="5"/>
      <c r="CW641" s="5"/>
      <c r="CX641" s="5"/>
      <c r="CY641" s="5"/>
      <c r="CZ641" s="5"/>
      <c r="DA641" s="5"/>
      <c r="DB641" s="5"/>
      <c r="DC641" s="5"/>
      <c r="DD641" s="5"/>
      <c r="DE641" s="5"/>
      <c r="DF641" s="5"/>
      <c r="DG641" s="5"/>
      <c r="DH641" s="5"/>
      <c r="DI641" s="5"/>
      <c r="DJ641" s="5"/>
      <c r="DK641" s="5"/>
      <c r="DL641" s="5"/>
      <c r="DM641" s="5"/>
      <c r="DN641" s="5"/>
      <c r="DO641" s="5"/>
      <c r="DP641" s="5"/>
      <c r="DQ641" s="5"/>
      <c r="DR641" s="5"/>
      <c r="DS641" s="5"/>
      <c r="DT641" s="5"/>
      <c r="DU641" s="5"/>
      <c r="DV641" s="5"/>
      <c r="DW641" s="5"/>
    </row>
    <row r="642" spans="2:127" x14ac:dyDescent="0.2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c r="CR642" s="5"/>
      <c r="CS642" s="5"/>
      <c r="CT642" s="5"/>
      <c r="CU642" s="5"/>
      <c r="CV642" s="5"/>
      <c r="CW642" s="5"/>
      <c r="CX642" s="5"/>
      <c r="CY642" s="5"/>
      <c r="CZ642" s="5"/>
      <c r="DA642" s="5"/>
      <c r="DB642" s="5"/>
      <c r="DC642" s="5"/>
      <c r="DD642" s="5"/>
      <c r="DE642" s="5"/>
      <c r="DF642" s="5"/>
      <c r="DG642" s="5"/>
      <c r="DH642" s="5"/>
      <c r="DI642" s="5"/>
      <c r="DJ642" s="5"/>
      <c r="DK642" s="5"/>
      <c r="DL642" s="5"/>
      <c r="DM642" s="5"/>
      <c r="DN642" s="5"/>
      <c r="DO642" s="5"/>
      <c r="DP642" s="5"/>
      <c r="DQ642" s="5"/>
      <c r="DR642" s="5"/>
      <c r="DS642" s="5"/>
      <c r="DT642" s="5"/>
      <c r="DU642" s="5"/>
      <c r="DV642" s="5"/>
      <c r="DW642" s="5"/>
    </row>
    <row r="643" spans="2:127" x14ac:dyDescent="0.2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5"/>
      <c r="CN643" s="5"/>
      <c r="CO643" s="5"/>
      <c r="CP643" s="5"/>
      <c r="CQ643" s="5"/>
      <c r="CR643" s="5"/>
      <c r="CS643" s="5"/>
      <c r="CT643" s="5"/>
      <c r="CU643" s="5"/>
      <c r="CV643" s="5"/>
      <c r="CW643" s="5"/>
      <c r="CX643" s="5"/>
      <c r="CY643" s="5"/>
      <c r="CZ643" s="5"/>
      <c r="DA643" s="5"/>
      <c r="DB643" s="5"/>
      <c r="DC643" s="5"/>
      <c r="DD643" s="5"/>
      <c r="DE643" s="5"/>
      <c r="DF643" s="5"/>
      <c r="DG643" s="5"/>
      <c r="DH643" s="5"/>
      <c r="DI643" s="5"/>
      <c r="DJ643" s="5"/>
      <c r="DK643" s="5"/>
      <c r="DL643" s="5"/>
      <c r="DM643" s="5"/>
      <c r="DN643" s="5"/>
      <c r="DO643" s="5"/>
      <c r="DP643" s="5"/>
      <c r="DQ643" s="5"/>
      <c r="DR643" s="5"/>
      <c r="DS643" s="5"/>
      <c r="DT643" s="5"/>
      <c r="DU643" s="5"/>
      <c r="DV643" s="5"/>
      <c r="DW643" s="5"/>
    </row>
    <row r="644" spans="2:127" x14ac:dyDescent="0.2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5"/>
      <c r="CL644" s="5"/>
      <c r="CM644" s="5"/>
      <c r="CN644" s="5"/>
      <c r="CO644" s="5"/>
      <c r="CP644" s="5"/>
      <c r="CQ644" s="5"/>
      <c r="CR644" s="5"/>
      <c r="CS644" s="5"/>
      <c r="CT644" s="5"/>
      <c r="CU644" s="5"/>
      <c r="CV644" s="5"/>
      <c r="CW644" s="5"/>
      <c r="CX644" s="5"/>
      <c r="CY644" s="5"/>
      <c r="CZ644" s="5"/>
      <c r="DA644" s="5"/>
      <c r="DB644" s="5"/>
      <c r="DC644" s="5"/>
      <c r="DD644" s="5"/>
      <c r="DE644" s="5"/>
      <c r="DF644" s="5"/>
      <c r="DG644" s="5"/>
      <c r="DH644" s="5"/>
      <c r="DI644" s="5"/>
      <c r="DJ644" s="5"/>
      <c r="DK644" s="5"/>
      <c r="DL644" s="5"/>
      <c r="DM644" s="5"/>
      <c r="DN644" s="5"/>
      <c r="DO644" s="5"/>
      <c r="DP644" s="5"/>
      <c r="DQ644" s="5"/>
      <c r="DR644" s="5"/>
      <c r="DS644" s="5"/>
      <c r="DT644" s="5"/>
      <c r="DU644" s="5"/>
      <c r="DV644" s="5"/>
      <c r="DW644" s="5"/>
    </row>
    <row r="645" spans="2:127" x14ac:dyDescent="0.2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5"/>
      <c r="CD645" s="5"/>
      <c r="CE645" s="5"/>
      <c r="CF645" s="5"/>
      <c r="CG645" s="5"/>
      <c r="CH645" s="5"/>
      <c r="CI645" s="5"/>
      <c r="CJ645" s="5"/>
      <c r="CK645" s="5"/>
      <c r="CL645" s="5"/>
      <c r="CM645" s="5"/>
      <c r="CN645" s="5"/>
      <c r="CO645" s="5"/>
      <c r="CP645" s="5"/>
      <c r="CQ645" s="5"/>
      <c r="CR645" s="5"/>
      <c r="CS645" s="5"/>
      <c r="CT645" s="5"/>
      <c r="CU645" s="5"/>
      <c r="CV645" s="5"/>
      <c r="CW645" s="5"/>
      <c r="CX645" s="5"/>
      <c r="CY645" s="5"/>
      <c r="CZ645" s="5"/>
      <c r="DA645" s="5"/>
      <c r="DB645" s="5"/>
      <c r="DC645" s="5"/>
      <c r="DD645" s="5"/>
      <c r="DE645" s="5"/>
      <c r="DF645" s="5"/>
      <c r="DG645" s="5"/>
      <c r="DH645" s="5"/>
      <c r="DI645" s="5"/>
      <c r="DJ645" s="5"/>
      <c r="DK645" s="5"/>
      <c r="DL645" s="5"/>
      <c r="DM645" s="5"/>
      <c r="DN645" s="5"/>
      <c r="DO645" s="5"/>
      <c r="DP645" s="5"/>
      <c r="DQ645" s="5"/>
      <c r="DR645" s="5"/>
      <c r="DS645" s="5"/>
      <c r="DT645" s="5"/>
      <c r="DU645" s="5"/>
      <c r="DV645" s="5"/>
      <c r="DW645" s="5"/>
    </row>
    <row r="646" spans="2:127" x14ac:dyDescent="0.2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c r="CA646" s="5"/>
      <c r="CB646" s="5"/>
      <c r="CC646" s="5"/>
      <c r="CD646" s="5"/>
      <c r="CE646" s="5"/>
      <c r="CF646" s="5"/>
      <c r="CG646" s="5"/>
      <c r="CH646" s="5"/>
      <c r="CI646" s="5"/>
      <c r="CJ646" s="5"/>
      <c r="CK646" s="5"/>
      <c r="CL646" s="5"/>
      <c r="CM646" s="5"/>
      <c r="CN646" s="5"/>
      <c r="CO646" s="5"/>
      <c r="CP646" s="5"/>
      <c r="CQ646" s="5"/>
      <c r="CR646" s="5"/>
      <c r="CS646" s="5"/>
      <c r="CT646" s="5"/>
      <c r="CU646" s="5"/>
      <c r="CV646" s="5"/>
      <c r="CW646" s="5"/>
      <c r="CX646" s="5"/>
      <c r="CY646" s="5"/>
      <c r="CZ646" s="5"/>
      <c r="DA646" s="5"/>
      <c r="DB646" s="5"/>
      <c r="DC646" s="5"/>
      <c r="DD646" s="5"/>
      <c r="DE646" s="5"/>
      <c r="DF646" s="5"/>
      <c r="DG646" s="5"/>
      <c r="DH646" s="5"/>
      <c r="DI646" s="5"/>
      <c r="DJ646" s="5"/>
      <c r="DK646" s="5"/>
      <c r="DL646" s="5"/>
      <c r="DM646" s="5"/>
      <c r="DN646" s="5"/>
      <c r="DO646" s="5"/>
      <c r="DP646" s="5"/>
      <c r="DQ646" s="5"/>
      <c r="DR646" s="5"/>
      <c r="DS646" s="5"/>
      <c r="DT646" s="5"/>
      <c r="DU646" s="5"/>
      <c r="DV646" s="5"/>
      <c r="DW646" s="5"/>
    </row>
    <row r="647" spans="2:127" x14ac:dyDescent="0.2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c r="CA647" s="5"/>
      <c r="CB647" s="5"/>
      <c r="CC647" s="5"/>
      <c r="CD647" s="5"/>
      <c r="CE647" s="5"/>
      <c r="CF647" s="5"/>
      <c r="CG647" s="5"/>
      <c r="CH647" s="5"/>
      <c r="CI647" s="5"/>
      <c r="CJ647" s="5"/>
      <c r="CK647" s="5"/>
      <c r="CL647" s="5"/>
      <c r="CM647" s="5"/>
      <c r="CN647" s="5"/>
      <c r="CO647" s="5"/>
      <c r="CP647" s="5"/>
      <c r="CQ647" s="5"/>
      <c r="CR647" s="5"/>
      <c r="CS647" s="5"/>
      <c r="CT647" s="5"/>
      <c r="CU647" s="5"/>
      <c r="CV647" s="5"/>
      <c r="CW647" s="5"/>
      <c r="CX647" s="5"/>
      <c r="CY647" s="5"/>
      <c r="CZ647" s="5"/>
      <c r="DA647" s="5"/>
      <c r="DB647" s="5"/>
      <c r="DC647" s="5"/>
      <c r="DD647" s="5"/>
      <c r="DE647" s="5"/>
      <c r="DF647" s="5"/>
      <c r="DG647" s="5"/>
      <c r="DH647" s="5"/>
      <c r="DI647" s="5"/>
      <c r="DJ647" s="5"/>
      <c r="DK647" s="5"/>
      <c r="DL647" s="5"/>
      <c r="DM647" s="5"/>
      <c r="DN647" s="5"/>
      <c r="DO647" s="5"/>
      <c r="DP647" s="5"/>
      <c r="DQ647" s="5"/>
      <c r="DR647" s="5"/>
      <c r="DS647" s="5"/>
      <c r="DT647" s="5"/>
      <c r="DU647" s="5"/>
      <c r="DV647" s="5"/>
      <c r="DW647" s="5"/>
    </row>
    <row r="648" spans="2:127" x14ac:dyDescent="0.2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c r="CA648" s="5"/>
      <c r="CB648" s="5"/>
      <c r="CC648" s="5"/>
      <c r="CD648" s="5"/>
      <c r="CE648" s="5"/>
      <c r="CF648" s="5"/>
      <c r="CG648" s="5"/>
      <c r="CH648" s="5"/>
      <c r="CI648" s="5"/>
      <c r="CJ648" s="5"/>
      <c r="CK648" s="5"/>
      <c r="CL648" s="5"/>
      <c r="CM648" s="5"/>
      <c r="CN648" s="5"/>
      <c r="CO648" s="5"/>
      <c r="CP648" s="5"/>
      <c r="CQ648" s="5"/>
      <c r="CR648" s="5"/>
      <c r="CS648" s="5"/>
      <c r="CT648" s="5"/>
      <c r="CU648" s="5"/>
      <c r="CV648" s="5"/>
      <c r="CW648" s="5"/>
      <c r="CX648" s="5"/>
      <c r="CY648" s="5"/>
      <c r="CZ648" s="5"/>
      <c r="DA648" s="5"/>
      <c r="DB648" s="5"/>
      <c r="DC648" s="5"/>
      <c r="DD648" s="5"/>
      <c r="DE648" s="5"/>
      <c r="DF648" s="5"/>
      <c r="DG648" s="5"/>
      <c r="DH648" s="5"/>
      <c r="DI648" s="5"/>
      <c r="DJ648" s="5"/>
      <c r="DK648" s="5"/>
      <c r="DL648" s="5"/>
      <c r="DM648" s="5"/>
      <c r="DN648" s="5"/>
      <c r="DO648" s="5"/>
      <c r="DP648" s="5"/>
      <c r="DQ648" s="5"/>
      <c r="DR648" s="5"/>
      <c r="DS648" s="5"/>
      <c r="DT648" s="5"/>
      <c r="DU648" s="5"/>
      <c r="DV648" s="5"/>
      <c r="DW648" s="5"/>
    </row>
    <row r="649" spans="2:127" x14ac:dyDescent="0.2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5"/>
      <c r="CL649" s="5"/>
      <c r="CM649" s="5"/>
      <c r="CN649" s="5"/>
      <c r="CO649" s="5"/>
      <c r="CP649" s="5"/>
      <c r="CQ649" s="5"/>
      <c r="CR649" s="5"/>
      <c r="CS649" s="5"/>
      <c r="CT649" s="5"/>
      <c r="CU649" s="5"/>
      <c r="CV649" s="5"/>
      <c r="CW649" s="5"/>
      <c r="CX649" s="5"/>
      <c r="CY649" s="5"/>
      <c r="CZ649" s="5"/>
      <c r="DA649" s="5"/>
      <c r="DB649" s="5"/>
      <c r="DC649" s="5"/>
      <c r="DD649" s="5"/>
      <c r="DE649" s="5"/>
      <c r="DF649" s="5"/>
      <c r="DG649" s="5"/>
      <c r="DH649" s="5"/>
      <c r="DI649" s="5"/>
      <c r="DJ649" s="5"/>
      <c r="DK649" s="5"/>
      <c r="DL649" s="5"/>
      <c r="DM649" s="5"/>
      <c r="DN649" s="5"/>
      <c r="DO649" s="5"/>
      <c r="DP649" s="5"/>
      <c r="DQ649" s="5"/>
      <c r="DR649" s="5"/>
      <c r="DS649" s="5"/>
      <c r="DT649" s="5"/>
      <c r="DU649" s="5"/>
      <c r="DV649" s="5"/>
      <c r="DW649" s="5"/>
    </row>
    <row r="650" spans="2:127" x14ac:dyDescent="0.2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5"/>
      <c r="CN650" s="5"/>
      <c r="CO650" s="5"/>
      <c r="CP650" s="5"/>
      <c r="CQ650" s="5"/>
      <c r="CR650" s="5"/>
      <c r="CS650" s="5"/>
      <c r="CT650" s="5"/>
      <c r="CU650" s="5"/>
      <c r="CV650" s="5"/>
      <c r="CW650" s="5"/>
      <c r="CX650" s="5"/>
      <c r="CY650" s="5"/>
      <c r="CZ650" s="5"/>
      <c r="DA650" s="5"/>
      <c r="DB650" s="5"/>
      <c r="DC650" s="5"/>
      <c r="DD650" s="5"/>
      <c r="DE650" s="5"/>
      <c r="DF650" s="5"/>
      <c r="DG650" s="5"/>
      <c r="DH650" s="5"/>
      <c r="DI650" s="5"/>
      <c r="DJ650" s="5"/>
      <c r="DK650" s="5"/>
      <c r="DL650" s="5"/>
      <c r="DM650" s="5"/>
      <c r="DN650" s="5"/>
      <c r="DO650" s="5"/>
      <c r="DP650" s="5"/>
      <c r="DQ650" s="5"/>
      <c r="DR650" s="5"/>
      <c r="DS650" s="5"/>
      <c r="DT650" s="5"/>
      <c r="DU650" s="5"/>
      <c r="DV650" s="5"/>
      <c r="DW650" s="5"/>
    </row>
    <row r="651" spans="2:127" x14ac:dyDescent="0.2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5"/>
      <c r="CN651" s="5"/>
      <c r="CO651" s="5"/>
      <c r="CP651" s="5"/>
      <c r="CQ651" s="5"/>
      <c r="CR651" s="5"/>
      <c r="CS651" s="5"/>
      <c r="CT651" s="5"/>
      <c r="CU651" s="5"/>
      <c r="CV651" s="5"/>
      <c r="CW651" s="5"/>
      <c r="CX651" s="5"/>
      <c r="CY651" s="5"/>
      <c r="CZ651" s="5"/>
      <c r="DA651" s="5"/>
      <c r="DB651" s="5"/>
      <c r="DC651" s="5"/>
      <c r="DD651" s="5"/>
      <c r="DE651" s="5"/>
      <c r="DF651" s="5"/>
      <c r="DG651" s="5"/>
      <c r="DH651" s="5"/>
      <c r="DI651" s="5"/>
      <c r="DJ651" s="5"/>
      <c r="DK651" s="5"/>
      <c r="DL651" s="5"/>
      <c r="DM651" s="5"/>
      <c r="DN651" s="5"/>
      <c r="DO651" s="5"/>
      <c r="DP651" s="5"/>
      <c r="DQ651" s="5"/>
      <c r="DR651" s="5"/>
      <c r="DS651" s="5"/>
      <c r="DT651" s="5"/>
      <c r="DU651" s="5"/>
      <c r="DV651" s="5"/>
      <c r="DW651" s="5"/>
    </row>
    <row r="652" spans="2:127" x14ac:dyDescent="0.2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5"/>
      <c r="CD652" s="5"/>
      <c r="CE652" s="5"/>
      <c r="CF652" s="5"/>
      <c r="CG652" s="5"/>
      <c r="CH652" s="5"/>
      <c r="CI652" s="5"/>
      <c r="CJ652" s="5"/>
      <c r="CK652" s="5"/>
      <c r="CL652" s="5"/>
      <c r="CM652" s="5"/>
      <c r="CN652" s="5"/>
      <c r="CO652" s="5"/>
      <c r="CP652" s="5"/>
      <c r="CQ652" s="5"/>
      <c r="CR652" s="5"/>
      <c r="CS652" s="5"/>
      <c r="CT652" s="5"/>
      <c r="CU652" s="5"/>
      <c r="CV652" s="5"/>
      <c r="CW652" s="5"/>
      <c r="CX652" s="5"/>
      <c r="CY652" s="5"/>
      <c r="CZ652" s="5"/>
      <c r="DA652" s="5"/>
      <c r="DB652" s="5"/>
      <c r="DC652" s="5"/>
      <c r="DD652" s="5"/>
      <c r="DE652" s="5"/>
      <c r="DF652" s="5"/>
      <c r="DG652" s="5"/>
      <c r="DH652" s="5"/>
      <c r="DI652" s="5"/>
      <c r="DJ652" s="5"/>
      <c r="DK652" s="5"/>
      <c r="DL652" s="5"/>
      <c r="DM652" s="5"/>
      <c r="DN652" s="5"/>
      <c r="DO652" s="5"/>
      <c r="DP652" s="5"/>
      <c r="DQ652" s="5"/>
      <c r="DR652" s="5"/>
      <c r="DS652" s="5"/>
      <c r="DT652" s="5"/>
      <c r="DU652" s="5"/>
      <c r="DV652" s="5"/>
      <c r="DW652" s="5"/>
    </row>
    <row r="653" spans="2:127" x14ac:dyDescent="0.2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5"/>
      <c r="CD653" s="5"/>
      <c r="CE653" s="5"/>
      <c r="CF653" s="5"/>
      <c r="CG653" s="5"/>
      <c r="CH653" s="5"/>
      <c r="CI653" s="5"/>
      <c r="CJ653" s="5"/>
      <c r="CK653" s="5"/>
      <c r="CL653" s="5"/>
      <c r="CM653" s="5"/>
      <c r="CN653" s="5"/>
      <c r="CO653" s="5"/>
      <c r="CP653" s="5"/>
      <c r="CQ653" s="5"/>
      <c r="CR653" s="5"/>
      <c r="CS653" s="5"/>
      <c r="CT653" s="5"/>
      <c r="CU653" s="5"/>
      <c r="CV653" s="5"/>
      <c r="CW653" s="5"/>
      <c r="CX653" s="5"/>
      <c r="CY653" s="5"/>
      <c r="CZ653" s="5"/>
      <c r="DA653" s="5"/>
      <c r="DB653" s="5"/>
      <c r="DC653" s="5"/>
      <c r="DD653" s="5"/>
      <c r="DE653" s="5"/>
      <c r="DF653" s="5"/>
      <c r="DG653" s="5"/>
      <c r="DH653" s="5"/>
      <c r="DI653" s="5"/>
      <c r="DJ653" s="5"/>
      <c r="DK653" s="5"/>
      <c r="DL653" s="5"/>
      <c r="DM653" s="5"/>
      <c r="DN653" s="5"/>
      <c r="DO653" s="5"/>
      <c r="DP653" s="5"/>
      <c r="DQ653" s="5"/>
      <c r="DR653" s="5"/>
      <c r="DS653" s="5"/>
      <c r="DT653" s="5"/>
      <c r="DU653" s="5"/>
      <c r="DV653" s="5"/>
      <c r="DW653" s="5"/>
    </row>
    <row r="654" spans="2:127" x14ac:dyDescent="0.2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5"/>
      <c r="CK654" s="5"/>
      <c r="CL654" s="5"/>
      <c r="CM654" s="5"/>
      <c r="CN654" s="5"/>
      <c r="CO654" s="5"/>
      <c r="CP654" s="5"/>
      <c r="CQ654" s="5"/>
      <c r="CR654" s="5"/>
      <c r="CS654" s="5"/>
      <c r="CT654" s="5"/>
      <c r="CU654" s="5"/>
      <c r="CV654" s="5"/>
      <c r="CW654" s="5"/>
      <c r="CX654" s="5"/>
      <c r="CY654" s="5"/>
      <c r="CZ654" s="5"/>
      <c r="DA654" s="5"/>
      <c r="DB654" s="5"/>
      <c r="DC654" s="5"/>
      <c r="DD654" s="5"/>
      <c r="DE654" s="5"/>
      <c r="DF654" s="5"/>
      <c r="DG654" s="5"/>
      <c r="DH654" s="5"/>
      <c r="DI654" s="5"/>
      <c r="DJ654" s="5"/>
      <c r="DK654" s="5"/>
      <c r="DL654" s="5"/>
      <c r="DM654" s="5"/>
      <c r="DN654" s="5"/>
      <c r="DO654" s="5"/>
      <c r="DP654" s="5"/>
      <c r="DQ654" s="5"/>
      <c r="DR654" s="5"/>
      <c r="DS654" s="5"/>
      <c r="DT654" s="5"/>
      <c r="DU654" s="5"/>
      <c r="DV654" s="5"/>
      <c r="DW654" s="5"/>
    </row>
    <row r="655" spans="2:127" x14ac:dyDescent="0.2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row>
    <row r="656" spans="2:127" x14ac:dyDescent="0.2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5"/>
      <c r="DD656" s="5"/>
      <c r="DE656" s="5"/>
      <c r="DF656" s="5"/>
      <c r="DG656" s="5"/>
      <c r="DH656" s="5"/>
      <c r="DI656" s="5"/>
      <c r="DJ656" s="5"/>
      <c r="DK656" s="5"/>
      <c r="DL656" s="5"/>
      <c r="DM656" s="5"/>
      <c r="DN656" s="5"/>
      <c r="DO656" s="5"/>
      <c r="DP656" s="5"/>
      <c r="DQ656" s="5"/>
      <c r="DR656" s="5"/>
      <c r="DS656" s="5"/>
      <c r="DT656" s="5"/>
      <c r="DU656" s="5"/>
      <c r="DV656" s="5"/>
      <c r="DW656" s="5"/>
    </row>
    <row r="657" spans="2:127" x14ac:dyDescent="0.2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5"/>
      <c r="CU657" s="5"/>
      <c r="CV657" s="5"/>
      <c r="CW657" s="5"/>
      <c r="CX657" s="5"/>
      <c r="CY657" s="5"/>
      <c r="CZ657" s="5"/>
      <c r="DA657" s="5"/>
      <c r="DB657" s="5"/>
      <c r="DC657" s="5"/>
      <c r="DD657" s="5"/>
      <c r="DE657" s="5"/>
      <c r="DF657" s="5"/>
      <c r="DG657" s="5"/>
      <c r="DH657" s="5"/>
      <c r="DI657" s="5"/>
      <c r="DJ657" s="5"/>
      <c r="DK657" s="5"/>
      <c r="DL657" s="5"/>
      <c r="DM657" s="5"/>
      <c r="DN657" s="5"/>
      <c r="DO657" s="5"/>
      <c r="DP657" s="5"/>
      <c r="DQ657" s="5"/>
      <c r="DR657" s="5"/>
      <c r="DS657" s="5"/>
      <c r="DT657" s="5"/>
      <c r="DU657" s="5"/>
      <c r="DV657" s="5"/>
      <c r="DW657" s="5"/>
    </row>
    <row r="658" spans="2:127" x14ac:dyDescent="0.2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5"/>
      <c r="CY658" s="5"/>
      <c r="CZ658" s="5"/>
      <c r="DA658" s="5"/>
      <c r="DB658" s="5"/>
      <c r="DC658" s="5"/>
      <c r="DD658" s="5"/>
      <c r="DE658" s="5"/>
      <c r="DF658" s="5"/>
      <c r="DG658" s="5"/>
      <c r="DH658" s="5"/>
      <c r="DI658" s="5"/>
      <c r="DJ658" s="5"/>
      <c r="DK658" s="5"/>
      <c r="DL658" s="5"/>
      <c r="DM658" s="5"/>
      <c r="DN658" s="5"/>
      <c r="DO658" s="5"/>
      <c r="DP658" s="5"/>
      <c r="DQ658" s="5"/>
      <c r="DR658" s="5"/>
      <c r="DS658" s="5"/>
      <c r="DT658" s="5"/>
      <c r="DU658" s="5"/>
      <c r="DV658" s="5"/>
      <c r="DW658" s="5"/>
    </row>
    <row r="659" spans="2:127" x14ac:dyDescent="0.2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5"/>
      <c r="CP659" s="5"/>
      <c r="CQ659" s="5"/>
      <c r="CR659" s="5"/>
      <c r="CS659" s="5"/>
      <c r="CT659" s="5"/>
      <c r="CU659" s="5"/>
      <c r="CV659" s="5"/>
      <c r="CW659" s="5"/>
      <c r="CX659" s="5"/>
      <c r="CY659" s="5"/>
      <c r="CZ659" s="5"/>
      <c r="DA659" s="5"/>
      <c r="DB659" s="5"/>
      <c r="DC659" s="5"/>
      <c r="DD659" s="5"/>
      <c r="DE659" s="5"/>
      <c r="DF659" s="5"/>
      <c r="DG659" s="5"/>
      <c r="DH659" s="5"/>
      <c r="DI659" s="5"/>
      <c r="DJ659" s="5"/>
      <c r="DK659" s="5"/>
      <c r="DL659" s="5"/>
      <c r="DM659" s="5"/>
      <c r="DN659" s="5"/>
      <c r="DO659" s="5"/>
      <c r="DP659" s="5"/>
      <c r="DQ659" s="5"/>
      <c r="DR659" s="5"/>
      <c r="DS659" s="5"/>
      <c r="DT659" s="5"/>
      <c r="DU659" s="5"/>
      <c r="DV659" s="5"/>
      <c r="DW659" s="5"/>
    </row>
    <row r="660" spans="2:127" x14ac:dyDescent="0.2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5"/>
      <c r="CN660" s="5"/>
      <c r="CO660" s="5"/>
      <c r="CP660" s="5"/>
      <c r="CQ660" s="5"/>
      <c r="CR660" s="5"/>
      <c r="CS660" s="5"/>
      <c r="CT660" s="5"/>
      <c r="CU660" s="5"/>
      <c r="CV660" s="5"/>
      <c r="CW660" s="5"/>
      <c r="CX660" s="5"/>
      <c r="CY660" s="5"/>
      <c r="CZ660" s="5"/>
      <c r="DA660" s="5"/>
      <c r="DB660" s="5"/>
      <c r="DC660" s="5"/>
      <c r="DD660" s="5"/>
      <c r="DE660" s="5"/>
      <c r="DF660" s="5"/>
      <c r="DG660" s="5"/>
      <c r="DH660" s="5"/>
      <c r="DI660" s="5"/>
      <c r="DJ660" s="5"/>
      <c r="DK660" s="5"/>
      <c r="DL660" s="5"/>
      <c r="DM660" s="5"/>
      <c r="DN660" s="5"/>
      <c r="DO660" s="5"/>
      <c r="DP660" s="5"/>
      <c r="DQ660" s="5"/>
      <c r="DR660" s="5"/>
      <c r="DS660" s="5"/>
      <c r="DT660" s="5"/>
      <c r="DU660" s="5"/>
      <c r="DV660" s="5"/>
      <c r="DW660" s="5"/>
    </row>
    <row r="661" spans="2:127" x14ac:dyDescent="0.2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5"/>
      <c r="CU661" s="5"/>
      <c r="CV661" s="5"/>
      <c r="CW661" s="5"/>
      <c r="CX661" s="5"/>
      <c r="CY661" s="5"/>
      <c r="CZ661" s="5"/>
      <c r="DA661" s="5"/>
      <c r="DB661" s="5"/>
      <c r="DC661" s="5"/>
      <c r="DD661" s="5"/>
      <c r="DE661" s="5"/>
      <c r="DF661" s="5"/>
      <c r="DG661" s="5"/>
      <c r="DH661" s="5"/>
      <c r="DI661" s="5"/>
      <c r="DJ661" s="5"/>
      <c r="DK661" s="5"/>
      <c r="DL661" s="5"/>
      <c r="DM661" s="5"/>
      <c r="DN661" s="5"/>
      <c r="DO661" s="5"/>
      <c r="DP661" s="5"/>
      <c r="DQ661" s="5"/>
      <c r="DR661" s="5"/>
      <c r="DS661" s="5"/>
      <c r="DT661" s="5"/>
      <c r="DU661" s="5"/>
      <c r="DV661" s="5"/>
      <c r="DW661" s="5"/>
    </row>
    <row r="662" spans="2:127" x14ac:dyDescent="0.2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5"/>
      <c r="CN662" s="5"/>
      <c r="CO662" s="5"/>
      <c r="CP662" s="5"/>
      <c r="CQ662" s="5"/>
      <c r="CR662" s="5"/>
      <c r="CS662" s="5"/>
      <c r="CT662" s="5"/>
      <c r="CU662" s="5"/>
      <c r="CV662" s="5"/>
      <c r="CW662" s="5"/>
      <c r="CX662" s="5"/>
      <c r="CY662" s="5"/>
      <c r="CZ662" s="5"/>
      <c r="DA662" s="5"/>
      <c r="DB662" s="5"/>
      <c r="DC662" s="5"/>
      <c r="DD662" s="5"/>
      <c r="DE662" s="5"/>
      <c r="DF662" s="5"/>
      <c r="DG662" s="5"/>
      <c r="DH662" s="5"/>
      <c r="DI662" s="5"/>
      <c r="DJ662" s="5"/>
      <c r="DK662" s="5"/>
      <c r="DL662" s="5"/>
      <c r="DM662" s="5"/>
      <c r="DN662" s="5"/>
      <c r="DO662" s="5"/>
      <c r="DP662" s="5"/>
      <c r="DQ662" s="5"/>
      <c r="DR662" s="5"/>
      <c r="DS662" s="5"/>
      <c r="DT662" s="5"/>
      <c r="DU662" s="5"/>
      <c r="DV662" s="5"/>
      <c r="DW662" s="5"/>
    </row>
    <row r="663" spans="2:127" x14ac:dyDescent="0.2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5"/>
      <c r="CN663" s="5"/>
      <c r="CO663" s="5"/>
      <c r="CP663" s="5"/>
      <c r="CQ663" s="5"/>
      <c r="CR663" s="5"/>
      <c r="CS663" s="5"/>
      <c r="CT663" s="5"/>
      <c r="CU663" s="5"/>
      <c r="CV663" s="5"/>
      <c r="CW663" s="5"/>
      <c r="CX663" s="5"/>
      <c r="CY663" s="5"/>
      <c r="CZ663" s="5"/>
      <c r="DA663" s="5"/>
      <c r="DB663" s="5"/>
      <c r="DC663" s="5"/>
      <c r="DD663" s="5"/>
      <c r="DE663" s="5"/>
      <c r="DF663" s="5"/>
      <c r="DG663" s="5"/>
      <c r="DH663" s="5"/>
      <c r="DI663" s="5"/>
      <c r="DJ663" s="5"/>
      <c r="DK663" s="5"/>
      <c r="DL663" s="5"/>
      <c r="DM663" s="5"/>
      <c r="DN663" s="5"/>
      <c r="DO663" s="5"/>
      <c r="DP663" s="5"/>
      <c r="DQ663" s="5"/>
      <c r="DR663" s="5"/>
      <c r="DS663" s="5"/>
      <c r="DT663" s="5"/>
      <c r="DU663" s="5"/>
      <c r="DV663" s="5"/>
      <c r="DW663" s="5"/>
    </row>
    <row r="664" spans="2:127" x14ac:dyDescent="0.2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5"/>
      <c r="CU664" s="5"/>
      <c r="CV664" s="5"/>
      <c r="CW664" s="5"/>
      <c r="CX664" s="5"/>
      <c r="CY664" s="5"/>
      <c r="CZ664" s="5"/>
      <c r="DA664" s="5"/>
      <c r="DB664" s="5"/>
      <c r="DC664" s="5"/>
      <c r="DD664" s="5"/>
      <c r="DE664" s="5"/>
      <c r="DF664" s="5"/>
      <c r="DG664" s="5"/>
      <c r="DH664" s="5"/>
      <c r="DI664" s="5"/>
      <c r="DJ664" s="5"/>
      <c r="DK664" s="5"/>
      <c r="DL664" s="5"/>
      <c r="DM664" s="5"/>
      <c r="DN664" s="5"/>
      <c r="DO664" s="5"/>
      <c r="DP664" s="5"/>
      <c r="DQ664" s="5"/>
      <c r="DR664" s="5"/>
      <c r="DS664" s="5"/>
      <c r="DT664" s="5"/>
      <c r="DU664" s="5"/>
      <c r="DV664" s="5"/>
      <c r="DW664" s="5"/>
    </row>
    <row r="665" spans="2:127" x14ac:dyDescent="0.2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5"/>
      <c r="CU665" s="5"/>
      <c r="CV665" s="5"/>
      <c r="CW665" s="5"/>
      <c r="CX665" s="5"/>
      <c r="CY665" s="5"/>
      <c r="CZ665" s="5"/>
      <c r="DA665" s="5"/>
      <c r="DB665" s="5"/>
      <c r="DC665" s="5"/>
      <c r="DD665" s="5"/>
      <c r="DE665" s="5"/>
      <c r="DF665" s="5"/>
      <c r="DG665" s="5"/>
      <c r="DH665" s="5"/>
      <c r="DI665" s="5"/>
      <c r="DJ665" s="5"/>
      <c r="DK665" s="5"/>
      <c r="DL665" s="5"/>
      <c r="DM665" s="5"/>
      <c r="DN665" s="5"/>
      <c r="DO665" s="5"/>
      <c r="DP665" s="5"/>
      <c r="DQ665" s="5"/>
      <c r="DR665" s="5"/>
      <c r="DS665" s="5"/>
      <c r="DT665" s="5"/>
      <c r="DU665" s="5"/>
      <c r="DV665" s="5"/>
      <c r="DW665" s="5"/>
    </row>
    <row r="666" spans="2:127" x14ac:dyDescent="0.2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5"/>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row>
    <row r="667" spans="2:127" x14ac:dyDescent="0.2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5"/>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row>
    <row r="668" spans="2:127" x14ac:dyDescent="0.2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row>
    <row r="669" spans="2:127" x14ac:dyDescent="0.2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row>
    <row r="670" spans="2:127" x14ac:dyDescent="0.2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row>
    <row r="671" spans="2:127" x14ac:dyDescent="0.2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row>
    <row r="672" spans="2:127" x14ac:dyDescent="0.2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row>
    <row r="673" spans="2:127" x14ac:dyDescent="0.2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c r="CA673" s="5"/>
      <c r="CB673" s="5"/>
      <c r="CC673" s="5"/>
      <c r="CD673" s="5"/>
      <c r="CE673" s="5"/>
      <c r="CF673" s="5"/>
      <c r="CG673" s="5"/>
      <c r="CH673" s="5"/>
      <c r="CI673" s="5"/>
      <c r="CJ673" s="5"/>
      <c r="CK673" s="5"/>
      <c r="CL673" s="5"/>
      <c r="CM673" s="5"/>
      <c r="CN673" s="5"/>
      <c r="CO673" s="5"/>
      <c r="CP673" s="5"/>
      <c r="CQ673" s="5"/>
      <c r="CR673" s="5"/>
      <c r="CS673" s="5"/>
      <c r="CT673" s="5"/>
      <c r="CU673" s="5"/>
      <c r="CV673" s="5"/>
      <c r="CW673" s="5"/>
      <c r="CX673" s="5"/>
      <c r="CY673" s="5"/>
      <c r="CZ673" s="5"/>
      <c r="DA673" s="5"/>
      <c r="DB673" s="5"/>
      <c r="DC673" s="5"/>
      <c r="DD673" s="5"/>
      <c r="DE673" s="5"/>
      <c r="DF673" s="5"/>
      <c r="DG673" s="5"/>
      <c r="DH673" s="5"/>
      <c r="DI673" s="5"/>
      <c r="DJ673" s="5"/>
      <c r="DK673" s="5"/>
      <c r="DL673" s="5"/>
      <c r="DM673" s="5"/>
      <c r="DN673" s="5"/>
      <c r="DO673" s="5"/>
      <c r="DP673" s="5"/>
      <c r="DQ673" s="5"/>
      <c r="DR673" s="5"/>
      <c r="DS673" s="5"/>
      <c r="DT673" s="5"/>
      <c r="DU673" s="5"/>
      <c r="DV673" s="5"/>
      <c r="DW673" s="5"/>
    </row>
    <row r="674" spans="2:127" x14ac:dyDescent="0.2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5"/>
      <c r="BV674" s="5"/>
      <c r="BW674" s="5"/>
      <c r="BX674" s="5"/>
      <c r="BY674" s="5"/>
      <c r="BZ674" s="5"/>
      <c r="CA674" s="5"/>
      <c r="CB674" s="5"/>
      <c r="CC674" s="5"/>
      <c r="CD674" s="5"/>
      <c r="CE674" s="5"/>
      <c r="CF674" s="5"/>
      <c r="CG674" s="5"/>
      <c r="CH674" s="5"/>
      <c r="CI674" s="5"/>
      <c r="CJ674" s="5"/>
      <c r="CK674" s="5"/>
      <c r="CL674" s="5"/>
      <c r="CM674" s="5"/>
      <c r="CN674" s="5"/>
      <c r="CO674" s="5"/>
      <c r="CP674" s="5"/>
      <c r="CQ674" s="5"/>
      <c r="CR674" s="5"/>
      <c r="CS674" s="5"/>
      <c r="CT674" s="5"/>
      <c r="CU674" s="5"/>
      <c r="CV674" s="5"/>
      <c r="CW674" s="5"/>
      <c r="CX674" s="5"/>
      <c r="CY674" s="5"/>
      <c r="CZ674" s="5"/>
      <c r="DA674" s="5"/>
      <c r="DB674" s="5"/>
      <c r="DC674" s="5"/>
      <c r="DD674" s="5"/>
      <c r="DE674" s="5"/>
      <c r="DF674" s="5"/>
      <c r="DG674" s="5"/>
      <c r="DH674" s="5"/>
      <c r="DI674" s="5"/>
      <c r="DJ674" s="5"/>
      <c r="DK674" s="5"/>
      <c r="DL674" s="5"/>
      <c r="DM674" s="5"/>
      <c r="DN674" s="5"/>
      <c r="DO674" s="5"/>
      <c r="DP674" s="5"/>
      <c r="DQ674" s="5"/>
      <c r="DR674" s="5"/>
      <c r="DS674" s="5"/>
      <c r="DT674" s="5"/>
      <c r="DU674" s="5"/>
      <c r="DV674" s="5"/>
      <c r="DW674" s="5"/>
    </row>
    <row r="675" spans="2:127" x14ac:dyDescent="0.2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row>
    <row r="676" spans="2:127" x14ac:dyDescent="0.2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5"/>
      <c r="CQ676" s="5"/>
      <c r="CR676" s="5"/>
      <c r="CS676" s="5"/>
      <c r="CT676" s="5"/>
      <c r="CU676" s="5"/>
      <c r="CV676" s="5"/>
      <c r="CW676" s="5"/>
      <c r="CX676" s="5"/>
      <c r="CY676" s="5"/>
      <c r="CZ676" s="5"/>
      <c r="DA676" s="5"/>
      <c r="DB676" s="5"/>
      <c r="DC676" s="5"/>
      <c r="DD676" s="5"/>
      <c r="DE676" s="5"/>
      <c r="DF676" s="5"/>
      <c r="DG676" s="5"/>
      <c r="DH676" s="5"/>
      <c r="DI676" s="5"/>
      <c r="DJ676" s="5"/>
      <c r="DK676" s="5"/>
      <c r="DL676" s="5"/>
      <c r="DM676" s="5"/>
      <c r="DN676" s="5"/>
      <c r="DO676" s="5"/>
      <c r="DP676" s="5"/>
      <c r="DQ676" s="5"/>
      <c r="DR676" s="5"/>
      <c r="DS676" s="5"/>
      <c r="DT676" s="5"/>
      <c r="DU676" s="5"/>
      <c r="DV676" s="5"/>
      <c r="DW676" s="5"/>
    </row>
    <row r="677" spans="2:127" x14ac:dyDescent="0.2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5"/>
      <c r="BV677" s="5"/>
      <c r="BW677" s="5"/>
      <c r="BX677" s="5"/>
      <c r="BY677" s="5"/>
      <c r="BZ677" s="5"/>
      <c r="CA677" s="5"/>
      <c r="CB677" s="5"/>
      <c r="CC677" s="5"/>
      <c r="CD677" s="5"/>
      <c r="CE677" s="5"/>
      <c r="CF677" s="5"/>
      <c r="CG677" s="5"/>
      <c r="CH677" s="5"/>
      <c r="CI677" s="5"/>
      <c r="CJ677" s="5"/>
      <c r="CK677" s="5"/>
      <c r="CL677" s="5"/>
      <c r="CM677" s="5"/>
      <c r="CN677" s="5"/>
      <c r="CO677" s="5"/>
      <c r="CP677" s="5"/>
      <c r="CQ677" s="5"/>
      <c r="CR677" s="5"/>
      <c r="CS677" s="5"/>
      <c r="CT677" s="5"/>
      <c r="CU677" s="5"/>
      <c r="CV677" s="5"/>
      <c r="CW677" s="5"/>
      <c r="CX677" s="5"/>
      <c r="CY677" s="5"/>
      <c r="CZ677" s="5"/>
      <c r="DA677" s="5"/>
      <c r="DB677" s="5"/>
      <c r="DC677" s="5"/>
      <c r="DD677" s="5"/>
      <c r="DE677" s="5"/>
      <c r="DF677" s="5"/>
      <c r="DG677" s="5"/>
      <c r="DH677" s="5"/>
      <c r="DI677" s="5"/>
      <c r="DJ677" s="5"/>
      <c r="DK677" s="5"/>
      <c r="DL677" s="5"/>
      <c r="DM677" s="5"/>
      <c r="DN677" s="5"/>
      <c r="DO677" s="5"/>
      <c r="DP677" s="5"/>
      <c r="DQ677" s="5"/>
      <c r="DR677" s="5"/>
      <c r="DS677" s="5"/>
      <c r="DT677" s="5"/>
      <c r="DU677" s="5"/>
      <c r="DV677" s="5"/>
      <c r="DW677" s="5"/>
    </row>
    <row r="678" spans="2:127" x14ac:dyDescent="0.2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row>
    <row r="679" spans="2:127" x14ac:dyDescent="0.2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row>
    <row r="680" spans="2:127" x14ac:dyDescent="0.2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J680" s="5"/>
      <c r="CK680" s="5"/>
      <c r="CL680" s="5"/>
      <c r="CM680" s="5"/>
      <c r="CN680" s="5"/>
      <c r="CO680" s="5"/>
      <c r="CP680" s="5"/>
      <c r="CQ680" s="5"/>
      <c r="CR680" s="5"/>
      <c r="CS680" s="5"/>
      <c r="CT680" s="5"/>
      <c r="CU680" s="5"/>
      <c r="CV680" s="5"/>
      <c r="CW680" s="5"/>
      <c r="CX680" s="5"/>
      <c r="CY680" s="5"/>
      <c r="CZ680" s="5"/>
      <c r="DA680" s="5"/>
      <c r="DB680" s="5"/>
      <c r="DC680" s="5"/>
      <c r="DD680" s="5"/>
      <c r="DE680" s="5"/>
      <c r="DF680" s="5"/>
      <c r="DG680" s="5"/>
      <c r="DH680" s="5"/>
      <c r="DI680" s="5"/>
      <c r="DJ680" s="5"/>
      <c r="DK680" s="5"/>
      <c r="DL680" s="5"/>
      <c r="DM680" s="5"/>
      <c r="DN680" s="5"/>
      <c r="DO680" s="5"/>
      <c r="DP680" s="5"/>
      <c r="DQ680" s="5"/>
      <c r="DR680" s="5"/>
      <c r="DS680" s="5"/>
      <c r="DT680" s="5"/>
      <c r="DU680" s="5"/>
      <c r="DV680" s="5"/>
      <c r="DW680" s="5"/>
    </row>
    <row r="681" spans="2:127" x14ac:dyDescent="0.2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J681" s="5"/>
      <c r="CK681" s="5"/>
      <c r="CL681" s="5"/>
      <c r="CM681" s="5"/>
      <c r="CN681" s="5"/>
      <c r="CO681" s="5"/>
      <c r="CP681" s="5"/>
      <c r="CQ681" s="5"/>
      <c r="CR681" s="5"/>
      <c r="CS681" s="5"/>
      <c r="CT681" s="5"/>
      <c r="CU681" s="5"/>
      <c r="CV681" s="5"/>
      <c r="CW681" s="5"/>
      <c r="CX681" s="5"/>
      <c r="CY681" s="5"/>
      <c r="CZ681" s="5"/>
      <c r="DA681" s="5"/>
      <c r="DB681" s="5"/>
      <c r="DC681" s="5"/>
      <c r="DD681" s="5"/>
      <c r="DE681" s="5"/>
      <c r="DF681" s="5"/>
      <c r="DG681" s="5"/>
      <c r="DH681" s="5"/>
      <c r="DI681" s="5"/>
      <c r="DJ681" s="5"/>
      <c r="DK681" s="5"/>
      <c r="DL681" s="5"/>
      <c r="DM681" s="5"/>
      <c r="DN681" s="5"/>
      <c r="DO681" s="5"/>
      <c r="DP681" s="5"/>
      <c r="DQ681" s="5"/>
      <c r="DR681" s="5"/>
      <c r="DS681" s="5"/>
      <c r="DT681" s="5"/>
      <c r="DU681" s="5"/>
      <c r="DV681" s="5"/>
      <c r="DW681" s="5"/>
    </row>
    <row r="682" spans="2:127" x14ac:dyDescent="0.2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c r="CX682" s="5"/>
      <c r="CY682" s="5"/>
      <c r="CZ682" s="5"/>
      <c r="DA682" s="5"/>
      <c r="DB682" s="5"/>
      <c r="DC682" s="5"/>
      <c r="DD682" s="5"/>
      <c r="DE682" s="5"/>
      <c r="DF682" s="5"/>
      <c r="DG682" s="5"/>
      <c r="DH682" s="5"/>
      <c r="DI682" s="5"/>
      <c r="DJ682" s="5"/>
      <c r="DK682" s="5"/>
      <c r="DL682" s="5"/>
      <c r="DM682" s="5"/>
      <c r="DN682" s="5"/>
      <c r="DO682" s="5"/>
      <c r="DP682" s="5"/>
      <c r="DQ682" s="5"/>
      <c r="DR682" s="5"/>
      <c r="DS682" s="5"/>
      <c r="DT682" s="5"/>
      <c r="DU682" s="5"/>
      <c r="DV682" s="5"/>
      <c r="DW682" s="5"/>
    </row>
    <row r="683" spans="2:127" x14ac:dyDescent="0.2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CX683" s="5"/>
      <c r="CY683" s="5"/>
      <c r="CZ683" s="5"/>
      <c r="DA683" s="5"/>
      <c r="DB683" s="5"/>
      <c r="DC683" s="5"/>
      <c r="DD683" s="5"/>
      <c r="DE683" s="5"/>
      <c r="DF683" s="5"/>
      <c r="DG683" s="5"/>
      <c r="DH683" s="5"/>
      <c r="DI683" s="5"/>
      <c r="DJ683" s="5"/>
      <c r="DK683" s="5"/>
      <c r="DL683" s="5"/>
      <c r="DM683" s="5"/>
      <c r="DN683" s="5"/>
      <c r="DO683" s="5"/>
      <c r="DP683" s="5"/>
      <c r="DQ683" s="5"/>
      <c r="DR683" s="5"/>
      <c r="DS683" s="5"/>
      <c r="DT683" s="5"/>
      <c r="DU683" s="5"/>
      <c r="DV683" s="5"/>
      <c r="DW683" s="5"/>
    </row>
    <row r="684" spans="2:127" x14ac:dyDescent="0.2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CX684" s="5"/>
      <c r="CY684" s="5"/>
      <c r="CZ684" s="5"/>
      <c r="DA684" s="5"/>
      <c r="DB684" s="5"/>
      <c r="DC684" s="5"/>
      <c r="DD684" s="5"/>
      <c r="DE684" s="5"/>
      <c r="DF684" s="5"/>
      <c r="DG684" s="5"/>
      <c r="DH684" s="5"/>
      <c r="DI684" s="5"/>
      <c r="DJ684" s="5"/>
      <c r="DK684" s="5"/>
      <c r="DL684" s="5"/>
      <c r="DM684" s="5"/>
      <c r="DN684" s="5"/>
      <c r="DO684" s="5"/>
      <c r="DP684" s="5"/>
      <c r="DQ684" s="5"/>
      <c r="DR684" s="5"/>
      <c r="DS684" s="5"/>
      <c r="DT684" s="5"/>
      <c r="DU684" s="5"/>
      <c r="DV684" s="5"/>
      <c r="DW684" s="5"/>
    </row>
    <row r="685" spans="2:127" x14ac:dyDescent="0.2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CX685" s="5"/>
      <c r="CY685" s="5"/>
      <c r="CZ685" s="5"/>
      <c r="DA685" s="5"/>
      <c r="DB685" s="5"/>
      <c r="DC685" s="5"/>
      <c r="DD685" s="5"/>
      <c r="DE685" s="5"/>
      <c r="DF685" s="5"/>
      <c r="DG685" s="5"/>
      <c r="DH685" s="5"/>
      <c r="DI685" s="5"/>
      <c r="DJ685" s="5"/>
      <c r="DK685" s="5"/>
      <c r="DL685" s="5"/>
      <c r="DM685" s="5"/>
      <c r="DN685" s="5"/>
      <c r="DO685" s="5"/>
      <c r="DP685" s="5"/>
      <c r="DQ685" s="5"/>
      <c r="DR685" s="5"/>
      <c r="DS685" s="5"/>
      <c r="DT685" s="5"/>
      <c r="DU685" s="5"/>
      <c r="DV685" s="5"/>
      <c r="DW685" s="5"/>
    </row>
    <row r="686" spans="2:127" x14ac:dyDescent="0.2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c r="CX686" s="5"/>
      <c r="CY686" s="5"/>
      <c r="CZ686" s="5"/>
      <c r="DA686" s="5"/>
      <c r="DB686" s="5"/>
      <c r="DC686" s="5"/>
      <c r="DD686" s="5"/>
      <c r="DE686" s="5"/>
      <c r="DF686" s="5"/>
      <c r="DG686" s="5"/>
      <c r="DH686" s="5"/>
      <c r="DI686" s="5"/>
      <c r="DJ686" s="5"/>
      <c r="DK686" s="5"/>
      <c r="DL686" s="5"/>
      <c r="DM686" s="5"/>
      <c r="DN686" s="5"/>
      <c r="DO686" s="5"/>
      <c r="DP686" s="5"/>
      <c r="DQ686" s="5"/>
      <c r="DR686" s="5"/>
      <c r="DS686" s="5"/>
      <c r="DT686" s="5"/>
      <c r="DU686" s="5"/>
      <c r="DV686" s="5"/>
      <c r="DW686" s="5"/>
    </row>
    <row r="687" spans="2:127" x14ac:dyDescent="0.2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c r="CV687" s="5"/>
      <c r="CW687" s="5"/>
      <c r="CX687" s="5"/>
      <c r="CY687" s="5"/>
      <c r="CZ687" s="5"/>
      <c r="DA687" s="5"/>
      <c r="DB687" s="5"/>
      <c r="DC687" s="5"/>
      <c r="DD687" s="5"/>
      <c r="DE687" s="5"/>
      <c r="DF687" s="5"/>
      <c r="DG687" s="5"/>
      <c r="DH687" s="5"/>
      <c r="DI687" s="5"/>
      <c r="DJ687" s="5"/>
      <c r="DK687" s="5"/>
      <c r="DL687" s="5"/>
      <c r="DM687" s="5"/>
      <c r="DN687" s="5"/>
      <c r="DO687" s="5"/>
      <c r="DP687" s="5"/>
      <c r="DQ687" s="5"/>
      <c r="DR687" s="5"/>
      <c r="DS687" s="5"/>
      <c r="DT687" s="5"/>
      <c r="DU687" s="5"/>
      <c r="DV687" s="5"/>
      <c r="DW687" s="5"/>
    </row>
    <row r="688" spans="2:127" x14ac:dyDescent="0.2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c r="CB688" s="5"/>
      <c r="CC688" s="5"/>
      <c r="CD688" s="5"/>
      <c r="CE688" s="5"/>
      <c r="CF688" s="5"/>
      <c r="CG688" s="5"/>
      <c r="CH688" s="5"/>
      <c r="CI688" s="5"/>
      <c r="CJ688" s="5"/>
      <c r="CK688" s="5"/>
      <c r="CL688" s="5"/>
      <c r="CM688" s="5"/>
      <c r="CN688" s="5"/>
      <c r="CO688" s="5"/>
      <c r="CP688" s="5"/>
      <c r="CQ688" s="5"/>
      <c r="CR688" s="5"/>
      <c r="CS688" s="5"/>
      <c r="CT688" s="5"/>
      <c r="CU688" s="5"/>
      <c r="CV688" s="5"/>
      <c r="CW688" s="5"/>
      <c r="CX688" s="5"/>
      <c r="CY688" s="5"/>
      <c r="CZ688" s="5"/>
      <c r="DA688" s="5"/>
      <c r="DB688" s="5"/>
      <c r="DC688" s="5"/>
      <c r="DD688" s="5"/>
      <c r="DE688" s="5"/>
      <c r="DF688" s="5"/>
      <c r="DG688" s="5"/>
      <c r="DH688" s="5"/>
      <c r="DI688" s="5"/>
      <c r="DJ688" s="5"/>
      <c r="DK688" s="5"/>
      <c r="DL688" s="5"/>
      <c r="DM688" s="5"/>
      <c r="DN688" s="5"/>
      <c r="DO688" s="5"/>
      <c r="DP688" s="5"/>
      <c r="DQ688" s="5"/>
      <c r="DR688" s="5"/>
      <c r="DS688" s="5"/>
      <c r="DT688" s="5"/>
      <c r="DU688" s="5"/>
      <c r="DV688" s="5"/>
      <c r="DW688" s="5"/>
    </row>
    <row r="689" spans="2:127" x14ac:dyDescent="0.2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5"/>
      <c r="CN689" s="5"/>
      <c r="CO689" s="5"/>
      <c r="CP689" s="5"/>
      <c r="CQ689" s="5"/>
      <c r="CR689" s="5"/>
      <c r="CS689" s="5"/>
      <c r="CT689" s="5"/>
      <c r="CU689" s="5"/>
      <c r="CV689" s="5"/>
      <c r="CW689" s="5"/>
      <c r="CX689" s="5"/>
      <c r="CY689" s="5"/>
      <c r="CZ689" s="5"/>
      <c r="DA689" s="5"/>
      <c r="DB689" s="5"/>
      <c r="DC689" s="5"/>
      <c r="DD689" s="5"/>
      <c r="DE689" s="5"/>
      <c r="DF689" s="5"/>
      <c r="DG689" s="5"/>
      <c r="DH689" s="5"/>
      <c r="DI689" s="5"/>
      <c r="DJ689" s="5"/>
      <c r="DK689" s="5"/>
      <c r="DL689" s="5"/>
      <c r="DM689" s="5"/>
      <c r="DN689" s="5"/>
      <c r="DO689" s="5"/>
      <c r="DP689" s="5"/>
      <c r="DQ689" s="5"/>
      <c r="DR689" s="5"/>
      <c r="DS689" s="5"/>
      <c r="DT689" s="5"/>
      <c r="DU689" s="5"/>
      <c r="DV689" s="5"/>
      <c r="DW689" s="5"/>
    </row>
    <row r="690" spans="2:127" x14ac:dyDescent="0.2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5"/>
      <c r="CD690" s="5"/>
      <c r="CE690" s="5"/>
      <c r="CF690" s="5"/>
      <c r="CG690" s="5"/>
      <c r="CH690" s="5"/>
      <c r="CI690" s="5"/>
      <c r="CJ690" s="5"/>
      <c r="CK690" s="5"/>
      <c r="CL690" s="5"/>
      <c r="CM690" s="5"/>
      <c r="CN690" s="5"/>
      <c r="CO690" s="5"/>
      <c r="CP690" s="5"/>
      <c r="CQ690" s="5"/>
      <c r="CR690" s="5"/>
      <c r="CS690" s="5"/>
      <c r="CT690" s="5"/>
      <c r="CU690" s="5"/>
      <c r="CV690" s="5"/>
      <c r="CW690" s="5"/>
      <c r="CX690" s="5"/>
      <c r="CY690" s="5"/>
      <c r="CZ690" s="5"/>
      <c r="DA690" s="5"/>
      <c r="DB690" s="5"/>
      <c r="DC690" s="5"/>
      <c r="DD690" s="5"/>
      <c r="DE690" s="5"/>
      <c r="DF690" s="5"/>
      <c r="DG690" s="5"/>
      <c r="DH690" s="5"/>
      <c r="DI690" s="5"/>
      <c r="DJ690" s="5"/>
      <c r="DK690" s="5"/>
      <c r="DL690" s="5"/>
      <c r="DM690" s="5"/>
      <c r="DN690" s="5"/>
      <c r="DO690" s="5"/>
      <c r="DP690" s="5"/>
      <c r="DQ690" s="5"/>
      <c r="DR690" s="5"/>
      <c r="DS690" s="5"/>
      <c r="DT690" s="5"/>
      <c r="DU690" s="5"/>
      <c r="DV690" s="5"/>
      <c r="DW690" s="5"/>
    </row>
    <row r="691" spans="2:127" x14ac:dyDescent="0.2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5"/>
      <c r="CN691" s="5"/>
      <c r="CO691" s="5"/>
      <c r="CP691" s="5"/>
      <c r="CQ691" s="5"/>
      <c r="CR691" s="5"/>
      <c r="CS691" s="5"/>
      <c r="CT691" s="5"/>
      <c r="CU691" s="5"/>
      <c r="CV691" s="5"/>
      <c r="CW691" s="5"/>
      <c r="CX691" s="5"/>
      <c r="CY691" s="5"/>
      <c r="CZ691" s="5"/>
      <c r="DA691" s="5"/>
      <c r="DB691" s="5"/>
      <c r="DC691" s="5"/>
      <c r="DD691" s="5"/>
      <c r="DE691" s="5"/>
      <c r="DF691" s="5"/>
      <c r="DG691" s="5"/>
      <c r="DH691" s="5"/>
      <c r="DI691" s="5"/>
      <c r="DJ691" s="5"/>
      <c r="DK691" s="5"/>
      <c r="DL691" s="5"/>
      <c r="DM691" s="5"/>
      <c r="DN691" s="5"/>
      <c r="DO691" s="5"/>
      <c r="DP691" s="5"/>
      <c r="DQ691" s="5"/>
      <c r="DR691" s="5"/>
      <c r="DS691" s="5"/>
      <c r="DT691" s="5"/>
      <c r="DU691" s="5"/>
      <c r="DV691" s="5"/>
      <c r="DW691" s="5"/>
    </row>
    <row r="692" spans="2:127" x14ac:dyDescent="0.2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5"/>
      <c r="CN692" s="5"/>
      <c r="CO692" s="5"/>
      <c r="CP692" s="5"/>
      <c r="CQ692" s="5"/>
      <c r="CR692" s="5"/>
      <c r="CS692" s="5"/>
      <c r="CT692" s="5"/>
      <c r="CU692" s="5"/>
      <c r="CV692" s="5"/>
      <c r="CW692" s="5"/>
      <c r="CX692" s="5"/>
      <c r="CY692" s="5"/>
      <c r="CZ692" s="5"/>
      <c r="DA692" s="5"/>
      <c r="DB692" s="5"/>
      <c r="DC692" s="5"/>
      <c r="DD692" s="5"/>
      <c r="DE692" s="5"/>
      <c r="DF692" s="5"/>
      <c r="DG692" s="5"/>
      <c r="DH692" s="5"/>
      <c r="DI692" s="5"/>
      <c r="DJ692" s="5"/>
      <c r="DK692" s="5"/>
      <c r="DL692" s="5"/>
      <c r="DM692" s="5"/>
      <c r="DN692" s="5"/>
      <c r="DO692" s="5"/>
      <c r="DP692" s="5"/>
      <c r="DQ692" s="5"/>
      <c r="DR692" s="5"/>
      <c r="DS692" s="5"/>
      <c r="DT692" s="5"/>
      <c r="DU692" s="5"/>
      <c r="DV692" s="5"/>
      <c r="DW692" s="5"/>
    </row>
    <row r="693" spans="2:127" x14ac:dyDescent="0.2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5"/>
      <c r="CD693" s="5"/>
      <c r="CE693" s="5"/>
      <c r="CF693" s="5"/>
      <c r="CG693" s="5"/>
      <c r="CH693" s="5"/>
      <c r="CI693" s="5"/>
      <c r="CJ693" s="5"/>
      <c r="CK693" s="5"/>
      <c r="CL693" s="5"/>
      <c r="CM693" s="5"/>
      <c r="CN693" s="5"/>
      <c r="CO693" s="5"/>
      <c r="CP693" s="5"/>
      <c r="CQ693" s="5"/>
      <c r="CR693" s="5"/>
      <c r="CS693" s="5"/>
      <c r="CT693" s="5"/>
      <c r="CU693" s="5"/>
      <c r="CV693" s="5"/>
      <c r="CW693" s="5"/>
      <c r="CX693" s="5"/>
      <c r="CY693" s="5"/>
      <c r="CZ693" s="5"/>
      <c r="DA693" s="5"/>
      <c r="DB693" s="5"/>
      <c r="DC693" s="5"/>
      <c r="DD693" s="5"/>
      <c r="DE693" s="5"/>
      <c r="DF693" s="5"/>
      <c r="DG693" s="5"/>
      <c r="DH693" s="5"/>
      <c r="DI693" s="5"/>
      <c r="DJ693" s="5"/>
      <c r="DK693" s="5"/>
      <c r="DL693" s="5"/>
      <c r="DM693" s="5"/>
      <c r="DN693" s="5"/>
      <c r="DO693" s="5"/>
      <c r="DP693" s="5"/>
      <c r="DQ693" s="5"/>
      <c r="DR693" s="5"/>
      <c r="DS693" s="5"/>
      <c r="DT693" s="5"/>
      <c r="DU693" s="5"/>
      <c r="DV693" s="5"/>
      <c r="DW693" s="5"/>
    </row>
    <row r="694" spans="2:127" x14ac:dyDescent="0.2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5"/>
      <c r="CL694" s="5"/>
      <c r="CM694" s="5"/>
      <c r="CN694" s="5"/>
      <c r="CO694" s="5"/>
      <c r="CP694" s="5"/>
      <c r="CQ694" s="5"/>
      <c r="CR694" s="5"/>
      <c r="CS694" s="5"/>
      <c r="CT694" s="5"/>
      <c r="CU694" s="5"/>
      <c r="CV694" s="5"/>
      <c r="CW694" s="5"/>
      <c r="CX694" s="5"/>
      <c r="CY694" s="5"/>
      <c r="CZ694" s="5"/>
      <c r="DA694" s="5"/>
      <c r="DB694" s="5"/>
      <c r="DC694" s="5"/>
      <c r="DD694" s="5"/>
      <c r="DE694" s="5"/>
      <c r="DF694" s="5"/>
      <c r="DG694" s="5"/>
      <c r="DH694" s="5"/>
      <c r="DI694" s="5"/>
      <c r="DJ694" s="5"/>
      <c r="DK694" s="5"/>
      <c r="DL694" s="5"/>
      <c r="DM694" s="5"/>
      <c r="DN694" s="5"/>
      <c r="DO694" s="5"/>
      <c r="DP694" s="5"/>
      <c r="DQ694" s="5"/>
      <c r="DR694" s="5"/>
      <c r="DS694" s="5"/>
      <c r="DT694" s="5"/>
      <c r="DU694" s="5"/>
      <c r="DV694" s="5"/>
      <c r="DW694" s="5"/>
    </row>
    <row r="695" spans="2:127" x14ac:dyDescent="0.2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5"/>
      <c r="CN695" s="5"/>
      <c r="CO695" s="5"/>
      <c r="CP695" s="5"/>
      <c r="CQ695" s="5"/>
      <c r="CR695" s="5"/>
      <c r="CS695" s="5"/>
      <c r="CT695" s="5"/>
      <c r="CU695" s="5"/>
      <c r="CV695" s="5"/>
      <c r="CW695" s="5"/>
      <c r="CX695" s="5"/>
      <c r="CY695" s="5"/>
      <c r="CZ695" s="5"/>
      <c r="DA695" s="5"/>
      <c r="DB695" s="5"/>
      <c r="DC695" s="5"/>
      <c r="DD695" s="5"/>
      <c r="DE695" s="5"/>
      <c r="DF695" s="5"/>
      <c r="DG695" s="5"/>
      <c r="DH695" s="5"/>
      <c r="DI695" s="5"/>
      <c r="DJ695" s="5"/>
      <c r="DK695" s="5"/>
      <c r="DL695" s="5"/>
      <c r="DM695" s="5"/>
      <c r="DN695" s="5"/>
      <c r="DO695" s="5"/>
      <c r="DP695" s="5"/>
      <c r="DQ695" s="5"/>
      <c r="DR695" s="5"/>
      <c r="DS695" s="5"/>
      <c r="DT695" s="5"/>
      <c r="DU695" s="5"/>
      <c r="DV695" s="5"/>
      <c r="DW695" s="5"/>
    </row>
    <row r="696" spans="2:127" x14ac:dyDescent="0.2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5"/>
      <c r="CN696" s="5"/>
      <c r="CO696" s="5"/>
      <c r="CP696" s="5"/>
      <c r="CQ696" s="5"/>
      <c r="CR696" s="5"/>
      <c r="CS696" s="5"/>
      <c r="CT696" s="5"/>
      <c r="CU696" s="5"/>
      <c r="CV696" s="5"/>
      <c r="CW696" s="5"/>
      <c r="CX696" s="5"/>
      <c r="CY696" s="5"/>
      <c r="CZ696" s="5"/>
      <c r="DA696" s="5"/>
      <c r="DB696" s="5"/>
      <c r="DC696" s="5"/>
      <c r="DD696" s="5"/>
      <c r="DE696" s="5"/>
      <c r="DF696" s="5"/>
      <c r="DG696" s="5"/>
      <c r="DH696" s="5"/>
      <c r="DI696" s="5"/>
      <c r="DJ696" s="5"/>
      <c r="DK696" s="5"/>
      <c r="DL696" s="5"/>
      <c r="DM696" s="5"/>
      <c r="DN696" s="5"/>
      <c r="DO696" s="5"/>
      <c r="DP696" s="5"/>
      <c r="DQ696" s="5"/>
      <c r="DR696" s="5"/>
      <c r="DS696" s="5"/>
      <c r="DT696" s="5"/>
      <c r="DU696" s="5"/>
      <c r="DV696" s="5"/>
      <c r="DW696" s="5"/>
    </row>
    <row r="697" spans="2:127" x14ac:dyDescent="0.2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5"/>
      <c r="CN697" s="5"/>
      <c r="CO697" s="5"/>
      <c r="CP697" s="5"/>
      <c r="CQ697" s="5"/>
      <c r="CR697" s="5"/>
      <c r="CS697" s="5"/>
      <c r="CT697" s="5"/>
      <c r="CU697" s="5"/>
      <c r="CV697" s="5"/>
      <c r="CW697" s="5"/>
      <c r="CX697" s="5"/>
      <c r="CY697" s="5"/>
      <c r="CZ697" s="5"/>
      <c r="DA697" s="5"/>
      <c r="DB697" s="5"/>
      <c r="DC697" s="5"/>
      <c r="DD697" s="5"/>
      <c r="DE697" s="5"/>
      <c r="DF697" s="5"/>
      <c r="DG697" s="5"/>
      <c r="DH697" s="5"/>
      <c r="DI697" s="5"/>
      <c r="DJ697" s="5"/>
      <c r="DK697" s="5"/>
      <c r="DL697" s="5"/>
      <c r="DM697" s="5"/>
      <c r="DN697" s="5"/>
      <c r="DO697" s="5"/>
      <c r="DP697" s="5"/>
      <c r="DQ697" s="5"/>
      <c r="DR697" s="5"/>
      <c r="DS697" s="5"/>
      <c r="DT697" s="5"/>
      <c r="DU697" s="5"/>
      <c r="DV697" s="5"/>
      <c r="DW697" s="5"/>
    </row>
    <row r="698" spans="2:127" x14ac:dyDescent="0.2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5"/>
      <c r="CU698" s="5"/>
      <c r="CV698" s="5"/>
      <c r="CW698" s="5"/>
      <c r="CX698" s="5"/>
      <c r="CY698" s="5"/>
      <c r="CZ698" s="5"/>
      <c r="DA698" s="5"/>
      <c r="DB698" s="5"/>
      <c r="DC698" s="5"/>
      <c r="DD698" s="5"/>
      <c r="DE698" s="5"/>
      <c r="DF698" s="5"/>
      <c r="DG698" s="5"/>
      <c r="DH698" s="5"/>
      <c r="DI698" s="5"/>
      <c r="DJ698" s="5"/>
      <c r="DK698" s="5"/>
      <c r="DL698" s="5"/>
      <c r="DM698" s="5"/>
      <c r="DN698" s="5"/>
      <c r="DO698" s="5"/>
      <c r="DP698" s="5"/>
      <c r="DQ698" s="5"/>
      <c r="DR698" s="5"/>
      <c r="DS698" s="5"/>
      <c r="DT698" s="5"/>
      <c r="DU698" s="5"/>
      <c r="DV698" s="5"/>
      <c r="DW698" s="5"/>
    </row>
    <row r="699" spans="2:127" x14ac:dyDescent="0.2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c r="CA699" s="5"/>
      <c r="CB699" s="5"/>
      <c r="CC699" s="5"/>
      <c r="CD699" s="5"/>
      <c r="CE699" s="5"/>
      <c r="CF699" s="5"/>
      <c r="CG699" s="5"/>
      <c r="CH699" s="5"/>
      <c r="CI699" s="5"/>
      <c r="CJ699" s="5"/>
      <c r="CK699" s="5"/>
      <c r="CL699" s="5"/>
      <c r="CM699" s="5"/>
      <c r="CN699" s="5"/>
      <c r="CO699" s="5"/>
      <c r="CP699" s="5"/>
      <c r="CQ699" s="5"/>
      <c r="CR699" s="5"/>
      <c r="CS699" s="5"/>
      <c r="CT699" s="5"/>
      <c r="CU699" s="5"/>
      <c r="CV699" s="5"/>
      <c r="CW699" s="5"/>
      <c r="CX699" s="5"/>
      <c r="CY699" s="5"/>
      <c r="CZ699" s="5"/>
      <c r="DA699" s="5"/>
      <c r="DB699" s="5"/>
      <c r="DC699" s="5"/>
      <c r="DD699" s="5"/>
      <c r="DE699" s="5"/>
      <c r="DF699" s="5"/>
      <c r="DG699" s="5"/>
      <c r="DH699" s="5"/>
      <c r="DI699" s="5"/>
      <c r="DJ699" s="5"/>
      <c r="DK699" s="5"/>
      <c r="DL699" s="5"/>
      <c r="DM699" s="5"/>
      <c r="DN699" s="5"/>
      <c r="DO699" s="5"/>
      <c r="DP699" s="5"/>
      <c r="DQ699" s="5"/>
      <c r="DR699" s="5"/>
      <c r="DS699" s="5"/>
      <c r="DT699" s="5"/>
      <c r="DU699" s="5"/>
      <c r="DV699" s="5"/>
      <c r="DW699" s="5"/>
    </row>
    <row r="700" spans="2:127" x14ac:dyDescent="0.2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c r="BX700" s="5"/>
      <c r="BY700" s="5"/>
      <c r="BZ700" s="5"/>
      <c r="CA700" s="5"/>
      <c r="CB700" s="5"/>
      <c r="CC700" s="5"/>
      <c r="CD700" s="5"/>
      <c r="CE700" s="5"/>
      <c r="CF700" s="5"/>
      <c r="CG700" s="5"/>
      <c r="CH700" s="5"/>
      <c r="CI700" s="5"/>
      <c r="CJ700" s="5"/>
      <c r="CK700" s="5"/>
      <c r="CL700" s="5"/>
      <c r="CM700" s="5"/>
      <c r="CN700" s="5"/>
      <c r="CO700" s="5"/>
      <c r="CP700" s="5"/>
      <c r="CQ700" s="5"/>
      <c r="CR700" s="5"/>
      <c r="CS700" s="5"/>
      <c r="CT700" s="5"/>
      <c r="CU700" s="5"/>
      <c r="CV700" s="5"/>
      <c r="CW700" s="5"/>
      <c r="CX700" s="5"/>
      <c r="CY700" s="5"/>
      <c r="CZ700" s="5"/>
      <c r="DA700" s="5"/>
      <c r="DB700" s="5"/>
      <c r="DC700" s="5"/>
      <c r="DD700" s="5"/>
      <c r="DE700" s="5"/>
      <c r="DF700" s="5"/>
      <c r="DG700" s="5"/>
      <c r="DH700" s="5"/>
      <c r="DI700" s="5"/>
      <c r="DJ700" s="5"/>
      <c r="DK700" s="5"/>
      <c r="DL700" s="5"/>
      <c r="DM700" s="5"/>
      <c r="DN700" s="5"/>
      <c r="DO700" s="5"/>
      <c r="DP700" s="5"/>
      <c r="DQ700" s="5"/>
      <c r="DR700" s="5"/>
      <c r="DS700" s="5"/>
      <c r="DT700" s="5"/>
      <c r="DU700" s="5"/>
      <c r="DV700" s="5"/>
      <c r="DW700" s="5"/>
    </row>
    <row r="701" spans="2:127" x14ac:dyDescent="0.2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5"/>
      <c r="CL701" s="5"/>
      <c r="CM701" s="5"/>
      <c r="CN701" s="5"/>
      <c r="CO701" s="5"/>
      <c r="CP701" s="5"/>
      <c r="CQ701" s="5"/>
      <c r="CR701" s="5"/>
      <c r="CS701" s="5"/>
      <c r="CT701" s="5"/>
      <c r="CU701" s="5"/>
      <c r="CV701" s="5"/>
      <c r="CW701" s="5"/>
      <c r="CX701" s="5"/>
      <c r="CY701" s="5"/>
      <c r="CZ701" s="5"/>
      <c r="DA701" s="5"/>
      <c r="DB701" s="5"/>
      <c r="DC701" s="5"/>
      <c r="DD701" s="5"/>
      <c r="DE701" s="5"/>
      <c r="DF701" s="5"/>
      <c r="DG701" s="5"/>
      <c r="DH701" s="5"/>
      <c r="DI701" s="5"/>
      <c r="DJ701" s="5"/>
      <c r="DK701" s="5"/>
      <c r="DL701" s="5"/>
      <c r="DM701" s="5"/>
      <c r="DN701" s="5"/>
      <c r="DO701" s="5"/>
      <c r="DP701" s="5"/>
      <c r="DQ701" s="5"/>
      <c r="DR701" s="5"/>
      <c r="DS701" s="5"/>
      <c r="DT701" s="5"/>
      <c r="DU701" s="5"/>
      <c r="DV701" s="5"/>
      <c r="DW701" s="5"/>
    </row>
    <row r="702" spans="2:127" x14ac:dyDescent="0.2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5"/>
      <c r="CN702" s="5"/>
      <c r="CO702" s="5"/>
      <c r="CP702" s="5"/>
      <c r="CQ702" s="5"/>
      <c r="CR702" s="5"/>
      <c r="CS702" s="5"/>
      <c r="CT702" s="5"/>
      <c r="CU702" s="5"/>
      <c r="CV702" s="5"/>
      <c r="CW702" s="5"/>
      <c r="CX702" s="5"/>
      <c r="CY702" s="5"/>
      <c r="CZ702" s="5"/>
      <c r="DA702" s="5"/>
      <c r="DB702" s="5"/>
      <c r="DC702" s="5"/>
      <c r="DD702" s="5"/>
      <c r="DE702" s="5"/>
      <c r="DF702" s="5"/>
      <c r="DG702" s="5"/>
      <c r="DH702" s="5"/>
      <c r="DI702" s="5"/>
      <c r="DJ702" s="5"/>
      <c r="DK702" s="5"/>
      <c r="DL702" s="5"/>
      <c r="DM702" s="5"/>
      <c r="DN702" s="5"/>
      <c r="DO702" s="5"/>
      <c r="DP702" s="5"/>
      <c r="DQ702" s="5"/>
      <c r="DR702" s="5"/>
      <c r="DS702" s="5"/>
      <c r="DT702" s="5"/>
      <c r="DU702" s="5"/>
      <c r="DV702" s="5"/>
      <c r="DW702" s="5"/>
    </row>
    <row r="703" spans="2:127" x14ac:dyDescent="0.2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5"/>
      <c r="CN703" s="5"/>
      <c r="CO703" s="5"/>
      <c r="CP703" s="5"/>
      <c r="CQ703" s="5"/>
      <c r="CR703" s="5"/>
      <c r="CS703" s="5"/>
      <c r="CT703" s="5"/>
      <c r="CU703" s="5"/>
      <c r="CV703" s="5"/>
      <c r="CW703" s="5"/>
      <c r="CX703" s="5"/>
      <c r="CY703" s="5"/>
      <c r="CZ703" s="5"/>
      <c r="DA703" s="5"/>
      <c r="DB703" s="5"/>
      <c r="DC703" s="5"/>
      <c r="DD703" s="5"/>
      <c r="DE703" s="5"/>
      <c r="DF703" s="5"/>
      <c r="DG703" s="5"/>
      <c r="DH703" s="5"/>
      <c r="DI703" s="5"/>
      <c r="DJ703" s="5"/>
      <c r="DK703" s="5"/>
      <c r="DL703" s="5"/>
      <c r="DM703" s="5"/>
      <c r="DN703" s="5"/>
      <c r="DO703" s="5"/>
      <c r="DP703" s="5"/>
      <c r="DQ703" s="5"/>
      <c r="DR703" s="5"/>
      <c r="DS703" s="5"/>
      <c r="DT703" s="5"/>
      <c r="DU703" s="5"/>
      <c r="DV703" s="5"/>
      <c r="DW703" s="5"/>
    </row>
    <row r="704" spans="2:127" x14ac:dyDescent="0.2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c r="CY704" s="5"/>
      <c r="CZ704" s="5"/>
      <c r="DA704" s="5"/>
      <c r="DB704" s="5"/>
      <c r="DC704" s="5"/>
      <c r="DD704" s="5"/>
      <c r="DE704" s="5"/>
      <c r="DF704" s="5"/>
      <c r="DG704" s="5"/>
      <c r="DH704" s="5"/>
      <c r="DI704" s="5"/>
      <c r="DJ704" s="5"/>
      <c r="DK704" s="5"/>
      <c r="DL704" s="5"/>
      <c r="DM704" s="5"/>
      <c r="DN704" s="5"/>
      <c r="DO704" s="5"/>
      <c r="DP704" s="5"/>
      <c r="DQ704" s="5"/>
      <c r="DR704" s="5"/>
      <c r="DS704" s="5"/>
      <c r="DT704" s="5"/>
      <c r="DU704" s="5"/>
      <c r="DV704" s="5"/>
      <c r="DW704" s="5"/>
    </row>
    <row r="705" spans="2:127" x14ac:dyDescent="0.2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c r="CY705" s="5"/>
      <c r="CZ705" s="5"/>
      <c r="DA705" s="5"/>
      <c r="DB705" s="5"/>
      <c r="DC705" s="5"/>
      <c r="DD705" s="5"/>
      <c r="DE705" s="5"/>
      <c r="DF705" s="5"/>
      <c r="DG705" s="5"/>
      <c r="DH705" s="5"/>
      <c r="DI705" s="5"/>
      <c r="DJ705" s="5"/>
      <c r="DK705" s="5"/>
      <c r="DL705" s="5"/>
      <c r="DM705" s="5"/>
      <c r="DN705" s="5"/>
      <c r="DO705" s="5"/>
      <c r="DP705" s="5"/>
      <c r="DQ705" s="5"/>
      <c r="DR705" s="5"/>
      <c r="DS705" s="5"/>
      <c r="DT705" s="5"/>
      <c r="DU705" s="5"/>
      <c r="DV705" s="5"/>
      <c r="DW705" s="5"/>
    </row>
    <row r="706" spans="2:127" x14ac:dyDescent="0.2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c r="CX706" s="5"/>
      <c r="CY706" s="5"/>
      <c r="CZ706" s="5"/>
      <c r="DA706" s="5"/>
      <c r="DB706" s="5"/>
      <c r="DC706" s="5"/>
      <c r="DD706" s="5"/>
      <c r="DE706" s="5"/>
      <c r="DF706" s="5"/>
      <c r="DG706" s="5"/>
      <c r="DH706" s="5"/>
      <c r="DI706" s="5"/>
      <c r="DJ706" s="5"/>
      <c r="DK706" s="5"/>
      <c r="DL706" s="5"/>
      <c r="DM706" s="5"/>
      <c r="DN706" s="5"/>
      <c r="DO706" s="5"/>
      <c r="DP706" s="5"/>
      <c r="DQ706" s="5"/>
      <c r="DR706" s="5"/>
      <c r="DS706" s="5"/>
      <c r="DT706" s="5"/>
      <c r="DU706" s="5"/>
      <c r="DV706" s="5"/>
      <c r="DW706" s="5"/>
    </row>
    <row r="707" spans="2:127" x14ac:dyDescent="0.2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c r="CX707" s="5"/>
      <c r="CY707" s="5"/>
      <c r="CZ707" s="5"/>
      <c r="DA707" s="5"/>
      <c r="DB707" s="5"/>
      <c r="DC707" s="5"/>
      <c r="DD707" s="5"/>
      <c r="DE707" s="5"/>
      <c r="DF707" s="5"/>
      <c r="DG707" s="5"/>
      <c r="DH707" s="5"/>
      <c r="DI707" s="5"/>
      <c r="DJ707" s="5"/>
      <c r="DK707" s="5"/>
      <c r="DL707" s="5"/>
      <c r="DM707" s="5"/>
      <c r="DN707" s="5"/>
      <c r="DO707" s="5"/>
      <c r="DP707" s="5"/>
      <c r="DQ707" s="5"/>
      <c r="DR707" s="5"/>
      <c r="DS707" s="5"/>
      <c r="DT707" s="5"/>
      <c r="DU707" s="5"/>
      <c r="DV707" s="5"/>
      <c r="DW707" s="5"/>
    </row>
    <row r="708" spans="2:127" x14ac:dyDescent="0.2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5"/>
      <c r="CU708" s="5"/>
      <c r="CV708" s="5"/>
      <c r="CW708" s="5"/>
      <c r="CX708" s="5"/>
      <c r="CY708" s="5"/>
      <c r="CZ708" s="5"/>
      <c r="DA708" s="5"/>
      <c r="DB708" s="5"/>
      <c r="DC708" s="5"/>
      <c r="DD708" s="5"/>
      <c r="DE708" s="5"/>
      <c r="DF708" s="5"/>
      <c r="DG708" s="5"/>
      <c r="DH708" s="5"/>
      <c r="DI708" s="5"/>
      <c r="DJ708" s="5"/>
      <c r="DK708" s="5"/>
      <c r="DL708" s="5"/>
      <c r="DM708" s="5"/>
      <c r="DN708" s="5"/>
      <c r="DO708" s="5"/>
      <c r="DP708" s="5"/>
      <c r="DQ708" s="5"/>
      <c r="DR708" s="5"/>
      <c r="DS708" s="5"/>
      <c r="DT708" s="5"/>
      <c r="DU708" s="5"/>
      <c r="DV708" s="5"/>
      <c r="DW708" s="5"/>
    </row>
    <row r="709" spans="2:127" x14ac:dyDescent="0.2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CX709" s="5"/>
      <c r="CY709" s="5"/>
      <c r="CZ709" s="5"/>
      <c r="DA709" s="5"/>
      <c r="DB709" s="5"/>
      <c r="DC709" s="5"/>
      <c r="DD709" s="5"/>
      <c r="DE709" s="5"/>
      <c r="DF709" s="5"/>
      <c r="DG709" s="5"/>
      <c r="DH709" s="5"/>
      <c r="DI709" s="5"/>
      <c r="DJ709" s="5"/>
      <c r="DK709" s="5"/>
      <c r="DL709" s="5"/>
      <c r="DM709" s="5"/>
      <c r="DN709" s="5"/>
      <c r="DO709" s="5"/>
      <c r="DP709" s="5"/>
      <c r="DQ709" s="5"/>
      <c r="DR709" s="5"/>
      <c r="DS709" s="5"/>
      <c r="DT709" s="5"/>
      <c r="DU709" s="5"/>
      <c r="DV709" s="5"/>
      <c r="DW709" s="5"/>
    </row>
    <row r="710" spans="2:127" x14ac:dyDescent="0.2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c r="CV710" s="5"/>
      <c r="CW710" s="5"/>
      <c r="CX710" s="5"/>
      <c r="CY710" s="5"/>
      <c r="CZ710" s="5"/>
      <c r="DA710" s="5"/>
      <c r="DB710" s="5"/>
      <c r="DC710" s="5"/>
      <c r="DD710" s="5"/>
      <c r="DE710" s="5"/>
      <c r="DF710" s="5"/>
      <c r="DG710" s="5"/>
      <c r="DH710" s="5"/>
      <c r="DI710" s="5"/>
      <c r="DJ710" s="5"/>
      <c r="DK710" s="5"/>
      <c r="DL710" s="5"/>
      <c r="DM710" s="5"/>
      <c r="DN710" s="5"/>
      <c r="DO710" s="5"/>
      <c r="DP710" s="5"/>
      <c r="DQ710" s="5"/>
      <c r="DR710" s="5"/>
      <c r="DS710" s="5"/>
      <c r="DT710" s="5"/>
      <c r="DU710" s="5"/>
      <c r="DV710" s="5"/>
      <c r="DW710" s="5"/>
    </row>
    <row r="711" spans="2:127" x14ac:dyDescent="0.2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5"/>
      <c r="CN711" s="5"/>
      <c r="CO711" s="5"/>
      <c r="CP711" s="5"/>
      <c r="CQ711" s="5"/>
      <c r="CR711" s="5"/>
      <c r="CS711" s="5"/>
      <c r="CT711" s="5"/>
      <c r="CU711" s="5"/>
      <c r="CV711" s="5"/>
      <c r="CW711" s="5"/>
      <c r="CX711" s="5"/>
      <c r="CY711" s="5"/>
      <c r="CZ711" s="5"/>
      <c r="DA711" s="5"/>
      <c r="DB711" s="5"/>
      <c r="DC711" s="5"/>
      <c r="DD711" s="5"/>
      <c r="DE711" s="5"/>
      <c r="DF711" s="5"/>
      <c r="DG711" s="5"/>
      <c r="DH711" s="5"/>
      <c r="DI711" s="5"/>
      <c r="DJ711" s="5"/>
      <c r="DK711" s="5"/>
      <c r="DL711" s="5"/>
      <c r="DM711" s="5"/>
      <c r="DN711" s="5"/>
      <c r="DO711" s="5"/>
      <c r="DP711" s="5"/>
      <c r="DQ711" s="5"/>
      <c r="DR711" s="5"/>
      <c r="DS711" s="5"/>
      <c r="DT711" s="5"/>
      <c r="DU711" s="5"/>
      <c r="DV711" s="5"/>
      <c r="DW711" s="5"/>
    </row>
    <row r="712" spans="2:127" x14ac:dyDescent="0.2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CX712" s="5"/>
      <c r="CY712" s="5"/>
      <c r="CZ712" s="5"/>
      <c r="DA712" s="5"/>
      <c r="DB712" s="5"/>
      <c r="DC712" s="5"/>
      <c r="DD712" s="5"/>
      <c r="DE712" s="5"/>
      <c r="DF712" s="5"/>
      <c r="DG712" s="5"/>
      <c r="DH712" s="5"/>
      <c r="DI712" s="5"/>
      <c r="DJ712" s="5"/>
      <c r="DK712" s="5"/>
      <c r="DL712" s="5"/>
      <c r="DM712" s="5"/>
      <c r="DN712" s="5"/>
      <c r="DO712" s="5"/>
      <c r="DP712" s="5"/>
      <c r="DQ712" s="5"/>
      <c r="DR712" s="5"/>
      <c r="DS712" s="5"/>
      <c r="DT712" s="5"/>
      <c r="DU712" s="5"/>
      <c r="DV712" s="5"/>
      <c r="DW712" s="5"/>
    </row>
    <row r="713" spans="2:127" x14ac:dyDescent="0.2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CX713" s="5"/>
      <c r="CY713" s="5"/>
      <c r="CZ713" s="5"/>
      <c r="DA713" s="5"/>
      <c r="DB713" s="5"/>
      <c r="DC713" s="5"/>
      <c r="DD713" s="5"/>
      <c r="DE713" s="5"/>
      <c r="DF713" s="5"/>
      <c r="DG713" s="5"/>
      <c r="DH713" s="5"/>
      <c r="DI713" s="5"/>
      <c r="DJ713" s="5"/>
      <c r="DK713" s="5"/>
      <c r="DL713" s="5"/>
      <c r="DM713" s="5"/>
      <c r="DN713" s="5"/>
      <c r="DO713" s="5"/>
      <c r="DP713" s="5"/>
      <c r="DQ713" s="5"/>
      <c r="DR713" s="5"/>
      <c r="DS713" s="5"/>
      <c r="DT713" s="5"/>
      <c r="DU713" s="5"/>
      <c r="DV713" s="5"/>
      <c r="DW713" s="5"/>
    </row>
    <row r="714" spans="2:127" x14ac:dyDescent="0.2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5"/>
      <c r="CY714" s="5"/>
      <c r="CZ714" s="5"/>
      <c r="DA714" s="5"/>
      <c r="DB714" s="5"/>
      <c r="DC714" s="5"/>
      <c r="DD714" s="5"/>
      <c r="DE714" s="5"/>
      <c r="DF714" s="5"/>
      <c r="DG714" s="5"/>
      <c r="DH714" s="5"/>
      <c r="DI714" s="5"/>
      <c r="DJ714" s="5"/>
      <c r="DK714" s="5"/>
      <c r="DL714" s="5"/>
      <c r="DM714" s="5"/>
      <c r="DN714" s="5"/>
      <c r="DO714" s="5"/>
      <c r="DP714" s="5"/>
      <c r="DQ714" s="5"/>
      <c r="DR714" s="5"/>
      <c r="DS714" s="5"/>
      <c r="DT714" s="5"/>
      <c r="DU714" s="5"/>
      <c r="DV714" s="5"/>
      <c r="DW714" s="5"/>
    </row>
    <row r="715" spans="2:127" x14ac:dyDescent="0.2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c r="CY715" s="5"/>
      <c r="CZ715" s="5"/>
      <c r="DA715" s="5"/>
      <c r="DB715" s="5"/>
      <c r="DC715" s="5"/>
      <c r="DD715" s="5"/>
      <c r="DE715" s="5"/>
      <c r="DF715" s="5"/>
      <c r="DG715" s="5"/>
      <c r="DH715" s="5"/>
      <c r="DI715" s="5"/>
      <c r="DJ715" s="5"/>
      <c r="DK715" s="5"/>
      <c r="DL715" s="5"/>
      <c r="DM715" s="5"/>
      <c r="DN715" s="5"/>
      <c r="DO715" s="5"/>
      <c r="DP715" s="5"/>
      <c r="DQ715" s="5"/>
      <c r="DR715" s="5"/>
      <c r="DS715" s="5"/>
      <c r="DT715" s="5"/>
      <c r="DU715" s="5"/>
      <c r="DV715" s="5"/>
      <c r="DW715" s="5"/>
    </row>
    <row r="716" spans="2:127" x14ac:dyDescent="0.2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c r="DA716" s="5"/>
      <c r="DB716" s="5"/>
      <c r="DC716" s="5"/>
      <c r="DD716" s="5"/>
      <c r="DE716" s="5"/>
      <c r="DF716" s="5"/>
      <c r="DG716" s="5"/>
      <c r="DH716" s="5"/>
      <c r="DI716" s="5"/>
      <c r="DJ716" s="5"/>
      <c r="DK716" s="5"/>
      <c r="DL716" s="5"/>
      <c r="DM716" s="5"/>
      <c r="DN716" s="5"/>
      <c r="DO716" s="5"/>
      <c r="DP716" s="5"/>
      <c r="DQ716" s="5"/>
      <c r="DR716" s="5"/>
      <c r="DS716" s="5"/>
      <c r="DT716" s="5"/>
      <c r="DU716" s="5"/>
      <c r="DV716" s="5"/>
      <c r="DW716" s="5"/>
    </row>
    <row r="717" spans="2:127" x14ac:dyDescent="0.2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c r="CY717" s="5"/>
      <c r="CZ717" s="5"/>
      <c r="DA717" s="5"/>
      <c r="DB717" s="5"/>
      <c r="DC717" s="5"/>
      <c r="DD717" s="5"/>
      <c r="DE717" s="5"/>
      <c r="DF717" s="5"/>
      <c r="DG717" s="5"/>
      <c r="DH717" s="5"/>
      <c r="DI717" s="5"/>
      <c r="DJ717" s="5"/>
      <c r="DK717" s="5"/>
      <c r="DL717" s="5"/>
      <c r="DM717" s="5"/>
      <c r="DN717" s="5"/>
      <c r="DO717" s="5"/>
      <c r="DP717" s="5"/>
      <c r="DQ717" s="5"/>
      <c r="DR717" s="5"/>
      <c r="DS717" s="5"/>
      <c r="DT717" s="5"/>
      <c r="DU717" s="5"/>
      <c r="DV717" s="5"/>
      <c r="DW717" s="5"/>
    </row>
    <row r="718" spans="2:127" x14ac:dyDescent="0.2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c r="CY718" s="5"/>
      <c r="CZ718" s="5"/>
      <c r="DA718" s="5"/>
      <c r="DB718" s="5"/>
      <c r="DC718" s="5"/>
      <c r="DD718" s="5"/>
      <c r="DE718" s="5"/>
      <c r="DF718" s="5"/>
      <c r="DG718" s="5"/>
      <c r="DH718" s="5"/>
      <c r="DI718" s="5"/>
      <c r="DJ718" s="5"/>
      <c r="DK718" s="5"/>
      <c r="DL718" s="5"/>
      <c r="DM718" s="5"/>
      <c r="DN718" s="5"/>
      <c r="DO718" s="5"/>
      <c r="DP718" s="5"/>
      <c r="DQ718" s="5"/>
      <c r="DR718" s="5"/>
      <c r="DS718" s="5"/>
      <c r="DT718" s="5"/>
      <c r="DU718" s="5"/>
      <c r="DV718" s="5"/>
      <c r="DW718" s="5"/>
    </row>
    <row r="719" spans="2:127" x14ac:dyDescent="0.2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c r="CY719" s="5"/>
      <c r="CZ719" s="5"/>
      <c r="DA719" s="5"/>
      <c r="DB719" s="5"/>
      <c r="DC719" s="5"/>
      <c r="DD719" s="5"/>
      <c r="DE719" s="5"/>
      <c r="DF719" s="5"/>
      <c r="DG719" s="5"/>
      <c r="DH719" s="5"/>
      <c r="DI719" s="5"/>
      <c r="DJ719" s="5"/>
      <c r="DK719" s="5"/>
      <c r="DL719" s="5"/>
      <c r="DM719" s="5"/>
      <c r="DN719" s="5"/>
      <c r="DO719" s="5"/>
      <c r="DP719" s="5"/>
      <c r="DQ719" s="5"/>
      <c r="DR719" s="5"/>
      <c r="DS719" s="5"/>
      <c r="DT719" s="5"/>
      <c r="DU719" s="5"/>
      <c r="DV719" s="5"/>
      <c r="DW719" s="5"/>
    </row>
    <row r="720" spans="2:127" x14ac:dyDescent="0.2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c r="CY720" s="5"/>
      <c r="CZ720" s="5"/>
      <c r="DA720" s="5"/>
      <c r="DB720" s="5"/>
      <c r="DC720" s="5"/>
      <c r="DD720" s="5"/>
      <c r="DE720" s="5"/>
      <c r="DF720" s="5"/>
      <c r="DG720" s="5"/>
      <c r="DH720" s="5"/>
      <c r="DI720" s="5"/>
      <c r="DJ720" s="5"/>
      <c r="DK720" s="5"/>
      <c r="DL720" s="5"/>
      <c r="DM720" s="5"/>
      <c r="DN720" s="5"/>
      <c r="DO720" s="5"/>
      <c r="DP720" s="5"/>
      <c r="DQ720" s="5"/>
      <c r="DR720" s="5"/>
      <c r="DS720" s="5"/>
      <c r="DT720" s="5"/>
      <c r="DU720" s="5"/>
      <c r="DV720" s="5"/>
      <c r="DW720" s="5"/>
    </row>
    <row r="721" spans="2:127" x14ac:dyDescent="0.2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c r="CY721" s="5"/>
      <c r="CZ721" s="5"/>
      <c r="DA721" s="5"/>
      <c r="DB721" s="5"/>
      <c r="DC721" s="5"/>
      <c r="DD721" s="5"/>
      <c r="DE721" s="5"/>
      <c r="DF721" s="5"/>
      <c r="DG721" s="5"/>
      <c r="DH721" s="5"/>
      <c r="DI721" s="5"/>
      <c r="DJ721" s="5"/>
      <c r="DK721" s="5"/>
      <c r="DL721" s="5"/>
      <c r="DM721" s="5"/>
      <c r="DN721" s="5"/>
      <c r="DO721" s="5"/>
      <c r="DP721" s="5"/>
      <c r="DQ721" s="5"/>
      <c r="DR721" s="5"/>
      <c r="DS721" s="5"/>
      <c r="DT721" s="5"/>
      <c r="DU721" s="5"/>
      <c r="DV721" s="5"/>
      <c r="DW721" s="5"/>
    </row>
    <row r="722" spans="2:127" x14ac:dyDescent="0.2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5"/>
      <c r="CQ722" s="5"/>
      <c r="CR722" s="5"/>
      <c r="CS722" s="5"/>
      <c r="CT722" s="5"/>
      <c r="CU722" s="5"/>
      <c r="CV722" s="5"/>
      <c r="CW722" s="5"/>
      <c r="CX722" s="5"/>
      <c r="CY722" s="5"/>
      <c r="CZ722" s="5"/>
      <c r="DA722" s="5"/>
      <c r="DB722" s="5"/>
      <c r="DC722" s="5"/>
      <c r="DD722" s="5"/>
      <c r="DE722" s="5"/>
      <c r="DF722" s="5"/>
      <c r="DG722" s="5"/>
      <c r="DH722" s="5"/>
      <c r="DI722" s="5"/>
      <c r="DJ722" s="5"/>
      <c r="DK722" s="5"/>
      <c r="DL722" s="5"/>
      <c r="DM722" s="5"/>
      <c r="DN722" s="5"/>
      <c r="DO722" s="5"/>
      <c r="DP722" s="5"/>
      <c r="DQ722" s="5"/>
      <c r="DR722" s="5"/>
      <c r="DS722" s="5"/>
      <c r="DT722" s="5"/>
      <c r="DU722" s="5"/>
      <c r="DV722" s="5"/>
      <c r="DW722" s="5"/>
    </row>
    <row r="723" spans="2:127" x14ac:dyDescent="0.2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5"/>
      <c r="CL723" s="5"/>
      <c r="CM723" s="5"/>
      <c r="CN723" s="5"/>
      <c r="CO723" s="5"/>
      <c r="CP723" s="5"/>
      <c r="CQ723" s="5"/>
      <c r="CR723" s="5"/>
      <c r="CS723" s="5"/>
      <c r="CT723" s="5"/>
      <c r="CU723" s="5"/>
      <c r="CV723" s="5"/>
      <c r="CW723" s="5"/>
      <c r="CX723" s="5"/>
      <c r="CY723" s="5"/>
      <c r="CZ723" s="5"/>
      <c r="DA723" s="5"/>
      <c r="DB723" s="5"/>
      <c r="DC723" s="5"/>
      <c r="DD723" s="5"/>
      <c r="DE723" s="5"/>
      <c r="DF723" s="5"/>
      <c r="DG723" s="5"/>
      <c r="DH723" s="5"/>
      <c r="DI723" s="5"/>
      <c r="DJ723" s="5"/>
      <c r="DK723" s="5"/>
      <c r="DL723" s="5"/>
      <c r="DM723" s="5"/>
      <c r="DN723" s="5"/>
      <c r="DO723" s="5"/>
      <c r="DP723" s="5"/>
      <c r="DQ723" s="5"/>
      <c r="DR723" s="5"/>
      <c r="DS723" s="5"/>
      <c r="DT723" s="5"/>
      <c r="DU723" s="5"/>
      <c r="DV723" s="5"/>
      <c r="DW723" s="5"/>
    </row>
    <row r="724" spans="2:127" x14ac:dyDescent="0.2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5"/>
      <c r="CN724" s="5"/>
      <c r="CO724" s="5"/>
      <c r="CP724" s="5"/>
      <c r="CQ724" s="5"/>
      <c r="CR724" s="5"/>
      <c r="CS724" s="5"/>
      <c r="CT724" s="5"/>
      <c r="CU724" s="5"/>
      <c r="CV724" s="5"/>
      <c r="CW724" s="5"/>
      <c r="CX724" s="5"/>
      <c r="CY724" s="5"/>
      <c r="CZ724" s="5"/>
      <c r="DA724" s="5"/>
      <c r="DB724" s="5"/>
      <c r="DC724" s="5"/>
      <c r="DD724" s="5"/>
      <c r="DE724" s="5"/>
      <c r="DF724" s="5"/>
      <c r="DG724" s="5"/>
      <c r="DH724" s="5"/>
      <c r="DI724" s="5"/>
      <c r="DJ724" s="5"/>
      <c r="DK724" s="5"/>
      <c r="DL724" s="5"/>
      <c r="DM724" s="5"/>
      <c r="DN724" s="5"/>
      <c r="DO724" s="5"/>
      <c r="DP724" s="5"/>
      <c r="DQ724" s="5"/>
      <c r="DR724" s="5"/>
      <c r="DS724" s="5"/>
      <c r="DT724" s="5"/>
      <c r="DU724" s="5"/>
      <c r="DV724" s="5"/>
      <c r="DW724" s="5"/>
    </row>
    <row r="725" spans="2:127" x14ac:dyDescent="0.2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5"/>
      <c r="CQ725" s="5"/>
      <c r="CR725" s="5"/>
      <c r="CS725" s="5"/>
      <c r="CT725" s="5"/>
      <c r="CU725" s="5"/>
      <c r="CV725" s="5"/>
      <c r="CW725" s="5"/>
      <c r="CX725" s="5"/>
      <c r="CY725" s="5"/>
      <c r="CZ725" s="5"/>
      <c r="DA725" s="5"/>
      <c r="DB725" s="5"/>
      <c r="DC725" s="5"/>
      <c r="DD725" s="5"/>
      <c r="DE725" s="5"/>
      <c r="DF725" s="5"/>
      <c r="DG725" s="5"/>
      <c r="DH725" s="5"/>
      <c r="DI725" s="5"/>
      <c r="DJ725" s="5"/>
      <c r="DK725" s="5"/>
      <c r="DL725" s="5"/>
      <c r="DM725" s="5"/>
      <c r="DN725" s="5"/>
      <c r="DO725" s="5"/>
      <c r="DP725" s="5"/>
      <c r="DQ725" s="5"/>
      <c r="DR725" s="5"/>
      <c r="DS725" s="5"/>
      <c r="DT725" s="5"/>
      <c r="DU725" s="5"/>
      <c r="DV725" s="5"/>
      <c r="DW725" s="5"/>
    </row>
    <row r="726" spans="2:127" x14ac:dyDescent="0.2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c r="CW726" s="5"/>
      <c r="CX726" s="5"/>
      <c r="CY726" s="5"/>
      <c r="CZ726" s="5"/>
      <c r="DA726" s="5"/>
      <c r="DB726" s="5"/>
      <c r="DC726" s="5"/>
      <c r="DD726" s="5"/>
      <c r="DE726" s="5"/>
      <c r="DF726" s="5"/>
      <c r="DG726" s="5"/>
      <c r="DH726" s="5"/>
      <c r="DI726" s="5"/>
      <c r="DJ726" s="5"/>
      <c r="DK726" s="5"/>
      <c r="DL726" s="5"/>
      <c r="DM726" s="5"/>
      <c r="DN726" s="5"/>
      <c r="DO726" s="5"/>
      <c r="DP726" s="5"/>
      <c r="DQ726" s="5"/>
      <c r="DR726" s="5"/>
      <c r="DS726" s="5"/>
      <c r="DT726" s="5"/>
      <c r="DU726" s="5"/>
      <c r="DV726" s="5"/>
      <c r="DW726" s="5"/>
    </row>
    <row r="727" spans="2:127" x14ac:dyDescent="0.2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5"/>
      <c r="CQ727" s="5"/>
      <c r="CR727" s="5"/>
      <c r="CS727" s="5"/>
      <c r="CT727" s="5"/>
      <c r="CU727" s="5"/>
      <c r="CV727" s="5"/>
      <c r="CW727" s="5"/>
      <c r="CX727" s="5"/>
      <c r="CY727" s="5"/>
      <c r="CZ727" s="5"/>
      <c r="DA727" s="5"/>
      <c r="DB727" s="5"/>
      <c r="DC727" s="5"/>
      <c r="DD727" s="5"/>
      <c r="DE727" s="5"/>
      <c r="DF727" s="5"/>
      <c r="DG727" s="5"/>
      <c r="DH727" s="5"/>
      <c r="DI727" s="5"/>
      <c r="DJ727" s="5"/>
      <c r="DK727" s="5"/>
      <c r="DL727" s="5"/>
      <c r="DM727" s="5"/>
      <c r="DN727" s="5"/>
      <c r="DO727" s="5"/>
      <c r="DP727" s="5"/>
      <c r="DQ727" s="5"/>
      <c r="DR727" s="5"/>
      <c r="DS727" s="5"/>
      <c r="DT727" s="5"/>
      <c r="DU727" s="5"/>
      <c r="DV727" s="5"/>
      <c r="DW727" s="5"/>
    </row>
    <row r="728" spans="2:127" x14ac:dyDescent="0.2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5"/>
      <c r="CQ728" s="5"/>
      <c r="CR728" s="5"/>
      <c r="CS728" s="5"/>
      <c r="CT728" s="5"/>
      <c r="CU728" s="5"/>
      <c r="CV728" s="5"/>
      <c r="CW728" s="5"/>
      <c r="CX728" s="5"/>
      <c r="CY728" s="5"/>
      <c r="CZ728" s="5"/>
      <c r="DA728" s="5"/>
      <c r="DB728" s="5"/>
      <c r="DC728" s="5"/>
      <c r="DD728" s="5"/>
      <c r="DE728" s="5"/>
      <c r="DF728" s="5"/>
      <c r="DG728" s="5"/>
      <c r="DH728" s="5"/>
      <c r="DI728" s="5"/>
      <c r="DJ728" s="5"/>
      <c r="DK728" s="5"/>
      <c r="DL728" s="5"/>
      <c r="DM728" s="5"/>
      <c r="DN728" s="5"/>
      <c r="DO728" s="5"/>
      <c r="DP728" s="5"/>
      <c r="DQ728" s="5"/>
      <c r="DR728" s="5"/>
      <c r="DS728" s="5"/>
      <c r="DT728" s="5"/>
      <c r="DU728" s="5"/>
      <c r="DV728" s="5"/>
      <c r="DW728" s="5"/>
    </row>
    <row r="729" spans="2:127" x14ac:dyDescent="0.2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5"/>
      <c r="CQ729" s="5"/>
      <c r="CR729" s="5"/>
      <c r="CS729" s="5"/>
      <c r="CT729" s="5"/>
      <c r="CU729" s="5"/>
      <c r="CV729" s="5"/>
      <c r="CW729" s="5"/>
      <c r="CX729" s="5"/>
      <c r="CY729" s="5"/>
      <c r="CZ729" s="5"/>
      <c r="DA729" s="5"/>
      <c r="DB729" s="5"/>
      <c r="DC729" s="5"/>
      <c r="DD729" s="5"/>
      <c r="DE729" s="5"/>
      <c r="DF729" s="5"/>
      <c r="DG729" s="5"/>
      <c r="DH729" s="5"/>
      <c r="DI729" s="5"/>
      <c r="DJ729" s="5"/>
      <c r="DK729" s="5"/>
      <c r="DL729" s="5"/>
      <c r="DM729" s="5"/>
      <c r="DN729" s="5"/>
      <c r="DO729" s="5"/>
      <c r="DP729" s="5"/>
      <c r="DQ729" s="5"/>
      <c r="DR729" s="5"/>
      <c r="DS729" s="5"/>
      <c r="DT729" s="5"/>
      <c r="DU729" s="5"/>
      <c r="DV729" s="5"/>
      <c r="DW729" s="5"/>
    </row>
    <row r="730" spans="2:127" x14ac:dyDescent="0.2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c r="CA730" s="5"/>
      <c r="CB730" s="5"/>
      <c r="CC730" s="5"/>
      <c r="CD730" s="5"/>
      <c r="CE730" s="5"/>
      <c r="CF730" s="5"/>
      <c r="CG730" s="5"/>
      <c r="CH730" s="5"/>
      <c r="CI730" s="5"/>
      <c r="CJ730" s="5"/>
      <c r="CK730" s="5"/>
      <c r="CL730" s="5"/>
      <c r="CM730" s="5"/>
      <c r="CN730" s="5"/>
      <c r="CO730" s="5"/>
      <c r="CP730" s="5"/>
      <c r="CQ730" s="5"/>
      <c r="CR730" s="5"/>
      <c r="CS730" s="5"/>
      <c r="CT730" s="5"/>
      <c r="CU730" s="5"/>
      <c r="CV730" s="5"/>
      <c r="CW730" s="5"/>
      <c r="CX730" s="5"/>
      <c r="CY730" s="5"/>
      <c r="CZ730" s="5"/>
      <c r="DA730" s="5"/>
      <c r="DB730" s="5"/>
      <c r="DC730" s="5"/>
      <c r="DD730" s="5"/>
      <c r="DE730" s="5"/>
      <c r="DF730" s="5"/>
      <c r="DG730" s="5"/>
      <c r="DH730" s="5"/>
      <c r="DI730" s="5"/>
      <c r="DJ730" s="5"/>
      <c r="DK730" s="5"/>
      <c r="DL730" s="5"/>
      <c r="DM730" s="5"/>
      <c r="DN730" s="5"/>
      <c r="DO730" s="5"/>
      <c r="DP730" s="5"/>
      <c r="DQ730" s="5"/>
      <c r="DR730" s="5"/>
      <c r="DS730" s="5"/>
      <c r="DT730" s="5"/>
      <c r="DU730" s="5"/>
      <c r="DV730" s="5"/>
      <c r="DW730" s="5"/>
    </row>
    <row r="731" spans="2:127" x14ac:dyDescent="0.2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c r="CV731" s="5"/>
      <c r="CW731" s="5"/>
      <c r="CX731" s="5"/>
      <c r="CY731" s="5"/>
      <c r="CZ731" s="5"/>
      <c r="DA731" s="5"/>
      <c r="DB731" s="5"/>
      <c r="DC731" s="5"/>
      <c r="DD731" s="5"/>
      <c r="DE731" s="5"/>
      <c r="DF731" s="5"/>
      <c r="DG731" s="5"/>
      <c r="DH731" s="5"/>
      <c r="DI731" s="5"/>
      <c r="DJ731" s="5"/>
      <c r="DK731" s="5"/>
      <c r="DL731" s="5"/>
      <c r="DM731" s="5"/>
      <c r="DN731" s="5"/>
      <c r="DO731" s="5"/>
      <c r="DP731" s="5"/>
      <c r="DQ731" s="5"/>
      <c r="DR731" s="5"/>
      <c r="DS731" s="5"/>
      <c r="DT731" s="5"/>
      <c r="DU731" s="5"/>
      <c r="DV731" s="5"/>
      <c r="DW731" s="5"/>
    </row>
    <row r="732" spans="2:127" x14ac:dyDescent="0.2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5"/>
      <c r="CQ732" s="5"/>
      <c r="CR732" s="5"/>
      <c r="CS732" s="5"/>
      <c r="CT732" s="5"/>
      <c r="CU732" s="5"/>
      <c r="CV732" s="5"/>
      <c r="CW732" s="5"/>
      <c r="CX732" s="5"/>
      <c r="CY732" s="5"/>
      <c r="CZ732" s="5"/>
      <c r="DA732" s="5"/>
      <c r="DB732" s="5"/>
      <c r="DC732" s="5"/>
      <c r="DD732" s="5"/>
      <c r="DE732" s="5"/>
      <c r="DF732" s="5"/>
      <c r="DG732" s="5"/>
      <c r="DH732" s="5"/>
      <c r="DI732" s="5"/>
      <c r="DJ732" s="5"/>
      <c r="DK732" s="5"/>
      <c r="DL732" s="5"/>
      <c r="DM732" s="5"/>
      <c r="DN732" s="5"/>
      <c r="DO732" s="5"/>
      <c r="DP732" s="5"/>
      <c r="DQ732" s="5"/>
      <c r="DR732" s="5"/>
      <c r="DS732" s="5"/>
      <c r="DT732" s="5"/>
      <c r="DU732" s="5"/>
      <c r="DV732" s="5"/>
      <c r="DW732" s="5"/>
    </row>
    <row r="733" spans="2:127" x14ac:dyDescent="0.2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5"/>
      <c r="CQ733" s="5"/>
      <c r="CR733" s="5"/>
      <c r="CS733" s="5"/>
      <c r="CT733" s="5"/>
      <c r="CU733" s="5"/>
      <c r="CV733" s="5"/>
      <c r="CW733" s="5"/>
      <c r="CX733" s="5"/>
      <c r="CY733" s="5"/>
      <c r="CZ733" s="5"/>
      <c r="DA733" s="5"/>
      <c r="DB733" s="5"/>
      <c r="DC733" s="5"/>
      <c r="DD733" s="5"/>
      <c r="DE733" s="5"/>
      <c r="DF733" s="5"/>
      <c r="DG733" s="5"/>
      <c r="DH733" s="5"/>
      <c r="DI733" s="5"/>
      <c r="DJ733" s="5"/>
      <c r="DK733" s="5"/>
      <c r="DL733" s="5"/>
      <c r="DM733" s="5"/>
      <c r="DN733" s="5"/>
      <c r="DO733" s="5"/>
      <c r="DP733" s="5"/>
      <c r="DQ733" s="5"/>
      <c r="DR733" s="5"/>
      <c r="DS733" s="5"/>
      <c r="DT733" s="5"/>
      <c r="DU733" s="5"/>
      <c r="DV733" s="5"/>
      <c r="DW733" s="5"/>
    </row>
    <row r="734" spans="2:127" x14ac:dyDescent="0.2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5"/>
      <c r="CQ734" s="5"/>
      <c r="CR734" s="5"/>
      <c r="CS734" s="5"/>
      <c r="CT734" s="5"/>
      <c r="CU734" s="5"/>
      <c r="CV734" s="5"/>
      <c r="CW734" s="5"/>
      <c r="CX734" s="5"/>
      <c r="CY734" s="5"/>
      <c r="CZ734" s="5"/>
      <c r="DA734" s="5"/>
      <c r="DB734" s="5"/>
      <c r="DC734" s="5"/>
      <c r="DD734" s="5"/>
      <c r="DE734" s="5"/>
      <c r="DF734" s="5"/>
      <c r="DG734" s="5"/>
      <c r="DH734" s="5"/>
      <c r="DI734" s="5"/>
      <c r="DJ734" s="5"/>
      <c r="DK734" s="5"/>
      <c r="DL734" s="5"/>
      <c r="DM734" s="5"/>
      <c r="DN734" s="5"/>
      <c r="DO734" s="5"/>
      <c r="DP734" s="5"/>
      <c r="DQ734" s="5"/>
      <c r="DR734" s="5"/>
      <c r="DS734" s="5"/>
      <c r="DT734" s="5"/>
      <c r="DU734" s="5"/>
      <c r="DV734" s="5"/>
      <c r="DW734" s="5"/>
    </row>
    <row r="735" spans="2:127" x14ac:dyDescent="0.2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5"/>
      <c r="CN735" s="5"/>
      <c r="CO735" s="5"/>
      <c r="CP735" s="5"/>
      <c r="CQ735" s="5"/>
      <c r="CR735" s="5"/>
      <c r="CS735" s="5"/>
      <c r="CT735" s="5"/>
      <c r="CU735" s="5"/>
      <c r="CV735" s="5"/>
      <c r="CW735" s="5"/>
      <c r="CX735" s="5"/>
      <c r="CY735" s="5"/>
      <c r="CZ735" s="5"/>
      <c r="DA735" s="5"/>
      <c r="DB735" s="5"/>
      <c r="DC735" s="5"/>
      <c r="DD735" s="5"/>
      <c r="DE735" s="5"/>
      <c r="DF735" s="5"/>
      <c r="DG735" s="5"/>
      <c r="DH735" s="5"/>
      <c r="DI735" s="5"/>
      <c r="DJ735" s="5"/>
      <c r="DK735" s="5"/>
      <c r="DL735" s="5"/>
      <c r="DM735" s="5"/>
      <c r="DN735" s="5"/>
      <c r="DO735" s="5"/>
      <c r="DP735" s="5"/>
      <c r="DQ735" s="5"/>
      <c r="DR735" s="5"/>
      <c r="DS735" s="5"/>
      <c r="DT735" s="5"/>
      <c r="DU735" s="5"/>
      <c r="DV735" s="5"/>
      <c r="DW735" s="5"/>
    </row>
    <row r="736" spans="2:127" x14ac:dyDescent="0.2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5"/>
      <c r="CU736" s="5"/>
      <c r="CV736" s="5"/>
      <c r="CW736" s="5"/>
      <c r="CX736" s="5"/>
      <c r="CY736" s="5"/>
      <c r="CZ736" s="5"/>
      <c r="DA736" s="5"/>
      <c r="DB736" s="5"/>
      <c r="DC736" s="5"/>
      <c r="DD736" s="5"/>
      <c r="DE736" s="5"/>
      <c r="DF736" s="5"/>
      <c r="DG736" s="5"/>
      <c r="DH736" s="5"/>
      <c r="DI736" s="5"/>
      <c r="DJ736" s="5"/>
      <c r="DK736" s="5"/>
      <c r="DL736" s="5"/>
      <c r="DM736" s="5"/>
      <c r="DN736" s="5"/>
      <c r="DO736" s="5"/>
      <c r="DP736" s="5"/>
      <c r="DQ736" s="5"/>
      <c r="DR736" s="5"/>
      <c r="DS736" s="5"/>
      <c r="DT736" s="5"/>
      <c r="DU736" s="5"/>
      <c r="DV736" s="5"/>
      <c r="DW736" s="5"/>
    </row>
    <row r="737" spans="2:127" x14ac:dyDescent="0.2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5"/>
      <c r="CQ737" s="5"/>
      <c r="CR737" s="5"/>
      <c r="CS737" s="5"/>
      <c r="CT737" s="5"/>
      <c r="CU737" s="5"/>
      <c r="CV737" s="5"/>
      <c r="CW737" s="5"/>
      <c r="CX737" s="5"/>
      <c r="CY737" s="5"/>
      <c r="CZ737" s="5"/>
      <c r="DA737" s="5"/>
      <c r="DB737" s="5"/>
      <c r="DC737" s="5"/>
      <c r="DD737" s="5"/>
      <c r="DE737" s="5"/>
      <c r="DF737" s="5"/>
      <c r="DG737" s="5"/>
      <c r="DH737" s="5"/>
      <c r="DI737" s="5"/>
      <c r="DJ737" s="5"/>
      <c r="DK737" s="5"/>
      <c r="DL737" s="5"/>
      <c r="DM737" s="5"/>
      <c r="DN737" s="5"/>
      <c r="DO737" s="5"/>
      <c r="DP737" s="5"/>
      <c r="DQ737" s="5"/>
      <c r="DR737" s="5"/>
      <c r="DS737" s="5"/>
      <c r="DT737" s="5"/>
      <c r="DU737" s="5"/>
      <c r="DV737" s="5"/>
      <c r="DW737" s="5"/>
    </row>
    <row r="738" spans="2:127" x14ac:dyDescent="0.2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5"/>
      <c r="CQ738" s="5"/>
      <c r="CR738" s="5"/>
      <c r="CS738" s="5"/>
      <c r="CT738" s="5"/>
      <c r="CU738" s="5"/>
      <c r="CV738" s="5"/>
      <c r="CW738" s="5"/>
      <c r="CX738" s="5"/>
      <c r="CY738" s="5"/>
      <c r="CZ738" s="5"/>
      <c r="DA738" s="5"/>
      <c r="DB738" s="5"/>
      <c r="DC738" s="5"/>
      <c r="DD738" s="5"/>
      <c r="DE738" s="5"/>
      <c r="DF738" s="5"/>
      <c r="DG738" s="5"/>
      <c r="DH738" s="5"/>
      <c r="DI738" s="5"/>
      <c r="DJ738" s="5"/>
      <c r="DK738" s="5"/>
      <c r="DL738" s="5"/>
      <c r="DM738" s="5"/>
      <c r="DN738" s="5"/>
      <c r="DO738" s="5"/>
      <c r="DP738" s="5"/>
      <c r="DQ738" s="5"/>
      <c r="DR738" s="5"/>
      <c r="DS738" s="5"/>
      <c r="DT738" s="5"/>
      <c r="DU738" s="5"/>
      <c r="DV738" s="5"/>
      <c r="DW738" s="5"/>
    </row>
    <row r="739" spans="2:127" x14ac:dyDescent="0.2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5"/>
      <c r="CQ739" s="5"/>
      <c r="CR739" s="5"/>
      <c r="CS739" s="5"/>
      <c r="CT739" s="5"/>
      <c r="CU739" s="5"/>
      <c r="CV739" s="5"/>
      <c r="CW739" s="5"/>
      <c r="CX739" s="5"/>
      <c r="CY739" s="5"/>
      <c r="CZ739" s="5"/>
      <c r="DA739" s="5"/>
      <c r="DB739" s="5"/>
      <c r="DC739" s="5"/>
      <c r="DD739" s="5"/>
      <c r="DE739" s="5"/>
      <c r="DF739" s="5"/>
      <c r="DG739" s="5"/>
      <c r="DH739" s="5"/>
      <c r="DI739" s="5"/>
      <c r="DJ739" s="5"/>
      <c r="DK739" s="5"/>
      <c r="DL739" s="5"/>
      <c r="DM739" s="5"/>
      <c r="DN739" s="5"/>
      <c r="DO739" s="5"/>
      <c r="DP739" s="5"/>
      <c r="DQ739" s="5"/>
      <c r="DR739" s="5"/>
      <c r="DS739" s="5"/>
      <c r="DT739" s="5"/>
      <c r="DU739" s="5"/>
      <c r="DV739" s="5"/>
      <c r="DW739" s="5"/>
    </row>
    <row r="740" spans="2:127" x14ac:dyDescent="0.2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5"/>
      <c r="CQ740" s="5"/>
      <c r="CR740" s="5"/>
      <c r="CS740" s="5"/>
      <c r="CT740" s="5"/>
      <c r="CU740" s="5"/>
      <c r="CV740" s="5"/>
      <c r="CW740" s="5"/>
      <c r="CX740" s="5"/>
      <c r="CY740" s="5"/>
      <c r="CZ740" s="5"/>
      <c r="DA740" s="5"/>
      <c r="DB740" s="5"/>
      <c r="DC740" s="5"/>
      <c r="DD740" s="5"/>
      <c r="DE740" s="5"/>
      <c r="DF740" s="5"/>
      <c r="DG740" s="5"/>
      <c r="DH740" s="5"/>
      <c r="DI740" s="5"/>
      <c r="DJ740" s="5"/>
      <c r="DK740" s="5"/>
      <c r="DL740" s="5"/>
      <c r="DM740" s="5"/>
      <c r="DN740" s="5"/>
      <c r="DO740" s="5"/>
      <c r="DP740" s="5"/>
      <c r="DQ740" s="5"/>
      <c r="DR740" s="5"/>
      <c r="DS740" s="5"/>
      <c r="DT740" s="5"/>
      <c r="DU740" s="5"/>
      <c r="DV740" s="5"/>
      <c r="DW740" s="5"/>
    </row>
    <row r="741" spans="2:127" x14ac:dyDescent="0.2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M741" s="5"/>
      <c r="DN741" s="5"/>
      <c r="DO741" s="5"/>
      <c r="DP741" s="5"/>
      <c r="DQ741" s="5"/>
      <c r="DR741" s="5"/>
      <c r="DS741" s="5"/>
      <c r="DT741" s="5"/>
      <c r="DU741" s="5"/>
      <c r="DV741" s="5"/>
      <c r="DW741" s="5"/>
    </row>
    <row r="742" spans="2:127" x14ac:dyDescent="0.2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M742" s="5"/>
      <c r="DN742" s="5"/>
      <c r="DO742" s="5"/>
      <c r="DP742" s="5"/>
      <c r="DQ742" s="5"/>
      <c r="DR742" s="5"/>
      <c r="DS742" s="5"/>
      <c r="DT742" s="5"/>
      <c r="DU742" s="5"/>
      <c r="DV742" s="5"/>
      <c r="DW742" s="5"/>
    </row>
    <row r="743" spans="2:127" x14ac:dyDescent="0.2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c r="CV743" s="5"/>
      <c r="CW743" s="5"/>
      <c r="CX743" s="5"/>
      <c r="CY743" s="5"/>
      <c r="CZ743" s="5"/>
      <c r="DA743" s="5"/>
      <c r="DB743" s="5"/>
      <c r="DC743" s="5"/>
      <c r="DD743" s="5"/>
      <c r="DE743" s="5"/>
      <c r="DF743" s="5"/>
      <c r="DG743" s="5"/>
      <c r="DH743" s="5"/>
      <c r="DI743" s="5"/>
      <c r="DJ743" s="5"/>
      <c r="DK743" s="5"/>
      <c r="DL743" s="5"/>
      <c r="DM743" s="5"/>
      <c r="DN743" s="5"/>
      <c r="DO743" s="5"/>
      <c r="DP743" s="5"/>
      <c r="DQ743" s="5"/>
      <c r="DR743" s="5"/>
      <c r="DS743" s="5"/>
      <c r="DT743" s="5"/>
      <c r="DU743" s="5"/>
      <c r="DV743" s="5"/>
      <c r="DW743" s="5"/>
    </row>
    <row r="744" spans="2:127" x14ac:dyDescent="0.2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5"/>
      <c r="CQ744" s="5"/>
      <c r="CR744" s="5"/>
      <c r="CS744" s="5"/>
      <c r="CT744" s="5"/>
      <c r="CU744" s="5"/>
      <c r="CV744" s="5"/>
      <c r="CW744" s="5"/>
      <c r="CX744" s="5"/>
      <c r="CY744" s="5"/>
      <c r="CZ744" s="5"/>
      <c r="DA744" s="5"/>
      <c r="DB744" s="5"/>
      <c r="DC744" s="5"/>
      <c r="DD744" s="5"/>
      <c r="DE744" s="5"/>
      <c r="DF744" s="5"/>
      <c r="DG744" s="5"/>
      <c r="DH744" s="5"/>
      <c r="DI744" s="5"/>
      <c r="DJ744" s="5"/>
      <c r="DK744" s="5"/>
      <c r="DL744" s="5"/>
      <c r="DM744" s="5"/>
      <c r="DN744" s="5"/>
      <c r="DO744" s="5"/>
      <c r="DP744" s="5"/>
      <c r="DQ744" s="5"/>
      <c r="DR744" s="5"/>
      <c r="DS744" s="5"/>
      <c r="DT744" s="5"/>
      <c r="DU744" s="5"/>
      <c r="DV744" s="5"/>
      <c r="DW744" s="5"/>
    </row>
    <row r="745" spans="2:127" x14ac:dyDescent="0.2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c r="DM745" s="5"/>
      <c r="DN745" s="5"/>
      <c r="DO745" s="5"/>
      <c r="DP745" s="5"/>
      <c r="DQ745" s="5"/>
      <c r="DR745" s="5"/>
      <c r="DS745" s="5"/>
      <c r="DT745" s="5"/>
      <c r="DU745" s="5"/>
      <c r="DV745" s="5"/>
      <c r="DW745" s="5"/>
    </row>
    <row r="746" spans="2:127" x14ac:dyDescent="0.2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5"/>
      <c r="CQ746" s="5"/>
      <c r="CR746" s="5"/>
      <c r="CS746" s="5"/>
      <c r="CT746" s="5"/>
      <c r="CU746" s="5"/>
      <c r="CV746" s="5"/>
      <c r="CW746" s="5"/>
      <c r="CX746" s="5"/>
      <c r="CY746" s="5"/>
      <c r="CZ746" s="5"/>
      <c r="DA746" s="5"/>
      <c r="DB746" s="5"/>
      <c r="DC746" s="5"/>
      <c r="DD746" s="5"/>
      <c r="DE746" s="5"/>
      <c r="DF746" s="5"/>
      <c r="DG746" s="5"/>
      <c r="DH746" s="5"/>
      <c r="DI746" s="5"/>
      <c r="DJ746" s="5"/>
      <c r="DK746" s="5"/>
      <c r="DL746" s="5"/>
      <c r="DM746" s="5"/>
      <c r="DN746" s="5"/>
      <c r="DO746" s="5"/>
      <c r="DP746" s="5"/>
      <c r="DQ746" s="5"/>
      <c r="DR746" s="5"/>
      <c r="DS746" s="5"/>
      <c r="DT746" s="5"/>
      <c r="DU746" s="5"/>
      <c r="DV746" s="5"/>
      <c r="DW746" s="5"/>
    </row>
    <row r="747" spans="2:127" x14ac:dyDescent="0.2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c r="DM747" s="5"/>
      <c r="DN747" s="5"/>
      <c r="DO747" s="5"/>
      <c r="DP747" s="5"/>
      <c r="DQ747" s="5"/>
      <c r="DR747" s="5"/>
      <c r="DS747" s="5"/>
      <c r="DT747" s="5"/>
      <c r="DU747" s="5"/>
      <c r="DV747" s="5"/>
      <c r="DW747" s="5"/>
    </row>
    <row r="748" spans="2:127" x14ac:dyDescent="0.2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5"/>
      <c r="CU748" s="5"/>
      <c r="CV748" s="5"/>
      <c r="CW748" s="5"/>
      <c r="CX748" s="5"/>
      <c r="CY748" s="5"/>
      <c r="CZ748" s="5"/>
      <c r="DA748" s="5"/>
      <c r="DB748" s="5"/>
      <c r="DC748" s="5"/>
      <c r="DD748" s="5"/>
      <c r="DE748" s="5"/>
      <c r="DF748" s="5"/>
      <c r="DG748" s="5"/>
      <c r="DH748" s="5"/>
      <c r="DI748" s="5"/>
      <c r="DJ748" s="5"/>
      <c r="DK748" s="5"/>
      <c r="DL748" s="5"/>
      <c r="DM748" s="5"/>
      <c r="DN748" s="5"/>
      <c r="DO748" s="5"/>
      <c r="DP748" s="5"/>
      <c r="DQ748" s="5"/>
      <c r="DR748" s="5"/>
      <c r="DS748" s="5"/>
      <c r="DT748" s="5"/>
      <c r="DU748" s="5"/>
      <c r="DV748" s="5"/>
      <c r="DW748" s="5"/>
    </row>
    <row r="749" spans="2:127" x14ac:dyDescent="0.2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5"/>
      <c r="CQ749" s="5"/>
      <c r="CR749" s="5"/>
      <c r="CS749" s="5"/>
      <c r="CT749" s="5"/>
      <c r="CU749" s="5"/>
      <c r="CV749" s="5"/>
      <c r="CW749" s="5"/>
      <c r="CX749" s="5"/>
      <c r="CY749" s="5"/>
      <c r="CZ749" s="5"/>
      <c r="DA749" s="5"/>
      <c r="DB749" s="5"/>
      <c r="DC749" s="5"/>
      <c r="DD749" s="5"/>
      <c r="DE749" s="5"/>
      <c r="DF749" s="5"/>
      <c r="DG749" s="5"/>
      <c r="DH749" s="5"/>
      <c r="DI749" s="5"/>
      <c r="DJ749" s="5"/>
      <c r="DK749" s="5"/>
      <c r="DL749" s="5"/>
      <c r="DM749" s="5"/>
      <c r="DN749" s="5"/>
      <c r="DO749" s="5"/>
      <c r="DP749" s="5"/>
      <c r="DQ749" s="5"/>
      <c r="DR749" s="5"/>
      <c r="DS749" s="5"/>
      <c r="DT749" s="5"/>
      <c r="DU749" s="5"/>
      <c r="DV749" s="5"/>
      <c r="DW749" s="5"/>
    </row>
    <row r="750" spans="2:127" x14ac:dyDescent="0.2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5"/>
      <c r="CL750" s="5"/>
      <c r="CM750" s="5"/>
      <c r="CN750" s="5"/>
      <c r="CO750" s="5"/>
      <c r="CP750" s="5"/>
      <c r="CQ750" s="5"/>
      <c r="CR750" s="5"/>
      <c r="CS750" s="5"/>
      <c r="CT750" s="5"/>
      <c r="CU750" s="5"/>
      <c r="CV750" s="5"/>
      <c r="CW750" s="5"/>
      <c r="CX750" s="5"/>
      <c r="CY750" s="5"/>
      <c r="CZ750" s="5"/>
      <c r="DA750" s="5"/>
      <c r="DB750" s="5"/>
      <c r="DC750" s="5"/>
      <c r="DD750" s="5"/>
      <c r="DE750" s="5"/>
      <c r="DF750" s="5"/>
      <c r="DG750" s="5"/>
      <c r="DH750" s="5"/>
      <c r="DI750" s="5"/>
      <c r="DJ750" s="5"/>
      <c r="DK750" s="5"/>
      <c r="DL750" s="5"/>
      <c r="DM750" s="5"/>
      <c r="DN750" s="5"/>
      <c r="DO750" s="5"/>
      <c r="DP750" s="5"/>
      <c r="DQ750" s="5"/>
      <c r="DR750" s="5"/>
      <c r="DS750" s="5"/>
      <c r="DT750" s="5"/>
      <c r="DU750" s="5"/>
      <c r="DV750" s="5"/>
      <c r="DW750" s="5"/>
    </row>
    <row r="751" spans="2:127" x14ac:dyDescent="0.2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c r="DM751" s="5"/>
      <c r="DN751" s="5"/>
      <c r="DO751" s="5"/>
      <c r="DP751" s="5"/>
      <c r="DQ751" s="5"/>
      <c r="DR751" s="5"/>
      <c r="DS751" s="5"/>
      <c r="DT751" s="5"/>
      <c r="DU751" s="5"/>
      <c r="DV751" s="5"/>
      <c r="DW751" s="5"/>
    </row>
    <row r="752" spans="2:127" x14ac:dyDescent="0.2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c r="DM752" s="5"/>
      <c r="DN752" s="5"/>
      <c r="DO752" s="5"/>
      <c r="DP752" s="5"/>
      <c r="DQ752" s="5"/>
      <c r="DR752" s="5"/>
      <c r="DS752" s="5"/>
      <c r="DT752" s="5"/>
      <c r="DU752" s="5"/>
      <c r="DV752" s="5"/>
      <c r="DW752" s="5"/>
    </row>
    <row r="753" spans="2:127" x14ac:dyDescent="0.2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5"/>
      <c r="CQ753" s="5"/>
      <c r="CR753" s="5"/>
      <c r="CS753" s="5"/>
      <c r="CT753" s="5"/>
      <c r="CU753" s="5"/>
      <c r="CV753" s="5"/>
      <c r="CW753" s="5"/>
      <c r="CX753" s="5"/>
      <c r="CY753" s="5"/>
      <c r="CZ753" s="5"/>
      <c r="DA753" s="5"/>
      <c r="DB753" s="5"/>
      <c r="DC753" s="5"/>
      <c r="DD753" s="5"/>
      <c r="DE753" s="5"/>
      <c r="DF753" s="5"/>
      <c r="DG753" s="5"/>
      <c r="DH753" s="5"/>
      <c r="DI753" s="5"/>
      <c r="DJ753" s="5"/>
      <c r="DK753" s="5"/>
      <c r="DL753" s="5"/>
      <c r="DM753" s="5"/>
      <c r="DN753" s="5"/>
      <c r="DO753" s="5"/>
      <c r="DP753" s="5"/>
      <c r="DQ753" s="5"/>
      <c r="DR753" s="5"/>
      <c r="DS753" s="5"/>
      <c r="DT753" s="5"/>
      <c r="DU753" s="5"/>
      <c r="DV753" s="5"/>
      <c r="DW753" s="5"/>
    </row>
    <row r="754" spans="2:127" x14ac:dyDescent="0.2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5"/>
      <c r="CQ754" s="5"/>
      <c r="CR754" s="5"/>
      <c r="CS754" s="5"/>
      <c r="CT754" s="5"/>
      <c r="CU754" s="5"/>
      <c r="CV754" s="5"/>
      <c r="CW754" s="5"/>
      <c r="CX754" s="5"/>
      <c r="CY754" s="5"/>
      <c r="CZ754" s="5"/>
      <c r="DA754" s="5"/>
      <c r="DB754" s="5"/>
      <c r="DC754" s="5"/>
      <c r="DD754" s="5"/>
      <c r="DE754" s="5"/>
      <c r="DF754" s="5"/>
      <c r="DG754" s="5"/>
      <c r="DH754" s="5"/>
      <c r="DI754" s="5"/>
      <c r="DJ754" s="5"/>
      <c r="DK754" s="5"/>
      <c r="DL754" s="5"/>
      <c r="DM754" s="5"/>
      <c r="DN754" s="5"/>
      <c r="DO754" s="5"/>
      <c r="DP754" s="5"/>
      <c r="DQ754" s="5"/>
      <c r="DR754" s="5"/>
      <c r="DS754" s="5"/>
      <c r="DT754" s="5"/>
      <c r="DU754" s="5"/>
      <c r="DV754" s="5"/>
      <c r="DW754" s="5"/>
    </row>
    <row r="755" spans="2:127" x14ac:dyDescent="0.2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5"/>
      <c r="CQ755" s="5"/>
      <c r="CR755" s="5"/>
      <c r="CS755" s="5"/>
      <c r="CT755" s="5"/>
      <c r="CU755" s="5"/>
      <c r="CV755" s="5"/>
      <c r="CW755" s="5"/>
      <c r="CX755" s="5"/>
      <c r="CY755" s="5"/>
      <c r="CZ755" s="5"/>
      <c r="DA755" s="5"/>
      <c r="DB755" s="5"/>
      <c r="DC755" s="5"/>
      <c r="DD755" s="5"/>
      <c r="DE755" s="5"/>
      <c r="DF755" s="5"/>
      <c r="DG755" s="5"/>
      <c r="DH755" s="5"/>
      <c r="DI755" s="5"/>
      <c r="DJ755" s="5"/>
      <c r="DK755" s="5"/>
      <c r="DL755" s="5"/>
      <c r="DM755" s="5"/>
      <c r="DN755" s="5"/>
      <c r="DO755" s="5"/>
      <c r="DP755" s="5"/>
      <c r="DQ755" s="5"/>
      <c r="DR755" s="5"/>
      <c r="DS755" s="5"/>
      <c r="DT755" s="5"/>
      <c r="DU755" s="5"/>
      <c r="DV755" s="5"/>
      <c r="DW755" s="5"/>
    </row>
    <row r="756" spans="2:127" x14ac:dyDescent="0.2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5"/>
      <c r="CR756" s="5"/>
      <c r="CS756" s="5"/>
      <c r="CT756" s="5"/>
      <c r="CU756" s="5"/>
      <c r="CV756" s="5"/>
      <c r="CW756" s="5"/>
      <c r="CX756" s="5"/>
      <c r="CY756" s="5"/>
      <c r="CZ756" s="5"/>
      <c r="DA756" s="5"/>
      <c r="DB756" s="5"/>
      <c r="DC756" s="5"/>
      <c r="DD756" s="5"/>
      <c r="DE756" s="5"/>
      <c r="DF756" s="5"/>
      <c r="DG756" s="5"/>
      <c r="DH756" s="5"/>
      <c r="DI756" s="5"/>
      <c r="DJ756" s="5"/>
      <c r="DK756" s="5"/>
      <c r="DL756" s="5"/>
      <c r="DM756" s="5"/>
      <c r="DN756" s="5"/>
      <c r="DO756" s="5"/>
      <c r="DP756" s="5"/>
      <c r="DQ756" s="5"/>
      <c r="DR756" s="5"/>
      <c r="DS756" s="5"/>
      <c r="DT756" s="5"/>
      <c r="DU756" s="5"/>
      <c r="DV756" s="5"/>
      <c r="DW756" s="5"/>
    </row>
    <row r="757" spans="2:127" x14ac:dyDescent="0.2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5"/>
      <c r="CR757" s="5"/>
      <c r="CS757" s="5"/>
      <c r="CT757" s="5"/>
      <c r="CU757" s="5"/>
      <c r="CV757" s="5"/>
      <c r="CW757" s="5"/>
      <c r="CX757" s="5"/>
      <c r="CY757" s="5"/>
      <c r="CZ757" s="5"/>
      <c r="DA757" s="5"/>
      <c r="DB757" s="5"/>
      <c r="DC757" s="5"/>
      <c r="DD757" s="5"/>
      <c r="DE757" s="5"/>
      <c r="DF757" s="5"/>
      <c r="DG757" s="5"/>
      <c r="DH757" s="5"/>
      <c r="DI757" s="5"/>
      <c r="DJ757" s="5"/>
      <c r="DK757" s="5"/>
      <c r="DL757" s="5"/>
      <c r="DM757" s="5"/>
      <c r="DN757" s="5"/>
      <c r="DO757" s="5"/>
      <c r="DP757" s="5"/>
      <c r="DQ757" s="5"/>
      <c r="DR757" s="5"/>
      <c r="DS757" s="5"/>
      <c r="DT757" s="5"/>
      <c r="DU757" s="5"/>
      <c r="DV757" s="5"/>
      <c r="DW757" s="5"/>
    </row>
    <row r="758" spans="2:127" x14ac:dyDescent="0.2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5"/>
      <c r="CN758" s="5"/>
      <c r="CO758" s="5"/>
      <c r="CP758" s="5"/>
      <c r="CQ758" s="5"/>
      <c r="CR758" s="5"/>
      <c r="CS758" s="5"/>
      <c r="CT758" s="5"/>
      <c r="CU758" s="5"/>
      <c r="CV758" s="5"/>
      <c r="CW758" s="5"/>
      <c r="CX758" s="5"/>
      <c r="CY758" s="5"/>
      <c r="CZ758" s="5"/>
      <c r="DA758" s="5"/>
      <c r="DB758" s="5"/>
      <c r="DC758" s="5"/>
      <c r="DD758" s="5"/>
      <c r="DE758" s="5"/>
      <c r="DF758" s="5"/>
      <c r="DG758" s="5"/>
      <c r="DH758" s="5"/>
      <c r="DI758" s="5"/>
      <c r="DJ758" s="5"/>
      <c r="DK758" s="5"/>
      <c r="DL758" s="5"/>
      <c r="DM758" s="5"/>
      <c r="DN758" s="5"/>
      <c r="DO758" s="5"/>
      <c r="DP758" s="5"/>
      <c r="DQ758" s="5"/>
      <c r="DR758" s="5"/>
      <c r="DS758" s="5"/>
      <c r="DT758" s="5"/>
      <c r="DU758" s="5"/>
      <c r="DV758" s="5"/>
      <c r="DW758" s="5"/>
    </row>
    <row r="759" spans="2:127" x14ac:dyDescent="0.2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5"/>
      <c r="CN759" s="5"/>
      <c r="CO759" s="5"/>
      <c r="CP759" s="5"/>
      <c r="CQ759" s="5"/>
      <c r="CR759" s="5"/>
      <c r="CS759" s="5"/>
      <c r="CT759" s="5"/>
      <c r="CU759" s="5"/>
      <c r="CV759" s="5"/>
      <c r="CW759" s="5"/>
      <c r="CX759" s="5"/>
      <c r="CY759" s="5"/>
      <c r="CZ759" s="5"/>
      <c r="DA759" s="5"/>
      <c r="DB759" s="5"/>
      <c r="DC759" s="5"/>
      <c r="DD759" s="5"/>
      <c r="DE759" s="5"/>
      <c r="DF759" s="5"/>
      <c r="DG759" s="5"/>
      <c r="DH759" s="5"/>
      <c r="DI759" s="5"/>
      <c r="DJ759" s="5"/>
      <c r="DK759" s="5"/>
      <c r="DL759" s="5"/>
      <c r="DM759" s="5"/>
      <c r="DN759" s="5"/>
      <c r="DO759" s="5"/>
      <c r="DP759" s="5"/>
      <c r="DQ759" s="5"/>
      <c r="DR759" s="5"/>
      <c r="DS759" s="5"/>
      <c r="DT759" s="5"/>
      <c r="DU759" s="5"/>
      <c r="DV759" s="5"/>
      <c r="DW759" s="5"/>
    </row>
    <row r="760" spans="2:127" x14ac:dyDescent="0.2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5"/>
      <c r="CN760" s="5"/>
      <c r="CO760" s="5"/>
      <c r="CP760" s="5"/>
      <c r="CQ760" s="5"/>
      <c r="CR760" s="5"/>
      <c r="CS760" s="5"/>
      <c r="CT760" s="5"/>
      <c r="CU760" s="5"/>
      <c r="CV760" s="5"/>
      <c r="CW760" s="5"/>
      <c r="CX760" s="5"/>
      <c r="CY760" s="5"/>
      <c r="CZ760" s="5"/>
      <c r="DA760" s="5"/>
      <c r="DB760" s="5"/>
      <c r="DC760" s="5"/>
      <c r="DD760" s="5"/>
      <c r="DE760" s="5"/>
      <c r="DF760" s="5"/>
      <c r="DG760" s="5"/>
      <c r="DH760" s="5"/>
      <c r="DI760" s="5"/>
      <c r="DJ760" s="5"/>
      <c r="DK760" s="5"/>
      <c r="DL760" s="5"/>
      <c r="DM760" s="5"/>
      <c r="DN760" s="5"/>
      <c r="DO760" s="5"/>
      <c r="DP760" s="5"/>
      <c r="DQ760" s="5"/>
      <c r="DR760" s="5"/>
      <c r="DS760" s="5"/>
      <c r="DT760" s="5"/>
      <c r="DU760" s="5"/>
      <c r="DV760" s="5"/>
      <c r="DW760" s="5"/>
    </row>
    <row r="761" spans="2:127" x14ac:dyDescent="0.2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5"/>
      <c r="CN761" s="5"/>
      <c r="CO761" s="5"/>
      <c r="CP761" s="5"/>
      <c r="CQ761" s="5"/>
      <c r="CR761" s="5"/>
      <c r="CS761" s="5"/>
      <c r="CT761" s="5"/>
      <c r="CU761" s="5"/>
      <c r="CV761" s="5"/>
      <c r="CW761" s="5"/>
      <c r="CX761" s="5"/>
      <c r="CY761" s="5"/>
      <c r="CZ761" s="5"/>
      <c r="DA761" s="5"/>
      <c r="DB761" s="5"/>
      <c r="DC761" s="5"/>
      <c r="DD761" s="5"/>
      <c r="DE761" s="5"/>
      <c r="DF761" s="5"/>
      <c r="DG761" s="5"/>
      <c r="DH761" s="5"/>
      <c r="DI761" s="5"/>
      <c r="DJ761" s="5"/>
      <c r="DK761" s="5"/>
      <c r="DL761" s="5"/>
      <c r="DM761" s="5"/>
      <c r="DN761" s="5"/>
      <c r="DO761" s="5"/>
      <c r="DP761" s="5"/>
      <c r="DQ761" s="5"/>
      <c r="DR761" s="5"/>
      <c r="DS761" s="5"/>
      <c r="DT761" s="5"/>
      <c r="DU761" s="5"/>
      <c r="DV761" s="5"/>
      <c r="DW761" s="5"/>
    </row>
    <row r="762" spans="2:127" x14ac:dyDescent="0.2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5"/>
      <c r="CL762" s="5"/>
      <c r="CM762" s="5"/>
      <c r="CN762" s="5"/>
      <c r="CO762" s="5"/>
      <c r="CP762" s="5"/>
      <c r="CQ762" s="5"/>
      <c r="CR762" s="5"/>
      <c r="CS762" s="5"/>
      <c r="CT762" s="5"/>
      <c r="CU762" s="5"/>
      <c r="CV762" s="5"/>
      <c r="CW762" s="5"/>
      <c r="CX762" s="5"/>
      <c r="CY762" s="5"/>
      <c r="CZ762" s="5"/>
      <c r="DA762" s="5"/>
      <c r="DB762" s="5"/>
      <c r="DC762" s="5"/>
      <c r="DD762" s="5"/>
      <c r="DE762" s="5"/>
      <c r="DF762" s="5"/>
      <c r="DG762" s="5"/>
      <c r="DH762" s="5"/>
      <c r="DI762" s="5"/>
      <c r="DJ762" s="5"/>
      <c r="DK762" s="5"/>
      <c r="DL762" s="5"/>
      <c r="DM762" s="5"/>
      <c r="DN762" s="5"/>
      <c r="DO762" s="5"/>
      <c r="DP762" s="5"/>
      <c r="DQ762" s="5"/>
      <c r="DR762" s="5"/>
      <c r="DS762" s="5"/>
      <c r="DT762" s="5"/>
      <c r="DU762" s="5"/>
      <c r="DV762" s="5"/>
      <c r="DW762" s="5"/>
    </row>
    <row r="763" spans="2:127" x14ac:dyDescent="0.2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c r="CO763" s="5"/>
      <c r="CP763" s="5"/>
      <c r="CQ763" s="5"/>
      <c r="CR763" s="5"/>
      <c r="CS763" s="5"/>
      <c r="CT763" s="5"/>
      <c r="CU763" s="5"/>
      <c r="CV763" s="5"/>
      <c r="CW763" s="5"/>
      <c r="CX763" s="5"/>
      <c r="CY763" s="5"/>
      <c r="CZ763" s="5"/>
      <c r="DA763" s="5"/>
      <c r="DB763" s="5"/>
      <c r="DC763" s="5"/>
      <c r="DD763" s="5"/>
      <c r="DE763" s="5"/>
      <c r="DF763" s="5"/>
      <c r="DG763" s="5"/>
      <c r="DH763" s="5"/>
      <c r="DI763" s="5"/>
      <c r="DJ763" s="5"/>
      <c r="DK763" s="5"/>
      <c r="DL763" s="5"/>
      <c r="DM763" s="5"/>
      <c r="DN763" s="5"/>
      <c r="DO763" s="5"/>
      <c r="DP763" s="5"/>
      <c r="DQ763" s="5"/>
      <c r="DR763" s="5"/>
      <c r="DS763" s="5"/>
      <c r="DT763" s="5"/>
      <c r="DU763" s="5"/>
      <c r="DV763" s="5"/>
      <c r="DW763" s="5"/>
    </row>
    <row r="764" spans="2:127" x14ac:dyDescent="0.2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5"/>
      <c r="CN764" s="5"/>
      <c r="CO764" s="5"/>
      <c r="CP764" s="5"/>
      <c r="CQ764" s="5"/>
      <c r="CR764" s="5"/>
      <c r="CS764" s="5"/>
      <c r="CT764" s="5"/>
      <c r="CU764" s="5"/>
      <c r="CV764" s="5"/>
      <c r="CW764" s="5"/>
      <c r="CX764" s="5"/>
      <c r="CY764" s="5"/>
      <c r="CZ764" s="5"/>
      <c r="DA764" s="5"/>
      <c r="DB764" s="5"/>
      <c r="DC764" s="5"/>
      <c r="DD764" s="5"/>
      <c r="DE764" s="5"/>
      <c r="DF764" s="5"/>
      <c r="DG764" s="5"/>
      <c r="DH764" s="5"/>
      <c r="DI764" s="5"/>
      <c r="DJ764" s="5"/>
      <c r="DK764" s="5"/>
      <c r="DL764" s="5"/>
      <c r="DM764" s="5"/>
      <c r="DN764" s="5"/>
      <c r="DO764" s="5"/>
      <c r="DP764" s="5"/>
      <c r="DQ764" s="5"/>
      <c r="DR764" s="5"/>
      <c r="DS764" s="5"/>
      <c r="DT764" s="5"/>
      <c r="DU764" s="5"/>
      <c r="DV764" s="5"/>
      <c r="DW764" s="5"/>
    </row>
    <row r="765" spans="2:127" x14ac:dyDescent="0.2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5"/>
      <c r="CN765" s="5"/>
      <c r="CO765" s="5"/>
      <c r="CP765" s="5"/>
      <c r="CQ765" s="5"/>
      <c r="CR765" s="5"/>
      <c r="CS765" s="5"/>
      <c r="CT765" s="5"/>
      <c r="CU765" s="5"/>
      <c r="CV765" s="5"/>
      <c r="CW765" s="5"/>
      <c r="CX765" s="5"/>
      <c r="CY765" s="5"/>
      <c r="CZ765" s="5"/>
      <c r="DA765" s="5"/>
      <c r="DB765" s="5"/>
      <c r="DC765" s="5"/>
      <c r="DD765" s="5"/>
      <c r="DE765" s="5"/>
      <c r="DF765" s="5"/>
      <c r="DG765" s="5"/>
      <c r="DH765" s="5"/>
      <c r="DI765" s="5"/>
      <c r="DJ765" s="5"/>
      <c r="DK765" s="5"/>
      <c r="DL765" s="5"/>
      <c r="DM765" s="5"/>
      <c r="DN765" s="5"/>
      <c r="DO765" s="5"/>
      <c r="DP765" s="5"/>
      <c r="DQ765" s="5"/>
      <c r="DR765" s="5"/>
      <c r="DS765" s="5"/>
      <c r="DT765" s="5"/>
      <c r="DU765" s="5"/>
      <c r="DV765" s="5"/>
      <c r="DW765" s="5"/>
    </row>
    <row r="766" spans="2:127" x14ac:dyDescent="0.2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5"/>
      <c r="CN766" s="5"/>
      <c r="CO766" s="5"/>
      <c r="CP766" s="5"/>
      <c r="CQ766" s="5"/>
      <c r="CR766" s="5"/>
      <c r="CS766" s="5"/>
      <c r="CT766" s="5"/>
      <c r="CU766" s="5"/>
      <c r="CV766" s="5"/>
      <c r="CW766" s="5"/>
      <c r="CX766" s="5"/>
      <c r="CY766" s="5"/>
      <c r="CZ766" s="5"/>
      <c r="DA766" s="5"/>
      <c r="DB766" s="5"/>
      <c r="DC766" s="5"/>
      <c r="DD766" s="5"/>
      <c r="DE766" s="5"/>
      <c r="DF766" s="5"/>
      <c r="DG766" s="5"/>
      <c r="DH766" s="5"/>
      <c r="DI766" s="5"/>
      <c r="DJ766" s="5"/>
      <c r="DK766" s="5"/>
      <c r="DL766" s="5"/>
      <c r="DM766" s="5"/>
      <c r="DN766" s="5"/>
      <c r="DO766" s="5"/>
      <c r="DP766" s="5"/>
      <c r="DQ766" s="5"/>
      <c r="DR766" s="5"/>
      <c r="DS766" s="5"/>
      <c r="DT766" s="5"/>
      <c r="DU766" s="5"/>
      <c r="DV766" s="5"/>
      <c r="DW766" s="5"/>
    </row>
    <row r="767" spans="2:127" x14ac:dyDescent="0.2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5"/>
      <c r="CD767" s="5"/>
      <c r="CE767" s="5"/>
      <c r="CF767" s="5"/>
      <c r="CG767" s="5"/>
      <c r="CH767" s="5"/>
      <c r="CI767" s="5"/>
      <c r="CJ767" s="5"/>
      <c r="CK767" s="5"/>
      <c r="CL767" s="5"/>
      <c r="CM767" s="5"/>
      <c r="CN767" s="5"/>
      <c r="CO767" s="5"/>
      <c r="CP767" s="5"/>
      <c r="CQ767" s="5"/>
      <c r="CR767" s="5"/>
      <c r="CS767" s="5"/>
      <c r="CT767" s="5"/>
      <c r="CU767" s="5"/>
      <c r="CV767" s="5"/>
      <c r="CW767" s="5"/>
      <c r="CX767" s="5"/>
      <c r="CY767" s="5"/>
      <c r="CZ767" s="5"/>
      <c r="DA767" s="5"/>
      <c r="DB767" s="5"/>
      <c r="DC767" s="5"/>
      <c r="DD767" s="5"/>
      <c r="DE767" s="5"/>
      <c r="DF767" s="5"/>
      <c r="DG767" s="5"/>
      <c r="DH767" s="5"/>
      <c r="DI767" s="5"/>
      <c r="DJ767" s="5"/>
      <c r="DK767" s="5"/>
      <c r="DL767" s="5"/>
      <c r="DM767" s="5"/>
      <c r="DN767" s="5"/>
      <c r="DO767" s="5"/>
      <c r="DP767" s="5"/>
      <c r="DQ767" s="5"/>
      <c r="DR767" s="5"/>
      <c r="DS767" s="5"/>
      <c r="DT767" s="5"/>
      <c r="DU767" s="5"/>
      <c r="DV767" s="5"/>
      <c r="DW767" s="5"/>
    </row>
    <row r="768" spans="2:127" x14ac:dyDescent="0.2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5"/>
      <c r="CD768" s="5"/>
      <c r="CE768" s="5"/>
      <c r="CF768" s="5"/>
      <c r="CG768" s="5"/>
      <c r="CH768" s="5"/>
      <c r="CI768" s="5"/>
      <c r="CJ768" s="5"/>
      <c r="CK768" s="5"/>
      <c r="CL768" s="5"/>
      <c r="CM768" s="5"/>
      <c r="CN768" s="5"/>
      <c r="CO768" s="5"/>
      <c r="CP768" s="5"/>
      <c r="CQ768" s="5"/>
      <c r="CR768" s="5"/>
      <c r="CS768" s="5"/>
      <c r="CT768" s="5"/>
      <c r="CU768" s="5"/>
      <c r="CV768" s="5"/>
      <c r="CW768" s="5"/>
      <c r="CX768" s="5"/>
      <c r="CY768" s="5"/>
      <c r="CZ768" s="5"/>
      <c r="DA768" s="5"/>
      <c r="DB768" s="5"/>
      <c r="DC768" s="5"/>
      <c r="DD768" s="5"/>
      <c r="DE768" s="5"/>
      <c r="DF768" s="5"/>
      <c r="DG768" s="5"/>
      <c r="DH768" s="5"/>
      <c r="DI768" s="5"/>
      <c r="DJ768" s="5"/>
      <c r="DK768" s="5"/>
      <c r="DL768" s="5"/>
      <c r="DM768" s="5"/>
      <c r="DN768" s="5"/>
      <c r="DO768" s="5"/>
      <c r="DP768" s="5"/>
      <c r="DQ768" s="5"/>
      <c r="DR768" s="5"/>
      <c r="DS768" s="5"/>
      <c r="DT768" s="5"/>
      <c r="DU768" s="5"/>
      <c r="DV768" s="5"/>
      <c r="DW768" s="5"/>
    </row>
    <row r="769" spans="2:127" x14ac:dyDescent="0.2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5"/>
      <c r="CL769" s="5"/>
      <c r="CM769" s="5"/>
      <c r="CN769" s="5"/>
      <c r="CO769" s="5"/>
      <c r="CP769" s="5"/>
      <c r="CQ769" s="5"/>
      <c r="CR769" s="5"/>
      <c r="CS769" s="5"/>
      <c r="CT769" s="5"/>
      <c r="CU769" s="5"/>
      <c r="CV769" s="5"/>
      <c r="CW769" s="5"/>
      <c r="CX769" s="5"/>
      <c r="CY769" s="5"/>
      <c r="CZ769" s="5"/>
      <c r="DA769" s="5"/>
      <c r="DB769" s="5"/>
      <c r="DC769" s="5"/>
      <c r="DD769" s="5"/>
      <c r="DE769" s="5"/>
      <c r="DF769" s="5"/>
      <c r="DG769" s="5"/>
      <c r="DH769" s="5"/>
      <c r="DI769" s="5"/>
      <c r="DJ769" s="5"/>
      <c r="DK769" s="5"/>
      <c r="DL769" s="5"/>
      <c r="DM769" s="5"/>
      <c r="DN769" s="5"/>
      <c r="DO769" s="5"/>
      <c r="DP769" s="5"/>
      <c r="DQ769" s="5"/>
      <c r="DR769" s="5"/>
      <c r="DS769" s="5"/>
      <c r="DT769" s="5"/>
      <c r="DU769" s="5"/>
      <c r="DV769" s="5"/>
      <c r="DW769" s="5"/>
    </row>
    <row r="770" spans="2:127" x14ac:dyDescent="0.2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5"/>
      <c r="CL770" s="5"/>
      <c r="CM770" s="5"/>
      <c r="CN770" s="5"/>
      <c r="CO770" s="5"/>
      <c r="CP770" s="5"/>
      <c r="CQ770" s="5"/>
      <c r="CR770" s="5"/>
      <c r="CS770" s="5"/>
      <c r="CT770" s="5"/>
      <c r="CU770" s="5"/>
      <c r="CV770" s="5"/>
      <c r="CW770" s="5"/>
      <c r="CX770" s="5"/>
      <c r="CY770" s="5"/>
      <c r="CZ770" s="5"/>
      <c r="DA770" s="5"/>
      <c r="DB770" s="5"/>
      <c r="DC770" s="5"/>
      <c r="DD770" s="5"/>
      <c r="DE770" s="5"/>
      <c r="DF770" s="5"/>
      <c r="DG770" s="5"/>
      <c r="DH770" s="5"/>
      <c r="DI770" s="5"/>
      <c r="DJ770" s="5"/>
      <c r="DK770" s="5"/>
      <c r="DL770" s="5"/>
      <c r="DM770" s="5"/>
      <c r="DN770" s="5"/>
      <c r="DO770" s="5"/>
      <c r="DP770" s="5"/>
      <c r="DQ770" s="5"/>
      <c r="DR770" s="5"/>
      <c r="DS770" s="5"/>
      <c r="DT770" s="5"/>
      <c r="DU770" s="5"/>
      <c r="DV770" s="5"/>
      <c r="DW770" s="5"/>
    </row>
    <row r="771" spans="2:127" x14ac:dyDescent="0.2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5"/>
      <c r="CD771" s="5"/>
      <c r="CE771" s="5"/>
      <c r="CF771" s="5"/>
      <c r="CG771" s="5"/>
      <c r="CH771" s="5"/>
      <c r="CI771" s="5"/>
      <c r="CJ771" s="5"/>
      <c r="CK771" s="5"/>
      <c r="CL771" s="5"/>
      <c r="CM771" s="5"/>
      <c r="CN771" s="5"/>
      <c r="CO771" s="5"/>
      <c r="CP771" s="5"/>
      <c r="CQ771" s="5"/>
      <c r="CR771" s="5"/>
      <c r="CS771" s="5"/>
      <c r="CT771" s="5"/>
      <c r="CU771" s="5"/>
      <c r="CV771" s="5"/>
      <c r="CW771" s="5"/>
      <c r="CX771" s="5"/>
      <c r="CY771" s="5"/>
      <c r="CZ771" s="5"/>
      <c r="DA771" s="5"/>
      <c r="DB771" s="5"/>
      <c r="DC771" s="5"/>
      <c r="DD771" s="5"/>
      <c r="DE771" s="5"/>
      <c r="DF771" s="5"/>
      <c r="DG771" s="5"/>
      <c r="DH771" s="5"/>
      <c r="DI771" s="5"/>
      <c r="DJ771" s="5"/>
      <c r="DK771" s="5"/>
      <c r="DL771" s="5"/>
      <c r="DM771" s="5"/>
      <c r="DN771" s="5"/>
      <c r="DO771" s="5"/>
      <c r="DP771" s="5"/>
      <c r="DQ771" s="5"/>
      <c r="DR771" s="5"/>
      <c r="DS771" s="5"/>
      <c r="DT771" s="5"/>
      <c r="DU771" s="5"/>
      <c r="DV771" s="5"/>
      <c r="DW771" s="5"/>
    </row>
    <row r="772" spans="2:127" x14ac:dyDescent="0.2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5"/>
      <c r="CL772" s="5"/>
      <c r="CM772" s="5"/>
      <c r="CN772" s="5"/>
      <c r="CO772" s="5"/>
      <c r="CP772" s="5"/>
      <c r="CQ772" s="5"/>
      <c r="CR772" s="5"/>
      <c r="CS772" s="5"/>
      <c r="CT772" s="5"/>
      <c r="CU772" s="5"/>
      <c r="CV772" s="5"/>
      <c r="CW772" s="5"/>
      <c r="CX772" s="5"/>
      <c r="CY772" s="5"/>
      <c r="CZ772" s="5"/>
      <c r="DA772" s="5"/>
      <c r="DB772" s="5"/>
      <c r="DC772" s="5"/>
      <c r="DD772" s="5"/>
      <c r="DE772" s="5"/>
      <c r="DF772" s="5"/>
      <c r="DG772" s="5"/>
      <c r="DH772" s="5"/>
      <c r="DI772" s="5"/>
      <c r="DJ772" s="5"/>
      <c r="DK772" s="5"/>
      <c r="DL772" s="5"/>
      <c r="DM772" s="5"/>
      <c r="DN772" s="5"/>
      <c r="DO772" s="5"/>
      <c r="DP772" s="5"/>
      <c r="DQ772" s="5"/>
      <c r="DR772" s="5"/>
      <c r="DS772" s="5"/>
      <c r="DT772" s="5"/>
      <c r="DU772" s="5"/>
      <c r="DV772" s="5"/>
      <c r="DW772" s="5"/>
    </row>
    <row r="773" spans="2:127" x14ac:dyDescent="0.2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c r="CA773" s="5"/>
      <c r="CB773" s="5"/>
      <c r="CC773" s="5"/>
      <c r="CD773" s="5"/>
      <c r="CE773" s="5"/>
      <c r="CF773" s="5"/>
      <c r="CG773" s="5"/>
      <c r="CH773" s="5"/>
      <c r="CI773" s="5"/>
      <c r="CJ773" s="5"/>
      <c r="CK773" s="5"/>
      <c r="CL773" s="5"/>
      <c r="CM773" s="5"/>
      <c r="CN773" s="5"/>
      <c r="CO773" s="5"/>
      <c r="CP773" s="5"/>
      <c r="CQ773" s="5"/>
      <c r="CR773" s="5"/>
      <c r="CS773" s="5"/>
      <c r="CT773" s="5"/>
      <c r="CU773" s="5"/>
      <c r="CV773" s="5"/>
      <c r="CW773" s="5"/>
      <c r="CX773" s="5"/>
      <c r="CY773" s="5"/>
      <c r="CZ773" s="5"/>
      <c r="DA773" s="5"/>
      <c r="DB773" s="5"/>
      <c r="DC773" s="5"/>
      <c r="DD773" s="5"/>
      <c r="DE773" s="5"/>
      <c r="DF773" s="5"/>
      <c r="DG773" s="5"/>
      <c r="DH773" s="5"/>
      <c r="DI773" s="5"/>
      <c r="DJ773" s="5"/>
      <c r="DK773" s="5"/>
      <c r="DL773" s="5"/>
      <c r="DM773" s="5"/>
      <c r="DN773" s="5"/>
      <c r="DO773" s="5"/>
      <c r="DP773" s="5"/>
      <c r="DQ773" s="5"/>
      <c r="DR773" s="5"/>
      <c r="DS773" s="5"/>
      <c r="DT773" s="5"/>
      <c r="DU773" s="5"/>
      <c r="DV773" s="5"/>
      <c r="DW773" s="5"/>
    </row>
    <row r="774" spans="2:127" x14ac:dyDescent="0.2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c r="CA774" s="5"/>
      <c r="CB774" s="5"/>
      <c r="CC774" s="5"/>
      <c r="CD774" s="5"/>
      <c r="CE774" s="5"/>
      <c r="CF774" s="5"/>
      <c r="CG774" s="5"/>
      <c r="CH774" s="5"/>
      <c r="CI774" s="5"/>
      <c r="CJ774" s="5"/>
      <c r="CK774" s="5"/>
      <c r="CL774" s="5"/>
      <c r="CM774" s="5"/>
      <c r="CN774" s="5"/>
      <c r="CO774" s="5"/>
      <c r="CP774" s="5"/>
      <c r="CQ774" s="5"/>
      <c r="CR774" s="5"/>
      <c r="CS774" s="5"/>
      <c r="CT774" s="5"/>
      <c r="CU774" s="5"/>
      <c r="CV774" s="5"/>
      <c r="CW774" s="5"/>
      <c r="CX774" s="5"/>
      <c r="CY774" s="5"/>
      <c r="CZ774" s="5"/>
      <c r="DA774" s="5"/>
      <c r="DB774" s="5"/>
      <c r="DC774" s="5"/>
      <c r="DD774" s="5"/>
      <c r="DE774" s="5"/>
      <c r="DF774" s="5"/>
      <c r="DG774" s="5"/>
      <c r="DH774" s="5"/>
      <c r="DI774" s="5"/>
      <c r="DJ774" s="5"/>
      <c r="DK774" s="5"/>
      <c r="DL774" s="5"/>
      <c r="DM774" s="5"/>
      <c r="DN774" s="5"/>
      <c r="DO774" s="5"/>
      <c r="DP774" s="5"/>
      <c r="DQ774" s="5"/>
      <c r="DR774" s="5"/>
      <c r="DS774" s="5"/>
      <c r="DT774" s="5"/>
      <c r="DU774" s="5"/>
      <c r="DV774" s="5"/>
      <c r="DW774" s="5"/>
    </row>
    <row r="775" spans="2:127" x14ac:dyDescent="0.2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5"/>
      <c r="BV775" s="5"/>
      <c r="BW775" s="5"/>
      <c r="BX775" s="5"/>
      <c r="BY775" s="5"/>
      <c r="BZ775" s="5"/>
      <c r="CA775" s="5"/>
      <c r="CB775" s="5"/>
      <c r="CC775" s="5"/>
      <c r="CD775" s="5"/>
      <c r="CE775" s="5"/>
      <c r="CF775" s="5"/>
      <c r="CG775" s="5"/>
      <c r="CH775" s="5"/>
      <c r="CI775" s="5"/>
      <c r="CJ775" s="5"/>
      <c r="CK775" s="5"/>
      <c r="CL775" s="5"/>
      <c r="CM775" s="5"/>
      <c r="CN775" s="5"/>
      <c r="CO775" s="5"/>
      <c r="CP775" s="5"/>
      <c r="CQ775" s="5"/>
      <c r="CR775" s="5"/>
      <c r="CS775" s="5"/>
      <c r="CT775" s="5"/>
      <c r="CU775" s="5"/>
      <c r="CV775" s="5"/>
      <c r="CW775" s="5"/>
      <c r="CX775" s="5"/>
      <c r="CY775" s="5"/>
      <c r="CZ775" s="5"/>
      <c r="DA775" s="5"/>
      <c r="DB775" s="5"/>
      <c r="DC775" s="5"/>
      <c r="DD775" s="5"/>
      <c r="DE775" s="5"/>
      <c r="DF775" s="5"/>
      <c r="DG775" s="5"/>
      <c r="DH775" s="5"/>
      <c r="DI775" s="5"/>
      <c r="DJ775" s="5"/>
      <c r="DK775" s="5"/>
      <c r="DL775" s="5"/>
      <c r="DM775" s="5"/>
      <c r="DN775" s="5"/>
      <c r="DO775" s="5"/>
      <c r="DP775" s="5"/>
      <c r="DQ775" s="5"/>
      <c r="DR775" s="5"/>
      <c r="DS775" s="5"/>
      <c r="DT775" s="5"/>
      <c r="DU775" s="5"/>
      <c r="DV775" s="5"/>
      <c r="DW775" s="5"/>
    </row>
    <row r="776" spans="2:127" x14ac:dyDescent="0.2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5"/>
      <c r="BV776" s="5"/>
      <c r="BW776" s="5"/>
      <c r="BX776" s="5"/>
      <c r="BY776" s="5"/>
      <c r="BZ776" s="5"/>
      <c r="CA776" s="5"/>
      <c r="CB776" s="5"/>
      <c r="CC776" s="5"/>
      <c r="CD776" s="5"/>
      <c r="CE776" s="5"/>
      <c r="CF776" s="5"/>
      <c r="CG776" s="5"/>
      <c r="CH776" s="5"/>
      <c r="CI776" s="5"/>
      <c r="CJ776" s="5"/>
      <c r="CK776" s="5"/>
      <c r="CL776" s="5"/>
      <c r="CM776" s="5"/>
      <c r="CN776" s="5"/>
      <c r="CO776" s="5"/>
      <c r="CP776" s="5"/>
      <c r="CQ776" s="5"/>
      <c r="CR776" s="5"/>
      <c r="CS776" s="5"/>
      <c r="CT776" s="5"/>
      <c r="CU776" s="5"/>
      <c r="CV776" s="5"/>
      <c r="CW776" s="5"/>
      <c r="CX776" s="5"/>
      <c r="CY776" s="5"/>
      <c r="CZ776" s="5"/>
      <c r="DA776" s="5"/>
      <c r="DB776" s="5"/>
      <c r="DC776" s="5"/>
      <c r="DD776" s="5"/>
      <c r="DE776" s="5"/>
      <c r="DF776" s="5"/>
      <c r="DG776" s="5"/>
      <c r="DH776" s="5"/>
      <c r="DI776" s="5"/>
      <c r="DJ776" s="5"/>
      <c r="DK776" s="5"/>
      <c r="DL776" s="5"/>
      <c r="DM776" s="5"/>
      <c r="DN776" s="5"/>
      <c r="DO776" s="5"/>
      <c r="DP776" s="5"/>
      <c r="DQ776" s="5"/>
      <c r="DR776" s="5"/>
      <c r="DS776" s="5"/>
      <c r="DT776" s="5"/>
      <c r="DU776" s="5"/>
      <c r="DV776" s="5"/>
      <c r="DW776" s="5"/>
    </row>
    <row r="777" spans="2:127" x14ac:dyDescent="0.2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5"/>
      <c r="CD777" s="5"/>
      <c r="CE777" s="5"/>
      <c r="CF777" s="5"/>
      <c r="CG777" s="5"/>
      <c r="CH777" s="5"/>
      <c r="CI777" s="5"/>
      <c r="CJ777" s="5"/>
      <c r="CK777" s="5"/>
      <c r="CL777" s="5"/>
      <c r="CM777" s="5"/>
      <c r="CN777" s="5"/>
      <c r="CO777" s="5"/>
      <c r="CP777" s="5"/>
      <c r="CQ777" s="5"/>
      <c r="CR777" s="5"/>
      <c r="CS777" s="5"/>
      <c r="CT777" s="5"/>
      <c r="CU777" s="5"/>
      <c r="CV777" s="5"/>
      <c r="CW777" s="5"/>
      <c r="CX777" s="5"/>
      <c r="CY777" s="5"/>
      <c r="CZ777" s="5"/>
      <c r="DA777" s="5"/>
      <c r="DB777" s="5"/>
      <c r="DC777" s="5"/>
      <c r="DD777" s="5"/>
      <c r="DE777" s="5"/>
      <c r="DF777" s="5"/>
      <c r="DG777" s="5"/>
      <c r="DH777" s="5"/>
      <c r="DI777" s="5"/>
      <c r="DJ777" s="5"/>
      <c r="DK777" s="5"/>
      <c r="DL777" s="5"/>
      <c r="DM777" s="5"/>
      <c r="DN777" s="5"/>
      <c r="DO777" s="5"/>
      <c r="DP777" s="5"/>
      <c r="DQ777" s="5"/>
      <c r="DR777" s="5"/>
      <c r="DS777" s="5"/>
      <c r="DT777" s="5"/>
      <c r="DU777" s="5"/>
      <c r="DV777" s="5"/>
      <c r="DW777" s="5"/>
    </row>
    <row r="778" spans="2:127" x14ac:dyDescent="0.2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5"/>
      <c r="CL778" s="5"/>
      <c r="CM778" s="5"/>
      <c r="CN778" s="5"/>
      <c r="CO778" s="5"/>
      <c r="CP778" s="5"/>
      <c r="CQ778" s="5"/>
      <c r="CR778" s="5"/>
      <c r="CS778" s="5"/>
      <c r="CT778" s="5"/>
      <c r="CU778" s="5"/>
      <c r="CV778" s="5"/>
      <c r="CW778" s="5"/>
      <c r="CX778" s="5"/>
      <c r="CY778" s="5"/>
      <c r="CZ778" s="5"/>
      <c r="DA778" s="5"/>
      <c r="DB778" s="5"/>
      <c r="DC778" s="5"/>
      <c r="DD778" s="5"/>
      <c r="DE778" s="5"/>
      <c r="DF778" s="5"/>
      <c r="DG778" s="5"/>
      <c r="DH778" s="5"/>
      <c r="DI778" s="5"/>
      <c r="DJ778" s="5"/>
      <c r="DK778" s="5"/>
      <c r="DL778" s="5"/>
      <c r="DM778" s="5"/>
      <c r="DN778" s="5"/>
      <c r="DO778" s="5"/>
      <c r="DP778" s="5"/>
      <c r="DQ778" s="5"/>
      <c r="DR778" s="5"/>
      <c r="DS778" s="5"/>
      <c r="DT778" s="5"/>
      <c r="DU778" s="5"/>
      <c r="DV778" s="5"/>
      <c r="DW778" s="5"/>
    </row>
    <row r="779" spans="2:127" x14ac:dyDescent="0.2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5"/>
      <c r="CD779" s="5"/>
      <c r="CE779" s="5"/>
      <c r="CF779" s="5"/>
      <c r="CG779" s="5"/>
      <c r="CH779" s="5"/>
      <c r="CI779" s="5"/>
      <c r="CJ779" s="5"/>
      <c r="CK779" s="5"/>
      <c r="CL779" s="5"/>
      <c r="CM779" s="5"/>
      <c r="CN779" s="5"/>
      <c r="CO779" s="5"/>
      <c r="CP779" s="5"/>
      <c r="CQ779" s="5"/>
      <c r="CR779" s="5"/>
      <c r="CS779" s="5"/>
      <c r="CT779" s="5"/>
      <c r="CU779" s="5"/>
      <c r="CV779" s="5"/>
      <c r="CW779" s="5"/>
      <c r="CX779" s="5"/>
      <c r="CY779" s="5"/>
      <c r="CZ779" s="5"/>
      <c r="DA779" s="5"/>
      <c r="DB779" s="5"/>
      <c r="DC779" s="5"/>
      <c r="DD779" s="5"/>
      <c r="DE779" s="5"/>
      <c r="DF779" s="5"/>
      <c r="DG779" s="5"/>
      <c r="DH779" s="5"/>
      <c r="DI779" s="5"/>
      <c r="DJ779" s="5"/>
      <c r="DK779" s="5"/>
      <c r="DL779" s="5"/>
      <c r="DM779" s="5"/>
      <c r="DN779" s="5"/>
      <c r="DO779" s="5"/>
      <c r="DP779" s="5"/>
      <c r="DQ779" s="5"/>
      <c r="DR779" s="5"/>
      <c r="DS779" s="5"/>
      <c r="DT779" s="5"/>
      <c r="DU779" s="5"/>
      <c r="DV779" s="5"/>
      <c r="DW779" s="5"/>
    </row>
    <row r="780" spans="2:127" x14ac:dyDescent="0.2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c r="CA780" s="5"/>
      <c r="CB780" s="5"/>
      <c r="CC780" s="5"/>
      <c r="CD780" s="5"/>
      <c r="CE780" s="5"/>
      <c r="CF780" s="5"/>
      <c r="CG780" s="5"/>
      <c r="CH780" s="5"/>
      <c r="CI780" s="5"/>
      <c r="CJ780" s="5"/>
      <c r="CK780" s="5"/>
      <c r="CL780" s="5"/>
      <c r="CM780" s="5"/>
      <c r="CN780" s="5"/>
      <c r="CO780" s="5"/>
      <c r="CP780" s="5"/>
      <c r="CQ780" s="5"/>
      <c r="CR780" s="5"/>
      <c r="CS780" s="5"/>
      <c r="CT780" s="5"/>
      <c r="CU780" s="5"/>
      <c r="CV780" s="5"/>
      <c r="CW780" s="5"/>
      <c r="CX780" s="5"/>
      <c r="CY780" s="5"/>
      <c r="CZ780" s="5"/>
      <c r="DA780" s="5"/>
      <c r="DB780" s="5"/>
      <c r="DC780" s="5"/>
      <c r="DD780" s="5"/>
      <c r="DE780" s="5"/>
      <c r="DF780" s="5"/>
      <c r="DG780" s="5"/>
      <c r="DH780" s="5"/>
      <c r="DI780" s="5"/>
      <c r="DJ780" s="5"/>
      <c r="DK780" s="5"/>
      <c r="DL780" s="5"/>
      <c r="DM780" s="5"/>
      <c r="DN780" s="5"/>
      <c r="DO780" s="5"/>
      <c r="DP780" s="5"/>
      <c r="DQ780" s="5"/>
      <c r="DR780" s="5"/>
      <c r="DS780" s="5"/>
      <c r="DT780" s="5"/>
      <c r="DU780" s="5"/>
      <c r="DV780" s="5"/>
      <c r="DW780" s="5"/>
    </row>
    <row r="781" spans="2:127" x14ac:dyDescent="0.2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5"/>
      <c r="CD781" s="5"/>
      <c r="CE781" s="5"/>
      <c r="CF781" s="5"/>
      <c r="CG781" s="5"/>
      <c r="CH781" s="5"/>
      <c r="CI781" s="5"/>
      <c r="CJ781" s="5"/>
      <c r="CK781" s="5"/>
      <c r="CL781" s="5"/>
      <c r="CM781" s="5"/>
      <c r="CN781" s="5"/>
      <c r="CO781" s="5"/>
      <c r="CP781" s="5"/>
      <c r="CQ781" s="5"/>
      <c r="CR781" s="5"/>
      <c r="CS781" s="5"/>
      <c r="CT781" s="5"/>
      <c r="CU781" s="5"/>
      <c r="CV781" s="5"/>
      <c r="CW781" s="5"/>
      <c r="CX781" s="5"/>
      <c r="CY781" s="5"/>
      <c r="CZ781" s="5"/>
      <c r="DA781" s="5"/>
      <c r="DB781" s="5"/>
      <c r="DC781" s="5"/>
      <c r="DD781" s="5"/>
      <c r="DE781" s="5"/>
      <c r="DF781" s="5"/>
      <c r="DG781" s="5"/>
      <c r="DH781" s="5"/>
      <c r="DI781" s="5"/>
      <c r="DJ781" s="5"/>
      <c r="DK781" s="5"/>
      <c r="DL781" s="5"/>
      <c r="DM781" s="5"/>
      <c r="DN781" s="5"/>
      <c r="DO781" s="5"/>
      <c r="DP781" s="5"/>
      <c r="DQ781" s="5"/>
      <c r="DR781" s="5"/>
      <c r="DS781" s="5"/>
      <c r="DT781" s="5"/>
      <c r="DU781" s="5"/>
      <c r="DV781" s="5"/>
      <c r="DW781" s="5"/>
    </row>
    <row r="782" spans="2:127" x14ac:dyDescent="0.2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5"/>
      <c r="CN782" s="5"/>
      <c r="CO782" s="5"/>
      <c r="CP782" s="5"/>
      <c r="CQ782" s="5"/>
      <c r="CR782" s="5"/>
      <c r="CS782" s="5"/>
      <c r="CT782" s="5"/>
      <c r="CU782" s="5"/>
      <c r="CV782" s="5"/>
      <c r="CW782" s="5"/>
      <c r="CX782" s="5"/>
      <c r="CY782" s="5"/>
      <c r="CZ782" s="5"/>
      <c r="DA782" s="5"/>
      <c r="DB782" s="5"/>
      <c r="DC782" s="5"/>
      <c r="DD782" s="5"/>
      <c r="DE782" s="5"/>
      <c r="DF782" s="5"/>
      <c r="DG782" s="5"/>
      <c r="DH782" s="5"/>
      <c r="DI782" s="5"/>
      <c r="DJ782" s="5"/>
      <c r="DK782" s="5"/>
      <c r="DL782" s="5"/>
      <c r="DM782" s="5"/>
      <c r="DN782" s="5"/>
      <c r="DO782" s="5"/>
      <c r="DP782" s="5"/>
      <c r="DQ782" s="5"/>
      <c r="DR782" s="5"/>
      <c r="DS782" s="5"/>
      <c r="DT782" s="5"/>
      <c r="DU782" s="5"/>
      <c r="DV782" s="5"/>
      <c r="DW782" s="5"/>
    </row>
    <row r="783" spans="2:127" x14ac:dyDescent="0.2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5"/>
      <c r="CN783" s="5"/>
      <c r="CO783" s="5"/>
      <c r="CP783" s="5"/>
      <c r="CQ783" s="5"/>
      <c r="CR783" s="5"/>
      <c r="CS783" s="5"/>
      <c r="CT783" s="5"/>
      <c r="CU783" s="5"/>
      <c r="CV783" s="5"/>
      <c r="CW783" s="5"/>
      <c r="CX783" s="5"/>
      <c r="CY783" s="5"/>
      <c r="CZ783" s="5"/>
      <c r="DA783" s="5"/>
      <c r="DB783" s="5"/>
      <c r="DC783" s="5"/>
      <c r="DD783" s="5"/>
      <c r="DE783" s="5"/>
      <c r="DF783" s="5"/>
      <c r="DG783" s="5"/>
      <c r="DH783" s="5"/>
      <c r="DI783" s="5"/>
      <c r="DJ783" s="5"/>
      <c r="DK783" s="5"/>
      <c r="DL783" s="5"/>
      <c r="DM783" s="5"/>
      <c r="DN783" s="5"/>
      <c r="DO783" s="5"/>
      <c r="DP783" s="5"/>
      <c r="DQ783" s="5"/>
      <c r="DR783" s="5"/>
      <c r="DS783" s="5"/>
      <c r="DT783" s="5"/>
      <c r="DU783" s="5"/>
      <c r="DV783" s="5"/>
      <c r="DW783" s="5"/>
    </row>
    <row r="784" spans="2:127" x14ac:dyDescent="0.2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c r="CO784" s="5"/>
      <c r="CP784" s="5"/>
      <c r="CQ784" s="5"/>
      <c r="CR784" s="5"/>
      <c r="CS784" s="5"/>
      <c r="CT784" s="5"/>
      <c r="CU784" s="5"/>
      <c r="CV784" s="5"/>
      <c r="CW784" s="5"/>
      <c r="CX784" s="5"/>
      <c r="CY784" s="5"/>
      <c r="CZ784" s="5"/>
      <c r="DA784" s="5"/>
      <c r="DB784" s="5"/>
      <c r="DC784" s="5"/>
      <c r="DD784" s="5"/>
      <c r="DE784" s="5"/>
      <c r="DF784" s="5"/>
      <c r="DG784" s="5"/>
      <c r="DH784" s="5"/>
      <c r="DI784" s="5"/>
      <c r="DJ784" s="5"/>
      <c r="DK784" s="5"/>
      <c r="DL784" s="5"/>
      <c r="DM784" s="5"/>
      <c r="DN784" s="5"/>
      <c r="DO784" s="5"/>
      <c r="DP784" s="5"/>
      <c r="DQ784" s="5"/>
      <c r="DR784" s="5"/>
      <c r="DS784" s="5"/>
      <c r="DT784" s="5"/>
      <c r="DU784" s="5"/>
      <c r="DV784" s="5"/>
      <c r="DW784" s="5"/>
    </row>
    <row r="785" spans="2:127" x14ac:dyDescent="0.2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5"/>
      <c r="CR785" s="5"/>
      <c r="CS785" s="5"/>
      <c r="CT785" s="5"/>
      <c r="CU785" s="5"/>
      <c r="CV785" s="5"/>
      <c r="CW785" s="5"/>
      <c r="CX785" s="5"/>
      <c r="CY785" s="5"/>
      <c r="CZ785" s="5"/>
      <c r="DA785" s="5"/>
      <c r="DB785" s="5"/>
      <c r="DC785" s="5"/>
      <c r="DD785" s="5"/>
      <c r="DE785" s="5"/>
      <c r="DF785" s="5"/>
      <c r="DG785" s="5"/>
      <c r="DH785" s="5"/>
      <c r="DI785" s="5"/>
      <c r="DJ785" s="5"/>
      <c r="DK785" s="5"/>
      <c r="DL785" s="5"/>
      <c r="DM785" s="5"/>
      <c r="DN785" s="5"/>
      <c r="DO785" s="5"/>
      <c r="DP785" s="5"/>
      <c r="DQ785" s="5"/>
      <c r="DR785" s="5"/>
      <c r="DS785" s="5"/>
      <c r="DT785" s="5"/>
      <c r="DU785" s="5"/>
      <c r="DV785" s="5"/>
      <c r="DW785" s="5"/>
    </row>
    <row r="786" spans="2:127" x14ac:dyDescent="0.2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5"/>
      <c r="CD786" s="5"/>
      <c r="CE786" s="5"/>
      <c r="CF786" s="5"/>
      <c r="CG786" s="5"/>
      <c r="CH786" s="5"/>
      <c r="CI786" s="5"/>
      <c r="CJ786" s="5"/>
      <c r="CK786" s="5"/>
      <c r="CL786" s="5"/>
      <c r="CM786" s="5"/>
      <c r="CN786" s="5"/>
      <c r="CO786" s="5"/>
      <c r="CP786" s="5"/>
      <c r="CQ786" s="5"/>
      <c r="CR786" s="5"/>
      <c r="CS786" s="5"/>
      <c r="CT786" s="5"/>
      <c r="CU786" s="5"/>
      <c r="CV786" s="5"/>
      <c r="CW786" s="5"/>
      <c r="CX786" s="5"/>
      <c r="CY786" s="5"/>
      <c r="CZ786" s="5"/>
      <c r="DA786" s="5"/>
      <c r="DB786" s="5"/>
      <c r="DC786" s="5"/>
      <c r="DD786" s="5"/>
      <c r="DE786" s="5"/>
      <c r="DF786" s="5"/>
      <c r="DG786" s="5"/>
      <c r="DH786" s="5"/>
      <c r="DI786" s="5"/>
      <c r="DJ786" s="5"/>
      <c r="DK786" s="5"/>
      <c r="DL786" s="5"/>
      <c r="DM786" s="5"/>
      <c r="DN786" s="5"/>
      <c r="DO786" s="5"/>
      <c r="DP786" s="5"/>
      <c r="DQ786" s="5"/>
      <c r="DR786" s="5"/>
      <c r="DS786" s="5"/>
      <c r="DT786" s="5"/>
      <c r="DU786" s="5"/>
      <c r="DV786" s="5"/>
      <c r="DW786" s="5"/>
    </row>
    <row r="787" spans="2:127" x14ac:dyDescent="0.2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5"/>
      <c r="CN787" s="5"/>
      <c r="CO787" s="5"/>
      <c r="CP787" s="5"/>
      <c r="CQ787" s="5"/>
      <c r="CR787" s="5"/>
      <c r="CS787" s="5"/>
      <c r="CT787" s="5"/>
      <c r="CU787" s="5"/>
      <c r="CV787" s="5"/>
      <c r="CW787" s="5"/>
      <c r="CX787" s="5"/>
      <c r="CY787" s="5"/>
      <c r="CZ787" s="5"/>
      <c r="DA787" s="5"/>
      <c r="DB787" s="5"/>
      <c r="DC787" s="5"/>
      <c r="DD787" s="5"/>
      <c r="DE787" s="5"/>
      <c r="DF787" s="5"/>
      <c r="DG787" s="5"/>
      <c r="DH787" s="5"/>
      <c r="DI787" s="5"/>
      <c r="DJ787" s="5"/>
      <c r="DK787" s="5"/>
      <c r="DL787" s="5"/>
      <c r="DM787" s="5"/>
      <c r="DN787" s="5"/>
      <c r="DO787" s="5"/>
      <c r="DP787" s="5"/>
      <c r="DQ787" s="5"/>
      <c r="DR787" s="5"/>
      <c r="DS787" s="5"/>
      <c r="DT787" s="5"/>
      <c r="DU787" s="5"/>
      <c r="DV787" s="5"/>
      <c r="DW787" s="5"/>
    </row>
    <row r="788" spans="2:127" x14ac:dyDescent="0.2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5"/>
      <c r="CN788" s="5"/>
      <c r="CO788" s="5"/>
      <c r="CP788" s="5"/>
      <c r="CQ788" s="5"/>
      <c r="CR788" s="5"/>
      <c r="CS788" s="5"/>
      <c r="CT788" s="5"/>
      <c r="CU788" s="5"/>
      <c r="CV788" s="5"/>
      <c r="CW788" s="5"/>
      <c r="CX788" s="5"/>
      <c r="CY788" s="5"/>
      <c r="CZ788" s="5"/>
      <c r="DA788" s="5"/>
      <c r="DB788" s="5"/>
      <c r="DC788" s="5"/>
      <c r="DD788" s="5"/>
      <c r="DE788" s="5"/>
      <c r="DF788" s="5"/>
      <c r="DG788" s="5"/>
      <c r="DH788" s="5"/>
      <c r="DI788" s="5"/>
      <c r="DJ788" s="5"/>
      <c r="DK788" s="5"/>
      <c r="DL788" s="5"/>
      <c r="DM788" s="5"/>
      <c r="DN788" s="5"/>
      <c r="DO788" s="5"/>
      <c r="DP788" s="5"/>
      <c r="DQ788" s="5"/>
      <c r="DR788" s="5"/>
      <c r="DS788" s="5"/>
      <c r="DT788" s="5"/>
      <c r="DU788" s="5"/>
      <c r="DV788" s="5"/>
      <c r="DW788" s="5"/>
    </row>
    <row r="789" spans="2:127" x14ac:dyDescent="0.2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5"/>
      <c r="CD789" s="5"/>
      <c r="CE789" s="5"/>
      <c r="CF789" s="5"/>
      <c r="CG789" s="5"/>
      <c r="CH789" s="5"/>
      <c r="CI789" s="5"/>
      <c r="CJ789" s="5"/>
      <c r="CK789" s="5"/>
      <c r="CL789" s="5"/>
      <c r="CM789" s="5"/>
      <c r="CN789" s="5"/>
      <c r="CO789" s="5"/>
      <c r="CP789" s="5"/>
      <c r="CQ789" s="5"/>
      <c r="CR789" s="5"/>
      <c r="CS789" s="5"/>
      <c r="CT789" s="5"/>
      <c r="CU789" s="5"/>
      <c r="CV789" s="5"/>
      <c r="CW789" s="5"/>
      <c r="CX789" s="5"/>
      <c r="CY789" s="5"/>
      <c r="CZ789" s="5"/>
      <c r="DA789" s="5"/>
      <c r="DB789" s="5"/>
      <c r="DC789" s="5"/>
      <c r="DD789" s="5"/>
      <c r="DE789" s="5"/>
      <c r="DF789" s="5"/>
      <c r="DG789" s="5"/>
      <c r="DH789" s="5"/>
      <c r="DI789" s="5"/>
      <c r="DJ789" s="5"/>
      <c r="DK789" s="5"/>
      <c r="DL789" s="5"/>
      <c r="DM789" s="5"/>
      <c r="DN789" s="5"/>
      <c r="DO789" s="5"/>
      <c r="DP789" s="5"/>
      <c r="DQ789" s="5"/>
      <c r="DR789" s="5"/>
      <c r="DS789" s="5"/>
      <c r="DT789" s="5"/>
      <c r="DU789" s="5"/>
      <c r="DV789" s="5"/>
      <c r="DW789" s="5"/>
    </row>
    <row r="790" spans="2:127" x14ac:dyDescent="0.2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5"/>
      <c r="CL790" s="5"/>
      <c r="CM790" s="5"/>
      <c r="CN790" s="5"/>
      <c r="CO790" s="5"/>
      <c r="CP790" s="5"/>
      <c r="CQ790" s="5"/>
      <c r="CR790" s="5"/>
      <c r="CS790" s="5"/>
      <c r="CT790" s="5"/>
      <c r="CU790" s="5"/>
      <c r="CV790" s="5"/>
      <c r="CW790" s="5"/>
      <c r="CX790" s="5"/>
      <c r="CY790" s="5"/>
      <c r="CZ790" s="5"/>
      <c r="DA790" s="5"/>
      <c r="DB790" s="5"/>
      <c r="DC790" s="5"/>
      <c r="DD790" s="5"/>
      <c r="DE790" s="5"/>
      <c r="DF790" s="5"/>
      <c r="DG790" s="5"/>
      <c r="DH790" s="5"/>
      <c r="DI790" s="5"/>
      <c r="DJ790" s="5"/>
      <c r="DK790" s="5"/>
      <c r="DL790" s="5"/>
      <c r="DM790" s="5"/>
      <c r="DN790" s="5"/>
      <c r="DO790" s="5"/>
      <c r="DP790" s="5"/>
      <c r="DQ790" s="5"/>
      <c r="DR790" s="5"/>
      <c r="DS790" s="5"/>
      <c r="DT790" s="5"/>
      <c r="DU790" s="5"/>
      <c r="DV790" s="5"/>
      <c r="DW790" s="5"/>
    </row>
    <row r="791" spans="2:127" x14ac:dyDescent="0.2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c r="CA791" s="5"/>
      <c r="CB791" s="5"/>
      <c r="CC791" s="5"/>
      <c r="CD791" s="5"/>
      <c r="CE791" s="5"/>
      <c r="CF791" s="5"/>
      <c r="CG791" s="5"/>
      <c r="CH791" s="5"/>
      <c r="CI791" s="5"/>
      <c r="CJ791" s="5"/>
      <c r="CK791" s="5"/>
      <c r="CL791" s="5"/>
      <c r="CM791" s="5"/>
      <c r="CN791" s="5"/>
      <c r="CO791" s="5"/>
      <c r="CP791" s="5"/>
      <c r="CQ791" s="5"/>
      <c r="CR791" s="5"/>
      <c r="CS791" s="5"/>
      <c r="CT791" s="5"/>
      <c r="CU791" s="5"/>
      <c r="CV791" s="5"/>
      <c r="CW791" s="5"/>
      <c r="CX791" s="5"/>
      <c r="CY791" s="5"/>
      <c r="CZ791" s="5"/>
      <c r="DA791" s="5"/>
      <c r="DB791" s="5"/>
      <c r="DC791" s="5"/>
      <c r="DD791" s="5"/>
      <c r="DE791" s="5"/>
      <c r="DF791" s="5"/>
      <c r="DG791" s="5"/>
      <c r="DH791" s="5"/>
      <c r="DI791" s="5"/>
      <c r="DJ791" s="5"/>
      <c r="DK791" s="5"/>
      <c r="DL791" s="5"/>
      <c r="DM791" s="5"/>
      <c r="DN791" s="5"/>
      <c r="DO791" s="5"/>
      <c r="DP791" s="5"/>
      <c r="DQ791" s="5"/>
      <c r="DR791" s="5"/>
      <c r="DS791" s="5"/>
      <c r="DT791" s="5"/>
      <c r="DU791" s="5"/>
      <c r="DV791" s="5"/>
      <c r="DW791" s="5"/>
    </row>
    <row r="792" spans="2:127" x14ac:dyDescent="0.2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c r="BS792" s="5"/>
      <c r="BT792" s="5"/>
      <c r="BU792" s="5"/>
      <c r="BV792" s="5"/>
      <c r="BW792" s="5"/>
      <c r="BX792" s="5"/>
      <c r="BY792" s="5"/>
      <c r="BZ792" s="5"/>
      <c r="CA792" s="5"/>
      <c r="CB792" s="5"/>
      <c r="CC792" s="5"/>
      <c r="CD792" s="5"/>
      <c r="CE792" s="5"/>
      <c r="CF792" s="5"/>
      <c r="CG792" s="5"/>
      <c r="CH792" s="5"/>
      <c r="CI792" s="5"/>
      <c r="CJ792" s="5"/>
      <c r="CK792" s="5"/>
      <c r="CL792" s="5"/>
      <c r="CM792" s="5"/>
      <c r="CN792" s="5"/>
      <c r="CO792" s="5"/>
      <c r="CP792" s="5"/>
      <c r="CQ792" s="5"/>
      <c r="CR792" s="5"/>
      <c r="CS792" s="5"/>
      <c r="CT792" s="5"/>
      <c r="CU792" s="5"/>
      <c r="CV792" s="5"/>
      <c r="CW792" s="5"/>
      <c r="CX792" s="5"/>
      <c r="CY792" s="5"/>
      <c r="CZ792" s="5"/>
      <c r="DA792" s="5"/>
      <c r="DB792" s="5"/>
      <c r="DC792" s="5"/>
      <c r="DD792" s="5"/>
      <c r="DE792" s="5"/>
      <c r="DF792" s="5"/>
      <c r="DG792" s="5"/>
      <c r="DH792" s="5"/>
      <c r="DI792" s="5"/>
      <c r="DJ792" s="5"/>
      <c r="DK792" s="5"/>
      <c r="DL792" s="5"/>
      <c r="DM792" s="5"/>
      <c r="DN792" s="5"/>
      <c r="DO792" s="5"/>
      <c r="DP792" s="5"/>
      <c r="DQ792" s="5"/>
      <c r="DR792" s="5"/>
      <c r="DS792" s="5"/>
      <c r="DT792" s="5"/>
      <c r="DU792" s="5"/>
      <c r="DV792" s="5"/>
      <c r="DW792" s="5"/>
    </row>
    <row r="793" spans="2:127" x14ac:dyDescent="0.2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c r="BS793" s="5"/>
      <c r="BT793" s="5"/>
      <c r="BU793" s="5"/>
      <c r="BV793" s="5"/>
      <c r="BW793" s="5"/>
      <c r="BX793" s="5"/>
      <c r="BY793" s="5"/>
      <c r="BZ793" s="5"/>
      <c r="CA793" s="5"/>
      <c r="CB793" s="5"/>
      <c r="CC793" s="5"/>
      <c r="CD793" s="5"/>
      <c r="CE793" s="5"/>
      <c r="CF793" s="5"/>
      <c r="CG793" s="5"/>
      <c r="CH793" s="5"/>
      <c r="CI793" s="5"/>
      <c r="CJ793" s="5"/>
      <c r="CK793" s="5"/>
      <c r="CL793" s="5"/>
      <c r="CM793" s="5"/>
      <c r="CN793" s="5"/>
      <c r="CO793" s="5"/>
      <c r="CP793" s="5"/>
      <c r="CQ793" s="5"/>
      <c r="CR793" s="5"/>
      <c r="CS793" s="5"/>
      <c r="CT793" s="5"/>
      <c r="CU793" s="5"/>
      <c r="CV793" s="5"/>
      <c r="CW793" s="5"/>
      <c r="CX793" s="5"/>
      <c r="CY793" s="5"/>
      <c r="CZ793" s="5"/>
      <c r="DA793" s="5"/>
      <c r="DB793" s="5"/>
      <c r="DC793" s="5"/>
      <c r="DD793" s="5"/>
      <c r="DE793" s="5"/>
      <c r="DF793" s="5"/>
      <c r="DG793" s="5"/>
      <c r="DH793" s="5"/>
      <c r="DI793" s="5"/>
      <c r="DJ793" s="5"/>
      <c r="DK793" s="5"/>
      <c r="DL793" s="5"/>
      <c r="DM793" s="5"/>
      <c r="DN793" s="5"/>
      <c r="DO793" s="5"/>
      <c r="DP793" s="5"/>
      <c r="DQ793" s="5"/>
      <c r="DR793" s="5"/>
      <c r="DS793" s="5"/>
      <c r="DT793" s="5"/>
      <c r="DU793" s="5"/>
      <c r="DV793" s="5"/>
      <c r="DW793" s="5"/>
    </row>
    <row r="794" spans="2:127" x14ac:dyDescent="0.2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5"/>
      <c r="CD794" s="5"/>
      <c r="CE794" s="5"/>
      <c r="CF794" s="5"/>
      <c r="CG794" s="5"/>
      <c r="CH794" s="5"/>
      <c r="CI794" s="5"/>
      <c r="CJ794" s="5"/>
      <c r="CK794" s="5"/>
      <c r="CL794" s="5"/>
      <c r="CM794" s="5"/>
      <c r="CN794" s="5"/>
      <c r="CO794" s="5"/>
      <c r="CP794" s="5"/>
      <c r="CQ794" s="5"/>
      <c r="CR794" s="5"/>
      <c r="CS794" s="5"/>
      <c r="CT794" s="5"/>
      <c r="CU794" s="5"/>
      <c r="CV794" s="5"/>
      <c r="CW794" s="5"/>
      <c r="CX794" s="5"/>
      <c r="CY794" s="5"/>
      <c r="CZ794" s="5"/>
      <c r="DA794" s="5"/>
      <c r="DB794" s="5"/>
      <c r="DC794" s="5"/>
      <c r="DD794" s="5"/>
      <c r="DE794" s="5"/>
      <c r="DF794" s="5"/>
      <c r="DG794" s="5"/>
      <c r="DH794" s="5"/>
      <c r="DI794" s="5"/>
      <c r="DJ794" s="5"/>
      <c r="DK794" s="5"/>
      <c r="DL794" s="5"/>
      <c r="DM794" s="5"/>
      <c r="DN794" s="5"/>
      <c r="DO794" s="5"/>
      <c r="DP794" s="5"/>
      <c r="DQ794" s="5"/>
      <c r="DR794" s="5"/>
      <c r="DS794" s="5"/>
      <c r="DT794" s="5"/>
      <c r="DU794" s="5"/>
      <c r="DV794" s="5"/>
      <c r="DW794" s="5"/>
    </row>
    <row r="795" spans="2:127" x14ac:dyDescent="0.2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5"/>
      <c r="BV795" s="5"/>
      <c r="BW795" s="5"/>
      <c r="BX795" s="5"/>
      <c r="BY795" s="5"/>
      <c r="BZ795" s="5"/>
      <c r="CA795" s="5"/>
      <c r="CB795" s="5"/>
      <c r="CC795" s="5"/>
      <c r="CD795" s="5"/>
      <c r="CE795" s="5"/>
      <c r="CF795" s="5"/>
      <c r="CG795" s="5"/>
      <c r="CH795" s="5"/>
      <c r="CI795" s="5"/>
      <c r="CJ795" s="5"/>
      <c r="CK795" s="5"/>
      <c r="CL795" s="5"/>
      <c r="CM795" s="5"/>
      <c r="CN795" s="5"/>
      <c r="CO795" s="5"/>
      <c r="CP795" s="5"/>
      <c r="CQ795" s="5"/>
      <c r="CR795" s="5"/>
      <c r="CS795" s="5"/>
      <c r="CT795" s="5"/>
      <c r="CU795" s="5"/>
      <c r="CV795" s="5"/>
      <c r="CW795" s="5"/>
      <c r="CX795" s="5"/>
      <c r="CY795" s="5"/>
      <c r="CZ795" s="5"/>
      <c r="DA795" s="5"/>
      <c r="DB795" s="5"/>
      <c r="DC795" s="5"/>
      <c r="DD795" s="5"/>
      <c r="DE795" s="5"/>
      <c r="DF795" s="5"/>
      <c r="DG795" s="5"/>
      <c r="DH795" s="5"/>
      <c r="DI795" s="5"/>
      <c r="DJ795" s="5"/>
      <c r="DK795" s="5"/>
      <c r="DL795" s="5"/>
      <c r="DM795" s="5"/>
      <c r="DN795" s="5"/>
      <c r="DO795" s="5"/>
      <c r="DP795" s="5"/>
      <c r="DQ795" s="5"/>
      <c r="DR795" s="5"/>
      <c r="DS795" s="5"/>
      <c r="DT795" s="5"/>
      <c r="DU795" s="5"/>
      <c r="DV795" s="5"/>
      <c r="DW795" s="5"/>
    </row>
    <row r="796" spans="2:127" x14ac:dyDescent="0.2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5"/>
      <c r="BV796" s="5"/>
      <c r="BW796" s="5"/>
      <c r="BX796" s="5"/>
      <c r="BY796" s="5"/>
      <c r="BZ796" s="5"/>
      <c r="CA796" s="5"/>
      <c r="CB796" s="5"/>
      <c r="CC796" s="5"/>
      <c r="CD796" s="5"/>
      <c r="CE796" s="5"/>
      <c r="CF796" s="5"/>
      <c r="CG796" s="5"/>
      <c r="CH796" s="5"/>
      <c r="CI796" s="5"/>
      <c r="CJ796" s="5"/>
      <c r="CK796" s="5"/>
      <c r="CL796" s="5"/>
      <c r="CM796" s="5"/>
      <c r="CN796" s="5"/>
      <c r="CO796" s="5"/>
      <c r="CP796" s="5"/>
      <c r="CQ796" s="5"/>
      <c r="CR796" s="5"/>
      <c r="CS796" s="5"/>
      <c r="CT796" s="5"/>
      <c r="CU796" s="5"/>
      <c r="CV796" s="5"/>
      <c r="CW796" s="5"/>
      <c r="CX796" s="5"/>
      <c r="CY796" s="5"/>
      <c r="CZ796" s="5"/>
      <c r="DA796" s="5"/>
      <c r="DB796" s="5"/>
      <c r="DC796" s="5"/>
      <c r="DD796" s="5"/>
      <c r="DE796" s="5"/>
      <c r="DF796" s="5"/>
      <c r="DG796" s="5"/>
      <c r="DH796" s="5"/>
      <c r="DI796" s="5"/>
      <c r="DJ796" s="5"/>
      <c r="DK796" s="5"/>
      <c r="DL796" s="5"/>
      <c r="DM796" s="5"/>
      <c r="DN796" s="5"/>
      <c r="DO796" s="5"/>
      <c r="DP796" s="5"/>
      <c r="DQ796" s="5"/>
      <c r="DR796" s="5"/>
      <c r="DS796" s="5"/>
      <c r="DT796" s="5"/>
      <c r="DU796" s="5"/>
      <c r="DV796" s="5"/>
      <c r="DW796" s="5"/>
    </row>
    <row r="797" spans="2:127" x14ac:dyDescent="0.2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5"/>
      <c r="CN797" s="5"/>
      <c r="CO797" s="5"/>
      <c r="CP797" s="5"/>
      <c r="CQ797" s="5"/>
      <c r="CR797" s="5"/>
      <c r="CS797" s="5"/>
      <c r="CT797" s="5"/>
      <c r="CU797" s="5"/>
      <c r="CV797" s="5"/>
      <c r="CW797" s="5"/>
      <c r="CX797" s="5"/>
      <c r="CY797" s="5"/>
      <c r="CZ797" s="5"/>
      <c r="DA797" s="5"/>
      <c r="DB797" s="5"/>
      <c r="DC797" s="5"/>
      <c r="DD797" s="5"/>
      <c r="DE797" s="5"/>
      <c r="DF797" s="5"/>
      <c r="DG797" s="5"/>
      <c r="DH797" s="5"/>
      <c r="DI797" s="5"/>
      <c r="DJ797" s="5"/>
      <c r="DK797" s="5"/>
      <c r="DL797" s="5"/>
      <c r="DM797" s="5"/>
      <c r="DN797" s="5"/>
      <c r="DO797" s="5"/>
      <c r="DP797" s="5"/>
      <c r="DQ797" s="5"/>
      <c r="DR797" s="5"/>
      <c r="DS797" s="5"/>
      <c r="DT797" s="5"/>
      <c r="DU797" s="5"/>
      <c r="DV797" s="5"/>
      <c r="DW797" s="5"/>
    </row>
    <row r="798" spans="2:127" x14ac:dyDescent="0.2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5"/>
      <c r="BV798" s="5"/>
      <c r="BW798" s="5"/>
      <c r="BX798" s="5"/>
      <c r="BY798" s="5"/>
      <c r="BZ798" s="5"/>
      <c r="CA798" s="5"/>
      <c r="CB798" s="5"/>
      <c r="CC798" s="5"/>
      <c r="CD798" s="5"/>
      <c r="CE798" s="5"/>
      <c r="CF798" s="5"/>
      <c r="CG798" s="5"/>
      <c r="CH798" s="5"/>
      <c r="CI798" s="5"/>
      <c r="CJ798" s="5"/>
      <c r="CK798" s="5"/>
      <c r="CL798" s="5"/>
      <c r="CM798" s="5"/>
      <c r="CN798" s="5"/>
      <c r="CO798" s="5"/>
      <c r="CP798" s="5"/>
      <c r="CQ798" s="5"/>
      <c r="CR798" s="5"/>
      <c r="CS798" s="5"/>
      <c r="CT798" s="5"/>
      <c r="CU798" s="5"/>
      <c r="CV798" s="5"/>
      <c r="CW798" s="5"/>
      <c r="CX798" s="5"/>
      <c r="CY798" s="5"/>
      <c r="CZ798" s="5"/>
      <c r="DA798" s="5"/>
      <c r="DB798" s="5"/>
      <c r="DC798" s="5"/>
      <c r="DD798" s="5"/>
      <c r="DE798" s="5"/>
      <c r="DF798" s="5"/>
      <c r="DG798" s="5"/>
      <c r="DH798" s="5"/>
      <c r="DI798" s="5"/>
      <c r="DJ798" s="5"/>
      <c r="DK798" s="5"/>
      <c r="DL798" s="5"/>
      <c r="DM798" s="5"/>
      <c r="DN798" s="5"/>
      <c r="DO798" s="5"/>
      <c r="DP798" s="5"/>
      <c r="DQ798" s="5"/>
      <c r="DR798" s="5"/>
      <c r="DS798" s="5"/>
      <c r="DT798" s="5"/>
      <c r="DU798" s="5"/>
      <c r="DV798" s="5"/>
      <c r="DW798" s="5"/>
    </row>
    <row r="799" spans="2:127" x14ac:dyDescent="0.2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5"/>
      <c r="CR799" s="5"/>
      <c r="CS799" s="5"/>
      <c r="CT799" s="5"/>
      <c r="CU799" s="5"/>
      <c r="CV799" s="5"/>
      <c r="CW799" s="5"/>
      <c r="CX799" s="5"/>
      <c r="CY799" s="5"/>
      <c r="CZ799" s="5"/>
      <c r="DA799" s="5"/>
      <c r="DB799" s="5"/>
      <c r="DC799" s="5"/>
      <c r="DD799" s="5"/>
      <c r="DE799" s="5"/>
      <c r="DF799" s="5"/>
      <c r="DG799" s="5"/>
      <c r="DH799" s="5"/>
      <c r="DI799" s="5"/>
      <c r="DJ799" s="5"/>
      <c r="DK799" s="5"/>
      <c r="DL799" s="5"/>
      <c r="DM799" s="5"/>
      <c r="DN799" s="5"/>
      <c r="DO799" s="5"/>
      <c r="DP799" s="5"/>
      <c r="DQ799" s="5"/>
      <c r="DR799" s="5"/>
      <c r="DS799" s="5"/>
      <c r="DT799" s="5"/>
      <c r="DU799" s="5"/>
      <c r="DV799" s="5"/>
      <c r="DW799" s="5"/>
    </row>
    <row r="800" spans="2:127" x14ac:dyDescent="0.2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5"/>
      <c r="CR800" s="5"/>
      <c r="CS800" s="5"/>
      <c r="CT800" s="5"/>
      <c r="CU800" s="5"/>
      <c r="CV800" s="5"/>
      <c r="CW800" s="5"/>
      <c r="CX800" s="5"/>
      <c r="CY800" s="5"/>
      <c r="CZ800" s="5"/>
      <c r="DA800" s="5"/>
      <c r="DB800" s="5"/>
      <c r="DC800" s="5"/>
      <c r="DD800" s="5"/>
      <c r="DE800" s="5"/>
      <c r="DF800" s="5"/>
      <c r="DG800" s="5"/>
      <c r="DH800" s="5"/>
      <c r="DI800" s="5"/>
      <c r="DJ800" s="5"/>
      <c r="DK800" s="5"/>
      <c r="DL800" s="5"/>
      <c r="DM800" s="5"/>
      <c r="DN800" s="5"/>
      <c r="DO800" s="5"/>
      <c r="DP800" s="5"/>
      <c r="DQ800" s="5"/>
      <c r="DR800" s="5"/>
      <c r="DS800" s="5"/>
      <c r="DT800" s="5"/>
      <c r="DU800" s="5"/>
      <c r="DV800" s="5"/>
      <c r="DW800" s="5"/>
    </row>
    <row r="801" spans="2:127" x14ac:dyDescent="0.2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c r="BR801" s="5"/>
      <c r="BS801" s="5"/>
      <c r="BT801" s="5"/>
      <c r="BU801" s="5"/>
      <c r="BV801" s="5"/>
      <c r="BW801" s="5"/>
      <c r="BX801" s="5"/>
      <c r="BY801" s="5"/>
      <c r="BZ801" s="5"/>
      <c r="CA801" s="5"/>
      <c r="CB801" s="5"/>
      <c r="CC801" s="5"/>
      <c r="CD801" s="5"/>
      <c r="CE801" s="5"/>
      <c r="CF801" s="5"/>
      <c r="CG801" s="5"/>
      <c r="CH801" s="5"/>
      <c r="CI801" s="5"/>
      <c r="CJ801" s="5"/>
      <c r="CK801" s="5"/>
      <c r="CL801" s="5"/>
      <c r="CM801" s="5"/>
      <c r="CN801" s="5"/>
      <c r="CO801" s="5"/>
      <c r="CP801" s="5"/>
      <c r="CQ801" s="5"/>
      <c r="CR801" s="5"/>
      <c r="CS801" s="5"/>
      <c r="CT801" s="5"/>
      <c r="CU801" s="5"/>
      <c r="CV801" s="5"/>
      <c r="CW801" s="5"/>
      <c r="CX801" s="5"/>
      <c r="CY801" s="5"/>
      <c r="CZ801" s="5"/>
      <c r="DA801" s="5"/>
      <c r="DB801" s="5"/>
      <c r="DC801" s="5"/>
      <c r="DD801" s="5"/>
      <c r="DE801" s="5"/>
      <c r="DF801" s="5"/>
      <c r="DG801" s="5"/>
      <c r="DH801" s="5"/>
      <c r="DI801" s="5"/>
      <c r="DJ801" s="5"/>
      <c r="DK801" s="5"/>
      <c r="DL801" s="5"/>
      <c r="DM801" s="5"/>
      <c r="DN801" s="5"/>
      <c r="DO801" s="5"/>
      <c r="DP801" s="5"/>
      <c r="DQ801" s="5"/>
      <c r="DR801" s="5"/>
      <c r="DS801" s="5"/>
      <c r="DT801" s="5"/>
      <c r="DU801" s="5"/>
      <c r="DV801" s="5"/>
      <c r="DW801" s="5"/>
    </row>
    <row r="802" spans="2:127" x14ac:dyDescent="0.2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c r="DM802" s="5"/>
      <c r="DN802" s="5"/>
      <c r="DO802" s="5"/>
      <c r="DP802" s="5"/>
      <c r="DQ802" s="5"/>
      <c r="DR802" s="5"/>
      <c r="DS802" s="5"/>
      <c r="DT802" s="5"/>
      <c r="DU802" s="5"/>
      <c r="DV802" s="5"/>
      <c r="DW802" s="5"/>
    </row>
    <row r="803" spans="2:127" x14ac:dyDescent="0.2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c r="BR803" s="5"/>
      <c r="BS803" s="5"/>
      <c r="BT803" s="5"/>
      <c r="BU803" s="5"/>
      <c r="BV803" s="5"/>
      <c r="BW803" s="5"/>
      <c r="BX803" s="5"/>
      <c r="BY803" s="5"/>
      <c r="BZ803" s="5"/>
      <c r="CA803" s="5"/>
      <c r="CB803" s="5"/>
      <c r="CC803" s="5"/>
      <c r="CD803" s="5"/>
      <c r="CE803" s="5"/>
      <c r="CF803" s="5"/>
      <c r="CG803" s="5"/>
      <c r="CH803" s="5"/>
      <c r="CI803" s="5"/>
      <c r="CJ803" s="5"/>
      <c r="CK803" s="5"/>
      <c r="CL803" s="5"/>
      <c r="CM803" s="5"/>
      <c r="CN803" s="5"/>
      <c r="CO803" s="5"/>
      <c r="CP803" s="5"/>
      <c r="CQ803" s="5"/>
      <c r="CR803" s="5"/>
      <c r="CS803" s="5"/>
      <c r="CT803" s="5"/>
      <c r="CU803" s="5"/>
      <c r="CV803" s="5"/>
      <c r="CW803" s="5"/>
      <c r="CX803" s="5"/>
      <c r="CY803" s="5"/>
      <c r="CZ803" s="5"/>
      <c r="DA803" s="5"/>
      <c r="DB803" s="5"/>
      <c r="DC803" s="5"/>
      <c r="DD803" s="5"/>
      <c r="DE803" s="5"/>
      <c r="DF803" s="5"/>
      <c r="DG803" s="5"/>
      <c r="DH803" s="5"/>
      <c r="DI803" s="5"/>
      <c r="DJ803" s="5"/>
      <c r="DK803" s="5"/>
      <c r="DL803" s="5"/>
      <c r="DM803" s="5"/>
      <c r="DN803" s="5"/>
      <c r="DO803" s="5"/>
      <c r="DP803" s="5"/>
      <c r="DQ803" s="5"/>
      <c r="DR803" s="5"/>
      <c r="DS803" s="5"/>
      <c r="DT803" s="5"/>
      <c r="DU803" s="5"/>
      <c r="DV803" s="5"/>
      <c r="DW803" s="5"/>
    </row>
    <row r="804" spans="2:127" x14ac:dyDescent="0.2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5"/>
      <c r="BV804" s="5"/>
      <c r="BW804" s="5"/>
      <c r="BX804" s="5"/>
      <c r="BY804" s="5"/>
      <c r="BZ804" s="5"/>
      <c r="CA804" s="5"/>
      <c r="CB804" s="5"/>
      <c r="CC804" s="5"/>
      <c r="CD804" s="5"/>
      <c r="CE804" s="5"/>
      <c r="CF804" s="5"/>
      <c r="CG804" s="5"/>
      <c r="CH804" s="5"/>
      <c r="CI804" s="5"/>
      <c r="CJ804" s="5"/>
      <c r="CK804" s="5"/>
      <c r="CL804" s="5"/>
      <c r="CM804" s="5"/>
      <c r="CN804" s="5"/>
      <c r="CO804" s="5"/>
      <c r="CP804" s="5"/>
      <c r="CQ804" s="5"/>
      <c r="CR804" s="5"/>
      <c r="CS804" s="5"/>
      <c r="CT804" s="5"/>
      <c r="CU804" s="5"/>
      <c r="CV804" s="5"/>
      <c r="CW804" s="5"/>
      <c r="CX804" s="5"/>
      <c r="CY804" s="5"/>
      <c r="CZ804" s="5"/>
      <c r="DA804" s="5"/>
      <c r="DB804" s="5"/>
      <c r="DC804" s="5"/>
      <c r="DD804" s="5"/>
      <c r="DE804" s="5"/>
      <c r="DF804" s="5"/>
      <c r="DG804" s="5"/>
      <c r="DH804" s="5"/>
      <c r="DI804" s="5"/>
      <c r="DJ804" s="5"/>
      <c r="DK804" s="5"/>
      <c r="DL804" s="5"/>
      <c r="DM804" s="5"/>
      <c r="DN804" s="5"/>
      <c r="DO804" s="5"/>
      <c r="DP804" s="5"/>
      <c r="DQ804" s="5"/>
      <c r="DR804" s="5"/>
      <c r="DS804" s="5"/>
      <c r="DT804" s="5"/>
      <c r="DU804" s="5"/>
      <c r="DV804" s="5"/>
      <c r="DW804" s="5"/>
    </row>
    <row r="805" spans="2:127" x14ac:dyDescent="0.2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c r="DH805" s="5"/>
      <c r="DI805" s="5"/>
      <c r="DJ805" s="5"/>
      <c r="DK805" s="5"/>
      <c r="DL805" s="5"/>
      <c r="DM805" s="5"/>
      <c r="DN805" s="5"/>
      <c r="DO805" s="5"/>
      <c r="DP805" s="5"/>
      <c r="DQ805" s="5"/>
      <c r="DR805" s="5"/>
      <c r="DS805" s="5"/>
      <c r="DT805" s="5"/>
      <c r="DU805" s="5"/>
      <c r="DV805" s="5"/>
      <c r="DW805" s="5"/>
    </row>
    <row r="806" spans="2:127" x14ac:dyDescent="0.2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c r="BR806" s="5"/>
      <c r="BS806" s="5"/>
      <c r="BT806" s="5"/>
      <c r="BU806" s="5"/>
      <c r="BV806" s="5"/>
      <c r="BW806" s="5"/>
      <c r="BX806" s="5"/>
      <c r="BY806" s="5"/>
      <c r="BZ806" s="5"/>
      <c r="CA806" s="5"/>
      <c r="CB806" s="5"/>
      <c r="CC806" s="5"/>
      <c r="CD806" s="5"/>
      <c r="CE806" s="5"/>
      <c r="CF806" s="5"/>
      <c r="CG806" s="5"/>
      <c r="CH806" s="5"/>
      <c r="CI806" s="5"/>
      <c r="CJ806" s="5"/>
      <c r="CK806" s="5"/>
      <c r="CL806" s="5"/>
      <c r="CM806" s="5"/>
      <c r="CN806" s="5"/>
      <c r="CO806" s="5"/>
      <c r="CP806" s="5"/>
      <c r="CQ806" s="5"/>
      <c r="CR806" s="5"/>
      <c r="CS806" s="5"/>
      <c r="CT806" s="5"/>
      <c r="CU806" s="5"/>
      <c r="CV806" s="5"/>
      <c r="CW806" s="5"/>
      <c r="CX806" s="5"/>
      <c r="CY806" s="5"/>
      <c r="CZ806" s="5"/>
      <c r="DA806" s="5"/>
      <c r="DB806" s="5"/>
      <c r="DC806" s="5"/>
      <c r="DD806" s="5"/>
      <c r="DE806" s="5"/>
      <c r="DF806" s="5"/>
      <c r="DG806" s="5"/>
      <c r="DH806" s="5"/>
      <c r="DI806" s="5"/>
      <c r="DJ806" s="5"/>
      <c r="DK806" s="5"/>
      <c r="DL806" s="5"/>
      <c r="DM806" s="5"/>
      <c r="DN806" s="5"/>
      <c r="DO806" s="5"/>
      <c r="DP806" s="5"/>
      <c r="DQ806" s="5"/>
      <c r="DR806" s="5"/>
      <c r="DS806" s="5"/>
      <c r="DT806" s="5"/>
      <c r="DU806" s="5"/>
      <c r="DV806" s="5"/>
      <c r="DW806" s="5"/>
    </row>
    <row r="807" spans="2:127" x14ac:dyDescent="0.2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c r="CA807" s="5"/>
      <c r="CB807" s="5"/>
      <c r="CC807" s="5"/>
      <c r="CD807" s="5"/>
      <c r="CE807" s="5"/>
      <c r="CF807" s="5"/>
      <c r="CG807" s="5"/>
      <c r="CH807" s="5"/>
      <c r="CI807" s="5"/>
      <c r="CJ807" s="5"/>
      <c r="CK807" s="5"/>
      <c r="CL807" s="5"/>
      <c r="CM807" s="5"/>
      <c r="CN807" s="5"/>
      <c r="CO807" s="5"/>
      <c r="CP807" s="5"/>
      <c r="CQ807" s="5"/>
      <c r="CR807" s="5"/>
      <c r="CS807" s="5"/>
      <c r="CT807" s="5"/>
      <c r="CU807" s="5"/>
      <c r="CV807" s="5"/>
      <c r="CW807" s="5"/>
      <c r="CX807" s="5"/>
      <c r="CY807" s="5"/>
      <c r="CZ807" s="5"/>
      <c r="DA807" s="5"/>
      <c r="DB807" s="5"/>
      <c r="DC807" s="5"/>
      <c r="DD807" s="5"/>
      <c r="DE807" s="5"/>
      <c r="DF807" s="5"/>
      <c r="DG807" s="5"/>
      <c r="DH807" s="5"/>
      <c r="DI807" s="5"/>
      <c r="DJ807" s="5"/>
      <c r="DK807" s="5"/>
      <c r="DL807" s="5"/>
      <c r="DM807" s="5"/>
      <c r="DN807" s="5"/>
      <c r="DO807" s="5"/>
      <c r="DP807" s="5"/>
      <c r="DQ807" s="5"/>
      <c r="DR807" s="5"/>
      <c r="DS807" s="5"/>
      <c r="DT807" s="5"/>
      <c r="DU807" s="5"/>
      <c r="DV807" s="5"/>
      <c r="DW807" s="5"/>
    </row>
    <row r="808" spans="2:127" x14ac:dyDescent="0.2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c r="BQ808" s="5"/>
      <c r="BR808" s="5"/>
      <c r="BS808" s="5"/>
      <c r="BT808" s="5"/>
      <c r="BU808" s="5"/>
      <c r="BV808" s="5"/>
      <c r="BW808" s="5"/>
      <c r="BX808" s="5"/>
      <c r="BY808" s="5"/>
      <c r="BZ808" s="5"/>
      <c r="CA808" s="5"/>
      <c r="CB808" s="5"/>
      <c r="CC808" s="5"/>
      <c r="CD808" s="5"/>
      <c r="CE808" s="5"/>
      <c r="CF808" s="5"/>
      <c r="CG808" s="5"/>
      <c r="CH808" s="5"/>
      <c r="CI808" s="5"/>
      <c r="CJ808" s="5"/>
      <c r="CK808" s="5"/>
      <c r="CL808" s="5"/>
      <c r="CM808" s="5"/>
      <c r="CN808" s="5"/>
      <c r="CO808" s="5"/>
      <c r="CP808" s="5"/>
      <c r="CQ808" s="5"/>
      <c r="CR808" s="5"/>
      <c r="CS808" s="5"/>
      <c r="CT808" s="5"/>
      <c r="CU808" s="5"/>
      <c r="CV808" s="5"/>
      <c r="CW808" s="5"/>
      <c r="CX808" s="5"/>
      <c r="CY808" s="5"/>
      <c r="CZ808" s="5"/>
      <c r="DA808" s="5"/>
      <c r="DB808" s="5"/>
      <c r="DC808" s="5"/>
      <c r="DD808" s="5"/>
      <c r="DE808" s="5"/>
      <c r="DF808" s="5"/>
      <c r="DG808" s="5"/>
      <c r="DH808" s="5"/>
      <c r="DI808" s="5"/>
      <c r="DJ808" s="5"/>
      <c r="DK808" s="5"/>
      <c r="DL808" s="5"/>
      <c r="DM808" s="5"/>
      <c r="DN808" s="5"/>
      <c r="DO808" s="5"/>
      <c r="DP808" s="5"/>
      <c r="DQ808" s="5"/>
      <c r="DR808" s="5"/>
      <c r="DS808" s="5"/>
      <c r="DT808" s="5"/>
      <c r="DU808" s="5"/>
      <c r="DV808" s="5"/>
      <c r="DW808" s="5"/>
    </row>
    <row r="809" spans="2:127" x14ac:dyDescent="0.2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5"/>
      <c r="BR809" s="5"/>
      <c r="BS809" s="5"/>
      <c r="BT809" s="5"/>
      <c r="BU809" s="5"/>
      <c r="BV809" s="5"/>
      <c r="BW809" s="5"/>
      <c r="BX809" s="5"/>
      <c r="BY809" s="5"/>
      <c r="BZ809" s="5"/>
      <c r="CA809" s="5"/>
      <c r="CB809" s="5"/>
      <c r="CC809" s="5"/>
      <c r="CD809" s="5"/>
      <c r="CE809" s="5"/>
      <c r="CF809" s="5"/>
      <c r="CG809" s="5"/>
      <c r="CH809" s="5"/>
      <c r="CI809" s="5"/>
      <c r="CJ809" s="5"/>
      <c r="CK809" s="5"/>
      <c r="CL809" s="5"/>
      <c r="CM809" s="5"/>
      <c r="CN809" s="5"/>
      <c r="CO809" s="5"/>
      <c r="CP809" s="5"/>
      <c r="CQ809" s="5"/>
      <c r="CR809" s="5"/>
      <c r="CS809" s="5"/>
      <c r="CT809" s="5"/>
      <c r="CU809" s="5"/>
      <c r="CV809" s="5"/>
      <c r="CW809" s="5"/>
      <c r="CX809" s="5"/>
      <c r="CY809" s="5"/>
      <c r="CZ809" s="5"/>
      <c r="DA809" s="5"/>
      <c r="DB809" s="5"/>
      <c r="DC809" s="5"/>
      <c r="DD809" s="5"/>
      <c r="DE809" s="5"/>
      <c r="DF809" s="5"/>
      <c r="DG809" s="5"/>
      <c r="DH809" s="5"/>
      <c r="DI809" s="5"/>
      <c r="DJ809" s="5"/>
      <c r="DK809" s="5"/>
      <c r="DL809" s="5"/>
      <c r="DM809" s="5"/>
      <c r="DN809" s="5"/>
      <c r="DO809" s="5"/>
      <c r="DP809" s="5"/>
      <c r="DQ809" s="5"/>
      <c r="DR809" s="5"/>
      <c r="DS809" s="5"/>
      <c r="DT809" s="5"/>
      <c r="DU809" s="5"/>
      <c r="DV809" s="5"/>
      <c r="DW809" s="5"/>
    </row>
    <row r="810" spans="2:127" x14ac:dyDescent="0.2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c r="CA810" s="5"/>
      <c r="CB810" s="5"/>
      <c r="CC810" s="5"/>
      <c r="CD810" s="5"/>
      <c r="CE810" s="5"/>
      <c r="CF810" s="5"/>
      <c r="CG810" s="5"/>
      <c r="CH810" s="5"/>
      <c r="CI810" s="5"/>
      <c r="CJ810" s="5"/>
      <c r="CK810" s="5"/>
      <c r="CL810" s="5"/>
      <c r="CM810" s="5"/>
      <c r="CN810" s="5"/>
      <c r="CO810" s="5"/>
      <c r="CP810" s="5"/>
      <c r="CQ810" s="5"/>
      <c r="CR810" s="5"/>
      <c r="CS810" s="5"/>
      <c r="CT810" s="5"/>
      <c r="CU810" s="5"/>
      <c r="CV810" s="5"/>
      <c r="CW810" s="5"/>
      <c r="CX810" s="5"/>
      <c r="CY810" s="5"/>
      <c r="CZ810" s="5"/>
      <c r="DA810" s="5"/>
      <c r="DB810" s="5"/>
      <c r="DC810" s="5"/>
      <c r="DD810" s="5"/>
      <c r="DE810" s="5"/>
      <c r="DF810" s="5"/>
      <c r="DG810" s="5"/>
      <c r="DH810" s="5"/>
      <c r="DI810" s="5"/>
      <c r="DJ810" s="5"/>
      <c r="DK810" s="5"/>
      <c r="DL810" s="5"/>
      <c r="DM810" s="5"/>
      <c r="DN810" s="5"/>
      <c r="DO810" s="5"/>
      <c r="DP810" s="5"/>
      <c r="DQ810" s="5"/>
      <c r="DR810" s="5"/>
      <c r="DS810" s="5"/>
      <c r="DT810" s="5"/>
      <c r="DU810" s="5"/>
      <c r="DV810" s="5"/>
      <c r="DW810" s="5"/>
    </row>
    <row r="811" spans="2:127" x14ac:dyDescent="0.2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5"/>
      <c r="BV811" s="5"/>
      <c r="BW811" s="5"/>
      <c r="BX811" s="5"/>
      <c r="BY811" s="5"/>
      <c r="BZ811" s="5"/>
      <c r="CA811" s="5"/>
      <c r="CB811" s="5"/>
      <c r="CC811" s="5"/>
      <c r="CD811" s="5"/>
      <c r="CE811" s="5"/>
      <c r="CF811" s="5"/>
      <c r="CG811" s="5"/>
      <c r="CH811" s="5"/>
      <c r="CI811" s="5"/>
      <c r="CJ811" s="5"/>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row>
    <row r="812" spans="2:127" x14ac:dyDescent="0.2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c r="CA812" s="5"/>
      <c r="CB812" s="5"/>
      <c r="CC812" s="5"/>
      <c r="CD812" s="5"/>
      <c r="CE812" s="5"/>
      <c r="CF812" s="5"/>
      <c r="CG812" s="5"/>
      <c r="CH812" s="5"/>
      <c r="CI812" s="5"/>
      <c r="CJ812" s="5"/>
      <c r="CK812" s="5"/>
      <c r="CL812" s="5"/>
      <c r="CM812" s="5"/>
      <c r="CN812" s="5"/>
      <c r="CO812" s="5"/>
      <c r="CP812" s="5"/>
      <c r="CQ812" s="5"/>
      <c r="CR812" s="5"/>
      <c r="CS812" s="5"/>
      <c r="CT812" s="5"/>
      <c r="CU812" s="5"/>
      <c r="CV812" s="5"/>
      <c r="CW812" s="5"/>
      <c r="CX812" s="5"/>
      <c r="CY812" s="5"/>
      <c r="CZ812" s="5"/>
      <c r="DA812" s="5"/>
      <c r="DB812" s="5"/>
      <c r="DC812" s="5"/>
      <c r="DD812" s="5"/>
      <c r="DE812" s="5"/>
      <c r="DF812" s="5"/>
      <c r="DG812" s="5"/>
      <c r="DH812" s="5"/>
      <c r="DI812" s="5"/>
      <c r="DJ812" s="5"/>
      <c r="DK812" s="5"/>
      <c r="DL812" s="5"/>
      <c r="DM812" s="5"/>
      <c r="DN812" s="5"/>
      <c r="DO812" s="5"/>
      <c r="DP812" s="5"/>
      <c r="DQ812" s="5"/>
      <c r="DR812" s="5"/>
      <c r="DS812" s="5"/>
      <c r="DT812" s="5"/>
      <c r="DU812" s="5"/>
      <c r="DV812" s="5"/>
      <c r="DW812" s="5"/>
    </row>
    <row r="813" spans="2:127" x14ac:dyDescent="0.2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5"/>
      <c r="CD813" s="5"/>
      <c r="CE813" s="5"/>
      <c r="CF813" s="5"/>
      <c r="CG813" s="5"/>
      <c r="CH813" s="5"/>
      <c r="CI813" s="5"/>
      <c r="CJ813" s="5"/>
      <c r="CK813" s="5"/>
      <c r="CL813" s="5"/>
      <c r="CM813" s="5"/>
      <c r="CN813" s="5"/>
      <c r="CO813" s="5"/>
      <c r="CP813" s="5"/>
      <c r="CQ813" s="5"/>
      <c r="CR813" s="5"/>
      <c r="CS813" s="5"/>
      <c r="CT813" s="5"/>
      <c r="CU813" s="5"/>
      <c r="CV813" s="5"/>
      <c r="CW813" s="5"/>
      <c r="CX813" s="5"/>
      <c r="CY813" s="5"/>
      <c r="CZ813" s="5"/>
      <c r="DA813" s="5"/>
      <c r="DB813" s="5"/>
      <c r="DC813" s="5"/>
      <c r="DD813" s="5"/>
      <c r="DE813" s="5"/>
      <c r="DF813" s="5"/>
      <c r="DG813" s="5"/>
      <c r="DH813" s="5"/>
      <c r="DI813" s="5"/>
      <c r="DJ813" s="5"/>
      <c r="DK813" s="5"/>
      <c r="DL813" s="5"/>
      <c r="DM813" s="5"/>
      <c r="DN813" s="5"/>
      <c r="DO813" s="5"/>
      <c r="DP813" s="5"/>
      <c r="DQ813" s="5"/>
      <c r="DR813" s="5"/>
      <c r="DS813" s="5"/>
      <c r="DT813" s="5"/>
      <c r="DU813" s="5"/>
      <c r="DV813" s="5"/>
      <c r="DW813" s="5"/>
    </row>
    <row r="814" spans="2:127" x14ac:dyDescent="0.2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5"/>
      <c r="BV814" s="5"/>
      <c r="BW814" s="5"/>
      <c r="BX814" s="5"/>
      <c r="BY814" s="5"/>
      <c r="BZ814" s="5"/>
      <c r="CA814" s="5"/>
      <c r="CB814" s="5"/>
      <c r="CC814" s="5"/>
      <c r="CD814" s="5"/>
      <c r="CE814" s="5"/>
      <c r="CF814" s="5"/>
      <c r="CG814" s="5"/>
      <c r="CH814" s="5"/>
      <c r="CI814" s="5"/>
      <c r="CJ814" s="5"/>
      <c r="CK814" s="5"/>
      <c r="CL814" s="5"/>
      <c r="CM814" s="5"/>
      <c r="CN814" s="5"/>
      <c r="CO814" s="5"/>
      <c r="CP814" s="5"/>
      <c r="CQ814" s="5"/>
      <c r="CR814" s="5"/>
      <c r="CS814" s="5"/>
      <c r="CT814" s="5"/>
      <c r="CU814" s="5"/>
      <c r="CV814" s="5"/>
      <c r="CW814" s="5"/>
      <c r="CX814" s="5"/>
      <c r="CY814" s="5"/>
      <c r="CZ814" s="5"/>
      <c r="DA814" s="5"/>
      <c r="DB814" s="5"/>
      <c r="DC814" s="5"/>
      <c r="DD814" s="5"/>
      <c r="DE814" s="5"/>
      <c r="DF814" s="5"/>
      <c r="DG814" s="5"/>
      <c r="DH814" s="5"/>
      <c r="DI814" s="5"/>
      <c r="DJ814" s="5"/>
      <c r="DK814" s="5"/>
      <c r="DL814" s="5"/>
      <c r="DM814" s="5"/>
      <c r="DN814" s="5"/>
      <c r="DO814" s="5"/>
      <c r="DP814" s="5"/>
      <c r="DQ814" s="5"/>
      <c r="DR814" s="5"/>
      <c r="DS814" s="5"/>
      <c r="DT814" s="5"/>
      <c r="DU814" s="5"/>
      <c r="DV814" s="5"/>
      <c r="DW814" s="5"/>
    </row>
  </sheetData>
  <sheetProtection algorithmName="SHA-512" hashValue="lNMHTGe4oyXk9t6f9lFJTteNLffUefV8QzPg0H6rEe19sNf/nZHmThjtUi9TniY9+iNQlD9RtljcGqaHmKfz4A==" saltValue="wYPQO7ZnrsbxjA6UEGyU8A==" spinCount="100000" sheet="1" objects="1" scenarios="1"/>
  <mergeCells count="35">
    <mergeCell ref="B74:AO74"/>
    <mergeCell ref="B84:S84"/>
    <mergeCell ref="U84:AO84"/>
    <mergeCell ref="H1:AI1"/>
    <mergeCell ref="B3:AO3"/>
    <mergeCell ref="AB8:AO13"/>
    <mergeCell ref="B30:AO30"/>
    <mergeCell ref="H2:AI2"/>
    <mergeCell ref="AJ1:AO2"/>
    <mergeCell ref="AX1:BY1"/>
    <mergeCell ref="BZ1:CE2"/>
    <mergeCell ref="AX2:BY2"/>
    <mergeCell ref="AR3:CE3"/>
    <mergeCell ref="BR8:CE13"/>
    <mergeCell ref="CH30:DU30"/>
    <mergeCell ref="CH74:DU74"/>
    <mergeCell ref="CH84:DU84"/>
    <mergeCell ref="CH86:DU86"/>
    <mergeCell ref="AR74:CE74"/>
    <mergeCell ref="AR84:BI84"/>
    <mergeCell ref="BK84:CE84"/>
    <mergeCell ref="AR30:CE30"/>
    <mergeCell ref="CN1:DO1"/>
    <mergeCell ref="DP1:DU2"/>
    <mergeCell ref="CN2:DO2"/>
    <mergeCell ref="CH3:DU3"/>
    <mergeCell ref="DH8:DU13"/>
    <mergeCell ref="AR93:CE93"/>
    <mergeCell ref="CH93:DV93"/>
    <mergeCell ref="CH87:DU87"/>
    <mergeCell ref="B93:AO93"/>
    <mergeCell ref="M86:R86"/>
    <mergeCell ref="AF86:AN86"/>
    <mergeCell ref="BC86:BH86"/>
    <mergeCell ref="BV86:CD86"/>
  </mergeCells>
  <pageMargins left="0.23622047244094491" right="0.23622047244094491" top="0.19685039370078741" bottom="0.19685039370078741"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61" id="{618A5764-DE69-4B84-814C-A4FDE7CF521D}">
            <xm:f>Demandes!$X$11=LEFT(Demandes!X14,1)="P"</xm:f>
            <x14:dxf>
              <fill>
                <patternFill>
                  <bgColor theme="1"/>
                </patternFill>
              </fill>
            </x14:dxf>
          </x14:cfRule>
          <xm:sqref>B9:AA11 B8:AB8 I13:Q13 I25:Y25 B3:AO7 CH8:DH8 CH3:DU7 AR8:BR8 AR3:CE7 AR9:BQ11 CH9:DG11 AY13:BG13 CO13:CW13 AY25:BO25 CO25:DF25</xm:sqref>
        </x14:conditionalFormatting>
        <x14:conditionalFormatting xmlns:xm="http://schemas.microsoft.com/office/excel/2006/main">
          <x14:cfRule type="expression" priority="560" id="{751A1F41-8B7F-4803-9807-F59BFE24185A}">
            <xm:f>Demandes!$X$18="Aller à l'onglet PMT pour imprimer le bon de transport"</xm:f>
            <x14:dxf>
              <fill>
                <patternFill>
                  <bgColor theme="1"/>
                </patternFill>
              </fill>
            </x14:dxf>
          </x14:cfRule>
          <xm:sqref>B1:AI1 B8:AB8 B9:AA13 B82:AO83 B76:T81 AK76:AO81 B2:G2 T84:U85 B47:AB47 AD47 AF47:AL47 AN47:AO47 B57:J57 L57 R66:AO66 B66:P66 B93 B84:B87 B87:N87 B90:C92 B3:AO7 CH3:DU7 AR3:CE7 B58:AO65 B67:AO75 B48:AO56 B14:AO46</xm:sqref>
        </x14:conditionalFormatting>
        <x14:conditionalFormatting xmlns:xm="http://schemas.microsoft.com/office/excel/2006/main">
          <x14:cfRule type="expression" priority="562" id="{0738AF28-5118-4C9A-BC45-6995B2BD7A3B}">
            <xm:f>Demandes!$X$11=LEFT(Demandes!X11,1)="P"</xm:f>
            <x14:dxf>
              <fill>
                <patternFill>
                  <bgColor theme="1"/>
                </patternFill>
              </fill>
            </x14:dxf>
          </x14:cfRule>
          <xm:sqref>B14:AO16 B1:AI1 B2:G2 CH1:DO1 CH2:CM2 AR1:BY1 AR2:AW2 B12:AA13 CH14:DU16 AR14:CE16 AR12:BQ13 CH12:DG13</xm:sqref>
        </x14:conditionalFormatting>
        <x14:conditionalFormatting xmlns:xm="http://schemas.microsoft.com/office/excel/2006/main">
          <x14:cfRule type="expression" priority="563" id="{10DB0DAA-8758-43CD-9FCA-D6BF2BD130D7}">
            <xm:f>Demandes!$X$11=LEFT(Demandes!X64,1)="P"</xm:f>
            <x14:dxf>
              <fill>
                <patternFill>
                  <bgColor theme="1"/>
                </patternFill>
              </fill>
            </x14:dxf>
          </x14:cfRule>
          <xm:sqref>B93 T84:U85 B72:AO83 B84:B85 CH72:DU73 BJ84:BK85 AR84:AR85 AR93 AR72:CE83</xm:sqref>
        </x14:conditionalFormatting>
        <x14:conditionalFormatting xmlns:xm="http://schemas.microsoft.com/office/excel/2006/main">
          <x14:cfRule type="expression" priority="564" id="{AB0FD868-91FD-4450-951A-BA2B8BD70836}">
            <xm:f>Demandes!$X$11=LEFT(Demandes!X25,1)="P"</xm:f>
            <x14:dxf>
              <fill>
                <patternFill>
                  <bgColor theme="1"/>
                </patternFill>
              </fill>
            </x14:dxf>
          </x14:cfRule>
          <xm:sqref>B17:AO18 CH17:DU18 AR17:CE18</xm:sqref>
        </x14:conditionalFormatting>
        <x14:conditionalFormatting xmlns:xm="http://schemas.microsoft.com/office/excel/2006/main">
          <x14:cfRule type="expression" priority="558" id="{807A0992-39D0-4AFF-B1FF-EBF0533E80F5}">
            <xm:f>Demandes!$X$18="Aller à l'onglet PMT pour imprimer le bon de transport"</xm:f>
            <x14:dxf>
              <fill>
                <patternFill>
                  <bgColor theme="1"/>
                </patternFill>
              </fill>
            </x14:dxf>
          </x14:cfRule>
          <xm:sqref>U76:AJ81</xm:sqref>
        </x14:conditionalFormatting>
        <x14:conditionalFormatting xmlns:xm="http://schemas.microsoft.com/office/excel/2006/main">
          <x14:cfRule type="expression" priority="565" id="{3AB01D0D-041D-4500-9B49-341F590E9B09}">
            <xm:f>Demandes!$X$11=LEFT(Demandes!X26,1)="P"</xm:f>
            <x14:dxf>
              <fill>
                <patternFill>
                  <bgColor theme="1"/>
                </patternFill>
              </fill>
            </x14:dxf>
          </x14:cfRule>
          <xm:sqref>B19:AO27 AR19:CE27 CH19:DU27</xm:sqref>
        </x14:conditionalFormatting>
        <x14:conditionalFormatting xmlns:xm="http://schemas.microsoft.com/office/excel/2006/main">
          <x14:cfRule type="expression" priority="566" id="{5A68117D-CF4B-4B03-B1C9-BAAB4523BCF4}">
            <xm:f>Demandes!$X$11=LEFT(Demandes!X35,1)="P"</xm:f>
            <x14:dxf>
              <fill>
                <patternFill>
                  <bgColor theme="1"/>
                </patternFill>
              </fill>
            </x14:dxf>
          </x14:cfRule>
          <xm:sqref>B30:AO35 AN36:AN39 AC40 AM38 AL40 CH30:DU35 DT36:DT39 DI40 DS38 DR40 AR30:CE35 CD36:CD39 BS40 CC38 CB40</xm:sqref>
        </x14:conditionalFormatting>
        <x14:conditionalFormatting xmlns:xm="http://schemas.microsoft.com/office/excel/2006/main">
          <x14:cfRule type="expression" priority="567" id="{A36EAE2E-39E9-444C-A8FD-AD4F4F8C8DC3}">
            <xm:f>Demandes!$X$11=LEFT(Demandes!X34,1)="P"</xm:f>
            <x14:dxf>
              <fill>
                <patternFill>
                  <bgColor theme="1"/>
                </patternFill>
              </fill>
            </x14:dxf>
          </x14:cfRule>
          <xm:sqref>B28:AO29 AR28:CE29 CH28:DU29</xm:sqref>
        </x14:conditionalFormatting>
        <x14:conditionalFormatting xmlns:xm="http://schemas.microsoft.com/office/excel/2006/main">
          <x14:cfRule type="expression" priority="557" id="{9923C96E-B7C3-4CC8-B518-6471682F7B9A}">
            <xm:f>Demandes!$X$11="Aucun bon de transport"</xm:f>
            <x14:dxf>
              <fill>
                <patternFill>
                  <bgColor theme="1"/>
                </patternFill>
              </fill>
            </x14:dxf>
          </x14:cfRule>
          <xm:sqref>B1:AI1 B2:G2 B84:B85 T84:U85 AP84:AP85 B47:AB47 AD47 AF47:AL47 AN47:AP47 B57:J57 AP57 L57 AP1:AP2 R66:AP66 B66:P66 B93 B87:T87 B90:C92 AP88 B86:L86 S86:T86 AM87:AP87 AO86:AP86 B58:AP65 B67:AP83 B48:AP56 B3:AP46 AR3:CF46 CH3:DV46</xm:sqref>
        </x14:conditionalFormatting>
        <x14:conditionalFormatting xmlns:xm="http://schemas.microsoft.com/office/excel/2006/main">
          <x14:cfRule type="expression" priority="556" id="{20654028-519A-47CD-AFDE-87B5CFBA2CA3}">
            <xm:f>Demandes!$X$18="Aucune émission de PMT"</xm:f>
            <x14:dxf>
              <fill>
                <patternFill>
                  <bgColor theme="1"/>
                </patternFill>
              </fill>
            </x14:dxf>
          </x14:cfRule>
          <xm:sqref>B1:AI1 B2:G2 B84:B85 T84:U85 B47:AB47 AD47 AF47:AL47 AN47:AO47 B57:J57 L57 R66:AO66 B66:P66 B93 B87:T87 B90:C92 B86:L86 S86:T86 AM87:AO87 AO86 B58:AO65 B67:AO83 B48:AO56 B3:AO46 AR3:CE46 CH3:DU46</xm:sqref>
        </x14:conditionalFormatting>
        <x14:conditionalFormatting xmlns:xm="http://schemas.microsoft.com/office/excel/2006/main">
          <x14:cfRule type="expression" priority="555" id="{166101AE-417A-4FCC-A8AB-270932AD76A8}">
            <xm:f>Demandes!$X$18="Aller à l'onglet PMT pour l'impression"</xm:f>
            <x14:dxf>
              <fill>
                <patternFill>
                  <bgColor theme="1"/>
                </patternFill>
              </fill>
            </x14:dxf>
          </x14:cfRule>
          <xm:sqref>B1:AI1 B2:G2 B84:B85 T84:U85 B47:AB47 AD47 AF47:AL47 AN47:AO47 B57:J57 L57 R66:AO66 B66:P66 B93 B87:T87 B90:C92 B86:L86 S86:T86 AM87:AO87 AO86 B58:AO65 B67:AO83 B48:AO56 B3:AO46 AR3:CE46 CH3:DU46</xm:sqref>
        </x14:conditionalFormatting>
        <x14:conditionalFormatting xmlns:xm="http://schemas.microsoft.com/office/excel/2006/main">
          <x14:cfRule type="expression" priority="692" id="{10DB0DAA-8758-43CD-9FCA-D6BF2BD130D7}">
            <xm:f>Demandes!$X$11=LEFT(Demandes!X42,1)="P"</xm:f>
            <x14:dxf>
              <fill>
                <patternFill>
                  <bgColor theme="1"/>
                </patternFill>
              </fill>
            </x14:dxf>
          </x14:cfRule>
          <xm:sqref>B45:AO54 J55 O55 M57:AO57 K57 CH45:DU54 CP55 CU55 CS57:DU57 CQ57 AR45:CE54 AZ55 BE55 BC57:CE57 BA57 CH91:DT91</xm:sqref>
        </x14:conditionalFormatting>
        <x14:conditionalFormatting xmlns:xm="http://schemas.microsoft.com/office/excel/2006/main">
          <x14:cfRule type="expression" priority="719" id="{10DB0DAA-8758-43CD-9FCA-D6BF2BD130D7}">
            <xm:f>Demandes!$X$11=LEFT(Demandes!X77,1)="P"</xm:f>
            <x14:dxf>
              <fill>
                <patternFill>
                  <bgColor theme="1"/>
                </patternFill>
              </fill>
            </x14:dxf>
          </x14:cfRule>
          <xm:sqref>B87:N87 B90:C90 B91:K92 AP93 CF93 B89 G89 U90:V90 U91:AD92 U89 Z89 AR90:AS90 AR89 AW89 BK90:BL90 BK89 BP89 AR91:BA92 BK91:BT92 AR87:BD87 U87:AG87 BK87:BW87</xm:sqref>
        </x14:conditionalFormatting>
        <x14:conditionalFormatting xmlns:xm="http://schemas.microsoft.com/office/excel/2006/main">
          <x14:cfRule type="expression" priority="552" id="{18E745B5-71AD-4B5E-B52B-8C9DFBD91AFD}">
            <xm:f>Demandes!$X$11=LEFT(Demandes!X62,1)="P"</xm:f>
            <x14:dxf>
              <fill>
                <patternFill>
                  <bgColor theme="1"/>
                </patternFill>
              </fill>
            </x14:dxf>
          </x14:cfRule>
          <xm:sqref>B70:AO71 V69 CH70:DU71 DB69 AR70:CE71 BL69</xm:sqref>
        </x14:conditionalFormatting>
        <x14:conditionalFormatting xmlns:xm="http://schemas.microsoft.com/office/excel/2006/main">
          <x14:cfRule type="expression" priority="755" id="{18E745B5-71AD-4B5E-B52B-8C9DFBD91AFD}">
            <xm:f>Demandes!$X$11=LEFT(Demandes!Z42,1)="P"</xm:f>
            <x14:dxf>
              <fill>
                <patternFill>
                  <bgColor theme="1"/>
                </patternFill>
              </fill>
            </x14:dxf>
          </x14:cfRule>
          <xm:sqref>D42 AN40:AN41 CJ42 DT40:DT41 AT42 CD40:CD41</xm:sqref>
        </x14:conditionalFormatting>
        <x14:conditionalFormatting xmlns:xm="http://schemas.microsoft.com/office/excel/2006/main">
          <x14:cfRule type="expression" priority="795" id="{18E745B5-71AD-4B5E-B52B-8C9DFBD91AFD}">
            <xm:f>Demandes!$X$11=LEFT(Demandes!X39,1)="P"</xm:f>
            <x14:dxf>
              <fill>
                <patternFill>
                  <bgColor theme="1"/>
                </patternFill>
              </fill>
            </x14:dxf>
          </x14:cfRule>
          <xm:sqref>AN42 AM38 B40:AO41 C43:D43 DT42 DS38 CH40:DU41 CI43:CJ43 CD42 CC38 AR40:CE41 AS43:AT43</xm:sqref>
        </x14:conditionalFormatting>
        <x14:conditionalFormatting xmlns:xm="http://schemas.microsoft.com/office/excel/2006/main">
          <x14:cfRule type="expression" priority="833" id="{18E745B5-71AD-4B5E-B52B-8C9DFBD91AFD}">
            <xm:f>Demandes!$X$11=LEFT(Demandes!X38,1)="P"</xm:f>
            <x14:dxf>
              <fill>
                <patternFill>
                  <bgColor theme="1"/>
                </patternFill>
              </fill>
            </x14:dxf>
          </x14:cfRule>
          <xm:sqref>I34:I35 AC40 B36:AO39 AL40 B46 D47 M47 X47 AE47 AC47 AM47 C54 CO34:CO35 DI40 CH36:DU39 DR40 CH46 CJ47 CS47 DD47 DK47 DI47 DS47 CI54 AY34:AY35 BS40 AR36:CE39 CB40 AR46 AT47 BC47 BN47 BU47 BS47 CC47 AS54</xm:sqref>
        </x14:conditionalFormatting>
        <x14:conditionalFormatting xmlns:xm="http://schemas.microsoft.com/office/excel/2006/main">
          <x14:cfRule type="expression" priority="546" id="{E568B60C-BBB0-42AC-8729-21CACE7AD6AC}">
            <xm:f>Demandes!$X$11=LEFT(Demandes!Z5,1)="P"</xm:f>
            <x14:dxf>
              <fill>
                <patternFill>
                  <bgColor theme="1"/>
                </patternFill>
              </fill>
            </x14:dxf>
          </x14:cfRule>
          <xm:sqref>D40:D41 H2 CN2 AX2 AD40 D43 CJ40:CJ41 DJ40 CJ43 AT40:AT41 BT40 AT43</xm:sqref>
        </x14:conditionalFormatting>
        <x14:conditionalFormatting xmlns:xm="http://schemas.microsoft.com/office/excel/2006/main">
          <x14:cfRule type="expression" priority="874" id="{18E745B5-71AD-4B5E-B52B-8C9DFBD91AFD}">
            <xm:f>Demandes!$X$11=LEFT(Demandes!DD85,1)="P"</xm:f>
            <x14:dxf>
              <fill>
                <patternFill>
                  <bgColor theme="1"/>
                </patternFill>
              </fill>
            </x14:dxf>
          </x14:cfRule>
          <xm:sqref>CH86 CH87:DU92</xm:sqref>
        </x14:conditionalFormatting>
        <x14:conditionalFormatting xmlns:xm="http://schemas.microsoft.com/office/excel/2006/main">
          <x14:cfRule type="expression" priority="526" id="{02E383CA-F2AA-4093-89CA-6C6E71D7D484}">
            <xm:f>Demandes!$X$18="Aller à l'onglet PMT pour imprimer le bon de transport"</xm:f>
            <x14:dxf>
              <fill>
                <patternFill>
                  <bgColor theme="1"/>
                </patternFill>
              </fill>
            </x14:dxf>
          </x14:cfRule>
          <xm:sqref>AE47</xm:sqref>
        </x14:conditionalFormatting>
        <x14:conditionalFormatting xmlns:xm="http://schemas.microsoft.com/office/excel/2006/main">
          <x14:cfRule type="expression" priority="525" id="{49714253-4B3A-4453-B76C-0C505B1332EC}">
            <xm:f>Demandes!$X$11="Aucun bon de transport"</xm:f>
            <x14:dxf>
              <fill>
                <patternFill>
                  <bgColor theme="1"/>
                </patternFill>
              </fill>
            </x14:dxf>
          </x14:cfRule>
          <xm:sqref>AE47</xm:sqref>
        </x14:conditionalFormatting>
        <x14:conditionalFormatting xmlns:xm="http://schemas.microsoft.com/office/excel/2006/main">
          <x14:cfRule type="expression" priority="524" id="{A3690D28-643D-4AE7-B569-DFA999F6FECF}">
            <xm:f>Demandes!$X$18="Aucune émission de PMT"</xm:f>
            <x14:dxf>
              <fill>
                <patternFill>
                  <bgColor theme="1"/>
                </patternFill>
              </fill>
            </x14:dxf>
          </x14:cfRule>
          <xm:sqref>AE47</xm:sqref>
        </x14:conditionalFormatting>
        <x14:conditionalFormatting xmlns:xm="http://schemas.microsoft.com/office/excel/2006/main">
          <x14:cfRule type="expression" priority="523" id="{627692BA-15BC-42E5-B39F-DF998861453A}">
            <xm:f>Demandes!$X$18="Aller à l'onglet PMT pour l'impression"</xm:f>
            <x14:dxf>
              <fill>
                <patternFill>
                  <bgColor theme="1"/>
                </patternFill>
              </fill>
            </x14:dxf>
          </x14:cfRule>
          <xm:sqref>AE47</xm:sqref>
        </x14:conditionalFormatting>
        <x14:conditionalFormatting xmlns:xm="http://schemas.microsoft.com/office/excel/2006/main">
          <x14:cfRule type="expression" priority="520" id="{1DE1B4A4-6D16-4F36-95C8-0B242DA1494D}">
            <xm:f>Demandes!$X$18="Aller à l'onglet PMT pour imprimer le bon de transport"</xm:f>
            <x14:dxf>
              <fill>
                <patternFill>
                  <bgColor theme="1"/>
                </patternFill>
              </fill>
            </x14:dxf>
          </x14:cfRule>
          <xm:sqref>AC47</xm:sqref>
        </x14:conditionalFormatting>
        <x14:conditionalFormatting xmlns:xm="http://schemas.microsoft.com/office/excel/2006/main">
          <x14:cfRule type="expression" priority="519" id="{99653C83-4F3E-48E8-93F9-67E8E244C586}">
            <xm:f>Demandes!$X$11="Aucun bon de transport"</xm:f>
            <x14:dxf>
              <fill>
                <patternFill>
                  <bgColor theme="1"/>
                </patternFill>
              </fill>
            </x14:dxf>
          </x14:cfRule>
          <xm:sqref>AC47</xm:sqref>
        </x14:conditionalFormatting>
        <x14:conditionalFormatting xmlns:xm="http://schemas.microsoft.com/office/excel/2006/main">
          <x14:cfRule type="expression" priority="518" id="{4AC5AA8A-7935-49CE-8D99-1FE90AD8C99C}">
            <xm:f>Demandes!$X$18="Aucune émission de PMT"</xm:f>
            <x14:dxf>
              <fill>
                <patternFill>
                  <bgColor theme="1"/>
                </patternFill>
              </fill>
            </x14:dxf>
          </x14:cfRule>
          <xm:sqref>AC47</xm:sqref>
        </x14:conditionalFormatting>
        <x14:conditionalFormatting xmlns:xm="http://schemas.microsoft.com/office/excel/2006/main">
          <x14:cfRule type="expression" priority="517" id="{053462EA-87B4-4694-B1BA-8B734D2D44DD}">
            <xm:f>Demandes!$X$18="Aller à l'onglet PMT pour l'impression"</xm:f>
            <x14:dxf>
              <fill>
                <patternFill>
                  <bgColor theme="1"/>
                </patternFill>
              </fill>
            </x14:dxf>
          </x14:cfRule>
          <xm:sqref>AC47</xm:sqref>
        </x14:conditionalFormatting>
        <x14:conditionalFormatting xmlns:xm="http://schemas.microsoft.com/office/excel/2006/main">
          <x14:cfRule type="expression" priority="514" id="{A9597636-4B32-401C-9F93-9D519D79E75C}">
            <xm:f>Demandes!$X$18="Aller à l'onglet PMT pour imprimer le bon de transport"</xm:f>
            <x14:dxf>
              <fill>
                <patternFill>
                  <bgColor theme="1"/>
                </patternFill>
              </fill>
            </x14:dxf>
          </x14:cfRule>
          <xm:sqref>AM47</xm:sqref>
        </x14:conditionalFormatting>
        <x14:conditionalFormatting xmlns:xm="http://schemas.microsoft.com/office/excel/2006/main">
          <x14:cfRule type="expression" priority="513" id="{520805E4-3FB6-4780-A7B4-A1F9482BC967}">
            <xm:f>Demandes!$X$11="Aucun bon de transport"</xm:f>
            <x14:dxf>
              <fill>
                <patternFill>
                  <bgColor theme="1"/>
                </patternFill>
              </fill>
            </x14:dxf>
          </x14:cfRule>
          <xm:sqref>AM47</xm:sqref>
        </x14:conditionalFormatting>
        <x14:conditionalFormatting xmlns:xm="http://schemas.microsoft.com/office/excel/2006/main">
          <x14:cfRule type="expression" priority="512" id="{468DE7E1-2782-435B-9243-D5DAB8E72AF5}">
            <xm:f>Demandes!$X$18="Aucune émission de PMT"</xm:f>
            <x14:dxf>
              <fill>
                <patternFill>
                  <bgColor theme="1"/>
                </patternFill>
              </fill>
            </x14:dxf>
          </x14:cfRule>
          <xm:sqref>AM47</xm:sqref>
        </x14:conditionalFormatting>
        <x14:conditionalFormatting xmlns:xm="http://schemas.microsoft.com/office/excel/2006/main">
          <x14:cfRule type="expression" priority="511" id="{6E9C031E-C8A8-457F-9CE5-779CD5E56963}">
            <xm:f>Demandes!$X$18="Aller à l'onglet PMT pour l'impression"</xm:f>
            <x14:dxf>
              <fill>
                <patternFill>
                  <bgColor theme="1"/>
                </patternFill>
              </fill>
            </x14:dxf>
          </x14:cfRule>
          <xm:sqref>AM47</xm:sqref>
        </x14:conditionalFormatting>
        <x14:conditionalFormatting xmlns:xm="http://schemas.microsoft.com/office/excel/2006/main">
          <x14:cfRule type="expression" priority="498" id="{40AC5C80-F5AB-4D82-9F4F-DBB228F0AE3D}">
            <xm:f>Demandes!$X$18="Aller à l'onglet PMT pour imprimer le bon de transport"</xm:f>
            <x14:dxf>
              <fill>
                <patternFill>
                  <bgColor theme="1"/>
                </patternFill>
              </fill>
            </x14:dxf>
          </x14:cfRule>
          <xm:sqref>M57:AO57</xm:sqref>
        </x14:conditionalFormatting>
        <x14:conditionalFormatting xmlns:xm="http://schemas.microsoft.com/office/excel/2006/main">
          <x14:cfRule type="expression" priority="497" id="{A2DF3907-BB4E-47E1-B574-144F9C8EF4A7}">
            <xm:f>Demandes!$X$11="Aucun bon de transport"</xm:f>
            <x14:dxf>
              <fill>
                <patternFill>
                  <bgColor theme="1"/>
                </patternFill>
              </fill>
            </x14:dxf>
          </x14:cfRule>
          <xm:sqref>M57:AO57</xm:sqref>
        </x14:conditionalFormatting>
        <x14:conditionalFormatting xmlns:xm="http://schemas.microsoft.com/office/excel/2006/main">
          <x14:cfRule type="expression" priority="496" id="{DB01CC13-EBB0-40A4-B246-CA0B7316AD6B}">
            <xm:f>Demandes!$X$18="Aucune émission de PMT"</xm:f>
            <x14:dxf>
              <fill>
                <patternFill>
                  <bgColor theme="1"/>
                </patternFill>
              </fill>
            </x14:dxf>
          </x14:cfRule>
          <xm:sqref>M57:AO57</xm:sqref>
        </x14:conditionalFormatting>
        <x14:conditionalFormatting xmlns:xm="http://schemas.microsoft.com/office/excel/2006/main">
          <x14:cfRule type="expression" priority="495" id="{64344CD3-51E3-4609-A59D-21D976B05C9B}">
            <xm:f>Demandes!$X$18="Aller à l'onglet PMT pour l'impression"</xm:f>
            <x14:dxf>
              <fill>
                <patternFill>
                  <bgColor theme="1"/>
                </patternFill>
              </fill>
            </x14:dxf>
          </x14:cfRule>
          <xm:sqref>M57:AO57</xm:sqref>
        </x14:conditionalFormatting>
        <x14:conditionalFormatting xmlns:xm="http://schemas.microsoft.com/office/excel/2006/main">
          <x14:cfRule type="expression" priority="493" id="{03F0FC01-776F-4555-AC3F-E30F9E04CC29}">
            <xm:f>Demandes!$X$18="Aller à l'onglet PMT pour imprimer le bon de transport"</xm:f>
            <x14:dxf>
              <fill>
                <patternFill>
                  <bgColor theme="1"/>
                </patternFill>
              </fill>
            </x14:dxf>
          </x14:cfRule>
          <xm:sqref>K57</xm:sqref>
        </x14:conditionalFormatting>
        <x14:conditionalFormatting xmlns:xm="http://schemas.microsoft.com/office/excel/2006/main">
          <x14:cfRule type="expression" priority="492" id="{9A054DCD-C4CC-4443-A066-97EAC9C4A065}">
            <xm:f>Demandes!$X$11="Aucun bon de transport"</xm:f>
            <x14:dxf>
              <fill>
                <patternFill>
                  <bgColor theme="1"/>
                </patternFill>
              </fill>
            </x14:dxf>
          </x14:cfRule>
          <xm:sqref>K57</xm:sqref>
        </x14:conditionalFormatting>
        <x14:conditionalFormatting xmlns:xm="http://schemas.microsoft.com/office/excel/2006/main">
          <x14:cfRule type="expression" priority="491" id="{5597C2F3-EE92-49A1-9FD8-96B35C10AE12}">
            <xm:f>Demandes!$X$18="Aucune émission de PMT"</xm:f>
            <x14:dxf>
              <fill>
                <patternFill>
                  <bgColor theme="1"/>
                </patternFill>
              </fill>
            </x14:dxf>
          </x14:cfRule>
          <xm:sqref>K57</xm:sqref>
        </x14:conditionalFormatting>
        <x14:conditionalFormatting xmlns:xm="http://schemas.microsoft.com/office/excel/2006/main">
          <x14:cfRule type="expression" priority="490" id="{4DDDABC7-0CB4-4F5D-9B5F-460FFA74258B}">
            <xm:f>Demandes!$X$18="Aller à l'onglet PMT pour l'impression"</xm:f>
            <x14:dxf>
              <fill>
                <patternFill>
                  <bgColor theme="1"/>
                </patternFill>
              </fill>
            </x14:dxf>
          </x14:cfRule>
          <xm:sqref>K57</xm:sqref>
        </x14:conditionalFormatting>
        <x14:conditionalFormatting xmlns:xm="http://schemas.microsoft.com/office/excel/2006/main">
          <x14:cfRule type="expression" priority="488" id="{35926EC2-F656-4788-A8C3-EFB7EADC8D6B}">
            <xm:f>Demandes!$X$18="Aller à l'onglet PMT pour imprimer le bon de transport"</xm:f>
            <x14:dxf>
              <fill>
                <patternFill>
                  <bgColor theme="1"/>
                </patternFill>
              </fill>
            </x14:dxf>
          </x14:cfRule>
          <xm:sqref>H2</xm:sqref>
        </x14:conditionalFormatting>
        <x14:conditionalFormatting xmlns:xm="http://schemas.microsoft.com/office/excel/2006/main">
          <x14:cfRule type="expression" priority="487" id="{DE12AC1C-A83E-48DD-A58F-61DF8B0741D3}">
            <xm:f>Demandes!$X$11="Aucun bon de transport"</xm:f>
            <x14:dxf>
              <fill>
                <patternFill>
                  <bgColor theme="1"/>
                </patternFill>
              </fill>
            </x14:dxf>
          </x14:cfRule>
          <xm:sqref>H2</xm:sqref>
        </x14:conditionalFormatting>
        <x14:conditionalFormatting xmlns:xm="http://schemas.microsoft.com/office/excel/2006/main">
          <x14:cfRule type="expression" priority="486" id="{7E95D6C5-93CF-4942-BDB9-AF65BF2AAA49}">
            <xm:f>Demandes!$X$18="Aucune émission de PMT"</xm:f>
            <x14:dxf>
              <fill>
                <patternFill>
                  <bgColor theme="1"/>
                </patternFill>
              </fill>
            </x14:dxf>
          </x14:cfRule>
          <xm:sqref>H2</xm:sqref>
        </x14:conditionalFormatting>
        <x14:conditionalFormatting xmlns:xm="http://schemas.microsoft.com/office/excel/2006/main">
          <x14:cfRule type="expression" priority="485" id="{86780A2D-E22F-40CB-8B7C-DC2A81989E1B}">
            <xm:f>Demandes!$X$18="Aller à l'onglet PMT pour l'impression"</xm:f>
            <x14:dxf>
              <fill>
                <patternFill>
                  <bgColor theme="1"/>
                </patternFill>
              </fill>
            </x14:dxf>
          </x14:cfRule>
          <xm:sqref>H2</xm:sqref>
        </x14:conditionalFormatting>
        <x14:conditionalFormatting xmlns:xm="http://schemas.microsoft.com/office/excel/2006/main">
          <x14:cfRule type="expression" priority="483" id="{3C82E9FA-D898-4EB8-9D8B-C1F1FF61655C}">
            <xm:f>Demandes!$X$18="Aller à l'onglet PMT pour imprimer le bon de transport"</xm:f>
            <x14:dxf>
              <fill>
                <patternFill>
                  <bgColor theme="1"/>
                </patternFill>
              </fill>
            </x14:dxf>
          </x14:cfRule>
          <xm:sqref>AJ1</xm:sqref>
        </x14:conditionalFormatting>
        <x14:conditionalFormatting xmlns:xm="http://schemas.microsoft.com/office/excel/2006/main">
          <x14:cfRule type="expression" priority="482" id="{B4ED988C-6B31-4E69-B33F-EFB37F3BC12C}">
            <xm:f>Demandes!$X$11="Aucun bon de transport"</xm:f>
            <x14:dxf>
              <fill>
                <patternFill>
                  <bgColor theme="1"/>
                </patternFill>
              </fill>
            </x14:dxf>
          </x14:cfRule>
          <xm:sqref>AJ1</xm:sqref>
        </x14:conditionalFormatting>
        <x14:conditionalFormatting xmlns:xm="http://schemas.microsoft.com/office/excel/2006/main">
          <x14:cfRule type="expression" priority="481" id="{A48E6E57-DC38-4070-8161-A73344BC043C}">
            <xm:f>Demandes!$X$18="Aucune émission de PMT"</xm:f>
            <x14:dxf>
              <fill>
                <patternFill>
                  <bgColor theme="1"/>
                </patternFill>
              </fill>
            </x14:dxf>
          </x14:cfRule>
          <xm:sqref>AJ1</xm:sqref>
        </x14:conditionalFormatting>
        <x14:conditionalFormatting xmlns:xm="http://schemas.microsoft.com/office/excel/2006/main">
          <x14:cfRule type="expression" priority="480" id="{80E66DD8-6865-4A4E-B74A-10817076EC25}">
            <xm:f>Demandes!$X$18="Aller à l'onglet PMT pour l'impression"</xm:f>
            <x14:dxf>
              <fill>
                <patternFill>
                  <bgColor theme="1"/>
                </patternFill>
              </fill>
            </x14:dxf>
          </x14:cfRule>
          <xm:sqref>AJ1</xm:sqref>
        </x14:conditionalFormatting>
        <x14:conditionalFormatting xmlns:xm="http://schemas.microsoft.com/office/excel/2006/main">
          <x14:cfRule type="expression" priority="484" id="{003F8142-CDDC-4B40-8D8E-EF9618D6CB17}">
            <xm:f>Demandes!$X$11=LEFT(Demandes!BH5,1)="P"</xm:f>
            <x14:dxf>
              <fill>
                <patternFill>
                  <bgColor theme="1"/>
                </patternFill>
              </fill>
            </x14:dxf>
          </x14:cfRule>
          <xm:sqref>AJ1 BZ1 DP1</xm:sqref>
        </x14:conditionalFormatting>
        <x14:conditionalFormatting xmlns:xm="http://schemas.microsoft.com/office/excel/2006/main">
          <x14:cfRule type="expression" priority="478" id="{5D50CBC9-8EA0-4767-A94E-5A3CE9394263}">
            <xm:f>Demandes!$X$18="Aller à l'onglet PMT pour imprimer le bon de transport"</xm:f>
            <x14:dxf>
              <fill>
                <patternFill>
                  <bgColor theme="1"/>
                </patternFill>
              </fill>
            </x14:dxf>
          </x14:cfRule>
          <xm:sqref>AP89 AP93 S90:T92 AM90:AP92</xm:sqref>
        </x14:conditionalFormatting>
        <x14:conditionalFormatting xmlns:xm="http://schemas.microsoft.com/office/excel/2006/main">
          <x14:cfRule type="expression" priority="476" id="{092EF637-5838-40D5-B220-D2D7014BDB55}">
            <xm:f>Demandes!$X$18="Aller à l'onglet PMT pour imprimer le bon de transport"</xm:f>
            <x14:dxf>
              <fill>
                <patternFill>
                  <bgColor theme="1"/>
                </patternFill>
              </fill>
            </x14:dxf>
          </x14:cfRule>
          <xm:sqref>B90:C90</xm:sqref>
        </x14:conditionalFormatting>
        <x14:conditionalFormatting xmlns:xm="http://schemas.microsoft.com/office/excel/2006/main">
          <x14:cfRule type="expression" priority="346" id="{8F466D0C-9AAB-4B14-A220-61750AA001EF}">
            <xm:f>Demandes!$X$18="Aller à l'onglet PMT pour imprimer le bon de transport"</xm:f>
            <x14:dxf>
              <fill>
                <patternFill>
                  <bgColor theme="1"/>
                </patternFill>
              </fill>
            </x14:dxf>
          </x14:cfRule>
          <xm:sqref>DK47</xm:sqref>
        </x14:conditionalFormatting>
        <x14:conditionalFormatting xmlns:xm="http://schemas.microsoft.com/office/excel/2006/main">
          <x14:cfRule type="expression" priority="345" id="{F1B60145-6F32-41B0-BCDA-993C6C6B0291}">
            <xm:f>Demandes!$X$11="Aucun bon de transport"</xm:f>
            <x14:dxf>
              <fill>
                <patternFill>
                  <bgColor theme="1"/>
                </patternFill>
              </fill>
            </x14:dxf>
          </x14:cfRule>
          <xm:sqref>DK47</xm:sqref>
        </x14:conditionalFormatting>
        <x14:conditionalFormatting xmlns:xm="http://schemas.microsoft.com/office/excel/2006/main">
          <x14:cfRule type="expression" priority="344" id="{FE99F8D3-3F33-4D40-BD19-94056A74C53D}">
            <xm:f>Demandes!$X$18="Aucune émission de PMT"</xm:f>
            <x14:dxf>
              <fill>
                <patternFill>
                  <bgColor theme="1"/>
                </patternFill>
              </fill>
            </x14:dxf>
          </x14:cfRule>
          <xm:sqref>DK47</xm:sqref>
        </x14:conditionalFormatting>
        <x14:conditionalFormatting xmlns:xm="http://schemas.microsoft.com/office/excel/2006/main">
          <x14:cfRule type="expression" priority="343" id="{A69622A1-9EDD-4E32-89F0-F53FA499AFDF}">
            <xm:f>Demandes!$X$18="Aller à l'onglet PMT pour l'impression"</xm:f>
            <x14:dxf>
              <fill>
                <patternFill>
                  <bgColor theme="1"/>
                </patternFill>
              </fill>
            </x14:dxf>
          </x14:cfRule>
          <xm:sqref>DK47</xm:sqref>
        </x14:conditionalFormatting>
        <x14:conditionalFormatting xmlns:xm="http://schemas.microsoft.com/office/excel/2006/main">
          <x14:cfRule type="expression" priority="389" id="{F8592635-D5FE-47C2-ADD1-5E20CF299F11}">
            <xm:f>Demandes!$X$11="Aucun bon de transport"</xm:f>
            <x14:dxf>
              <fill>
                <patternFill>
                  <bgColor theme="1"/>
                </patternFill>
              </fill>
            </x14:dxf>
          </x14:cfRule>
          <xm:sqref>D90:R92</xm:sqref>
        </x14:conditionalFormatting>
        <x14:conditionalFormatting xmlns:xm="http://schemas.microsoft.com/office/excel/2006/main">
          <x14:cfRule type="expression" priority="388" id="{FA07B607-5A84-48B6-9BEB-C8C1D3C25E5A}">
            <xm:f>Demandes!$X$18="Aucune émission de PMT"</xm:f>
            <x14:dxf>
              <fill>
                <patternFill>
                  <bgColor theme="1"/>
                </patternFill>
              </fill>
            </x14:dxf>
          </x14:cfRule>
          <xm:sqref>D90:R92</xm:sqref>
        </x14:conditionalFormatting>
        <x14:conditionalFormatting xmlns:xm="http://schemas.microsoft.com/office/excel/2006/main">
          <x14:cfRule type="expression" priority="354" id="{CD4FE096-8936-4DCC-8139-B9B09E0B02BE}">
            <xm:f>Demandes!$X$11=LEFT(Demandes!X50,1)="P"</xm:f>
            <x14:dxf>
              <fill>
                <patternFill>
                  <bgColor theme="1"/>
                </patternFill>
              </fill>
            </x14:dxf>
          </x14:cfRule>
          <xm:sqref>B90:C90 B56:AO56 B57:J57 L57 R66:AO66 B66:P66 CH56:DU56 CH57:CP57 CR57 CX66:DU66 CH66:CV66 AR56:CE56 AR57:AZ57 BB57 AR67:CE69 BH66:CE66 CH67:DU70 B91:K92 B89 G89 U90:V90 U91:AD92 U89 Z89 AR90:AS90 AR89 AW89 BK90:BL90 BK89 BP89 B58:AO65 AR66:BF66 B67:AO69 AR91:BA92 BK91:BT92 AR58:CE65 CH58:DU65</xm:sqref>
        </x14:conditionalFormatting>
        <x14:conditionalFormatting xmlns:xm="http://schemas.microsoft.com/office/excel/2006/main">
          <x14:cfRule type="expression" priority="350" id="{79C79271-AFB5-4B16-A816-F49710070FCB}">
            <xm:f>Demandes!$X$18="Aller à l'onglet PMT pour imprimer le bon de transport"</xm:f>
            <x14:dxf>
              <fill>
                <patternFill>
                  <bgColor theme="1"/>
                </patternFill>
              </fill>
            </x14:dxf>
          </x14:cfRule>
          <xm:sqref>CH1:DO1 CH8:DH8 CH2:CM2 CH47:DH47 DJ47 DL47:DR47 DT47:DU47 CH57:CP57 CR57 CX66:DU66 CH66:CV66 CH67:DU73 CH48:DU56 CH9:DG13 CH14:DU46 CH58:DU65</xm:sqref>
        </x14:conditionalFormatting>
        <x14:conditionalFormatting xmlns:xm="http://schemas.microsoft.com/office/excel/2006/main">
          <x14:cfRule type="expression" priority="349" id="{4B6E5ED5-2CC9-41CF-BD10-A53DA9403B17}">
            <xm:f>Demandes!$X$11="Aucun bon de transport"</xm:f>
            <x14:dxf>
              <fill>
                <patternFill>
                  <bgColor theme="1"/>
                </patternFill>
              </fill>
            </x14:dxf>
          </x14:cfRule>
          <xm:sqref>CH1:DO1 CH2:CM2 CH47:DH47 DJ47 DL47:DR47 DT47:DV47 CH57:CP57 DV57 CR57 DV1:DV2 CX66:DV66 CH66:CV66 DV74:DV88 CH67:DV73 CH48:DV56 CH58:DV65</xm:sqref>
        </x14:conditionalFormatting>
        <x14:conditionalFormatting xmlns:xm="http://schemas.microsoft.com/office/excel/2006/main">
          <x14:cfRule type="expression" priority="348" id="{E8BD8573-674E-4158-95E3-F8F28E0B0EC3}">
            <xm:f>Demandes!$X$18="Aucune émission de PMT"</xm:f>
            <x14:dxf>
              <fill>
                <patternFill>
                  <bgColor theme="1"/>
                </patternFill>
              </fill>
            </x14:dxf>
          </x14:cfRule>
          <xm:sqref>CH1:DO1 CH2:CM2 CH47:DH47 DJ47 DL47:DR47 DT47:DU47 CH57:CP57 CR57 CX66:DU66 CH66:CV66 CH67:DU73 CH48:DU56 CH58:DU65</xm:sqref>
        </x14:conditionalFormatting>
        <x14:conditionalFormatting xmlns:xm="http://schemas.microsoft.com/office/excel/2006/main">
          <x14:cfRule type="expression" priority="347" id="{D0AE6C7B-D4C0-4E55-A90E-0E0E1439BF50}">
            <xm:f>Demandes!$X$18="Aller à l'onglet PMT pour l'impression"</xm:f>
            <x14:dxf>
              <fill>
                <patternFill>
                  <bgColor theme="1"/>
                </patternFill>
              </fill>
            </x14:dxf>
          </x14:cfRule>
          <xm:sqref>CH1:DO1 CH2:CM2 CH47:DH47 DJ47 DL47:DR47 DT47:DU47 CH57:CP57 CR57 CX66:DU66 CH66:CV66 CH67:DU73 CH48:DU56 CH58:DU65</xm:sqref>
        </x14:conditionalFormatting>
        <x14:conditionalFormatting xmlns:xm="http://schemas.microsoft.com/office/excel/2006/main">
          <x14:cfRule type="expression" priority="342" id="{7993652B-377E-4AAF-B0F5-8E873EBCEC4B}">
            <xm:f>Demandes!$X$18="Aller à l'onglet PMT pour imprimer le bon de transport"</xm:f>
            <x14:dxf>
              <fill>
                <patternFill>
                  <bgColor theme="1"/>
                </patternFill>
              </fill>
            </x14:dxf>
          </x14:cfRule>
          <xm:sqref>DI47</xm:sqref>
        </x14:conditionalFormatting>
        <x14:conditionalFormatting xmlns:xm="http://schemas.microsoft.com/office/excel/2006/main">
          <x14:cfRule type="expression" priority="341" id="{AF28FE97-720B-4D46-8075-C0318D35FF62}">
            <xm:f>Demandes!$X$11="Aucun bon de transport"</xm:f>
            <x14:dxf>
              <fill>
                <patternFill>
                  <bgColor theme="1"/>
                </patternFill>
              </fill>
            </x14:dxf>
          </x14:cfRule>
          <xm:sqref>DI47</xm:sqref>
        </x14:conditionalFormatting>
        <x14:conditionalFormatting xmlns:xm="http://schemas.microsoft.com/office/excel/2006/main">
          <x14:cfRule type="expression" priority="340" id="{03866ABB-7117-42C2-BF2A-85552CD8A5A2}">
            <xm:f>Demandes!$X$18="Aucune émission de PMT"</xm:f>
            <x14:dxf>
              <fill>
                <patternFill>
                  <bgColor theme="1"/>
                </patternFill>
              </fill>
            </x14:dxf>
          </x14:cfRule>
          <xm:sqref>DI47</xm:sqref>
        </x14:conditionalFormatting>
        <x14:conditionalFormatting xmlns:xm="http://schemas.microsoft.com/office/excel/2006/main">
          <x14:cfRule type="expression" priority="339" id="{79217E6C-FD67-4951-B07F-5BF72515EB7E}">
            <xm:f>Demandes!$X$18="Aller à l'onglet PMT pour l'impression"</xm:f>
            <x14:dxf>
              <fill>
                <patternFill>
                  <bgColor theme="1"/>
                </patternFill>
              </fill>
            </x14:dxf>
          </x14:cfRule>
          <xm:sqref>DI47</xm:sqref>
        </x14:conditionalFormatting>
        <x14:conditionalFormatting xmlns:xm="http://schemas.microsoft.com/office/excel/2006/main">
          <x14:cfRule type="expression" priority="338" id="{C3226064-D335-4384-97DD-6B30BB987F91}">
            <xm:f>Demandes!$X$18="Aller à l'onglet PMT pour imprimer le bon de transport"</xm:f>
            <x14:dxf>
              <fill>
                <patternFill>
                  <bgColor theme="1"/>
                </patternFill>
              </fill>
            </x14:dxf>
          </x14:cfRule>
          <xm:sqref>DS47</xm:sqref>
        </x14:conditionalFormatting>
        <x14:conditionalFormatting xmlns:xm="http://schemas.microsoft.com/office/excel/2006/main">
          <x14:cfRule type="expression" priority="337" id="{EEAD1BBB-4315-4C58-BD86-CA9D761D898E}">
            <xm:f>Demandes!$X$11="Aucun bon de transport"</xm:f>
            <x14:dxf>
              <fill>
                <patternFill>
                  <bgColor theme="1"/>
                </patternFill>
              </fill>
            </x14:dxf>
          </x14:cfRule>
          <xm:sqref>DS47</xm:sqref>
        </x14:conditionalFormatting>
        <x14:conditionalFormatting xmlns:xm="http://schemas.microsoft.com/office/excel/2006/main">
          <x14:cfRule type="expression" priority="336" id="{187D4E76-F585-4450-B48E-5474EA1786DD}">
            <xm:f>Demandes!$X$18="Aucune émission de PMT"</xm:f>
            <x14:dxf>
              <fill>
                <patternFill>
                  <bgColor theme="1"/>
                </patternFill>
              </fill>
            </x14:dxf>
          </x14:cfRule>
          <xm:sqref>DS47</xm:sqref>
        </x14:conditionalFormatting>
        <x14:conditionalFormatting xmlns:xm="http://schemas.microsoft.com/office/excel/2006/main">
          <x14:cfRule type="expression" priority="335" id="{A932A497-C0F1-4C3E-811A-9104210D7C0D}">
            <xm:f>Demandes!$X$18="Aller à l'onglet PMT pour l'impression"</xm:f>
            <x14:dxf>
              <fill>
                <patternFill>
                  <bgColor theme="1"/>
                </patternFill>
              </fill>
            </x14:dxf>
          </x14:cfRule>
          <xm:sqref>DS47</xm:sqref>
        </x14:conditionalFormatting>
        <x14:conditionalFormatting xmlns:xm="http://schemas.microsoft.com/office/excel/2006/main">
          <x14:cfRule type="expression" priority="334" id="{1248C8B2-70A2-4CAB-8E8F-51A9832DCCA5}">
            <xm:f>Demandes!$X$18="Aller à l'onglet PMT pour imprimer le bon de transport"</xm:f>
            <x14:dxf>
              <fill>
                <patternFill>
                  <bgColor theme="1"/>
                </patternFill>
              </fill>
            </x14:dxf>
          </x14:cfRule>
          <xm:sqref>CS57:DU57</xm:sqref>
        </x14:conditionalFormatting>
        <x14:conditionalFormatting xmlns:xm="http://schemas.microsoft.com/office/excel/2006/main">
          <x14:cfRule type="expression" priority="333" id="{97FEC6AE-2C45-4EE8-8B5B-C09FD9145F12}">
            <xm:f>Demandes!$X$11="Aucun bon de transport"</xm:f>
            <x14:dxf>
              <fill>
                <patternFill>
                  <bgColor theme="1"/>
                </patternFill>
              </fill>
            </x14:dxf>
          </x14:cfRule>
          <xm:sqref>CS57:DU57</xm:sqref>
        </x14:conditionalFormatting>
        <x14:conditionalFormatting xmlns:xm="http://schemas.microsoft.com/office/excel/2006/main">
          <x14:cfRule type="expression" priority="332" id="{7E58DD3F-33BC-4729-B1C9-D96318B1ECDA}">
            <xm:f>Demandes!$X$18="Aucune émission de PMT"</xm:f>
            <x14:dxf>
              <fill>
                <patternFill>
                  <bgColor theme="1"/>
                </patternFill>
              </fill>
            </x14:dxf>
          </x14:cfRule>
          <xm:sqref>CS57:DU57</xm:sqref>
        </x14:conditionalFormatting>
        <x14:conditionalFormatting xmlns:xm="http://schemas.microsoft.com/office/excel/2006/main">
          <x14:cfRule type="expression" priority="331" id="{2B9F6DFC-4BEA-4ABC-8319-78A14EFB56A6}">
            <xm:f>Demandes!$X$18="Aller à l'onglet PMT pour l'impression"</xm:f>
            <x14:dxf>
              <fill>
                <patternFill>
                  <bgColor theme="1"/>
                </patternFill>
              </fill>
            </x14:dxf>
          </x14:cfRule>
          <xm:sqref>CS57:DU57</xm:sqref>
        </x14:conditionalFormatting>
        <x14:conditionalFormatting xmlns:xm="http://schemas.microsoft.com/office/excel/2006/main">
          <x14:cfRule type="expression" priority="330" id="{59991548-972C-4041-A0CF-CF4068EF988B}">
            <xm:f>Demandes!$X$18="Aller à l'onglet PMT pour imprimer le bon de transport"</xm:f>
            <x14:dxf>
              <fill>
                <patternFill>
                  <bgColor theme="1"/>
                </patternFill>
              </fill>
            </x14:dxf>
          </x14:cfRule>
          <xm:sqref>CQ57</xm:sqref>
        </x14:conditionalFormatting>
        <x14:conditionalFormatting xmlns:xm="http://schemas.microsoft.com/office/excel/2006/main">
          <x14:cfRule type="expression" priority="329" id="{67F50CA3-F526-437A-859A-CE4CABA9A95C}">
            <xm:f>Demandes!$X$11="Aucun bon de transport"</xm:f>
            <x14:dxf>
              <fill>
                <patternFill>
                  <bgColor theme="1"/>
                </patternFill>
              </fill>
            </x14:dxf>
          </x14:cfRule>
          <xm:sqref>CQ57</xm:sqref>
        </x14:conditionalFormatting>
        <x14:conditionalFormatting xmlns:xm="http://schemas.microsoft.com/office/excel/2006/main">
          <x14:cfRule type="expression" priority="328" id="{4E53363B-88C4-460D-82AA-210C7958E566}">
            <xm:f>Demandes!$X$18="Aucune émission de PMT"</xm:f>
            <x14:dxf>
              <fill>
                <patternFill>
                  <bgColor theme="1"/>
                </patternFill>
              </fill>
            </x14:dxf>
          </x14:cfRule>
          <xm:sqref>CQ57</xm:sqref>
        </x14:conditionalFormatting>
        <x14:conditionalFormatting xmlns:xm="http://schemas.microsoft.com/office/excel/2006/main">
          <x14:cfRule type="expression" priority="327" id="{20DF2478-44D1-40F5-9FBF-0586AE741E7B}">
            <xm:f>Demandes!$X$18="Aller à l'onglet PMT pour l'impression"</xm:f>
            <x14:dxf>
              <fill>
                <patternFill>
                  <bgColor theme="1"/>
                </patternFill>
              </fill>
            </x14:dxf>
          </x14:cfRule>
          <xm:sqref>CQ57</xm:sqref>
        </x14:conditionalFormatting>
        <x14:conditionalFormatting xmlns:xm="http://schemas.microsoft.com/office/excel/2006/main">
          <x14:cfRule type="expression" priority="326" id="{F1508C68-927D-4ED0-84AF-5165045B8849}">
            <xm:f>Demandes!$X$18="Aller à l'onglet PMT pour imprimer le bon de transport"</xm:f>
            <x14:dxf>
              <fill>
                <patternFill>
                  <bgColor theme="1"/>
                </patternFill>
              </fill>
            </x14:dxf>
          </x14:cfRule>
          <xm:sqref>CN2</xm:sqref>
        </x14:conditionalFormatting>
        <x14:conditionalFormatting xmlns:xm="http://schemas.microsoft.com/office/excel/2006/main">
          <x14:cfRule type="expression" priority="325" id="{2E37BA9C-3119-49DA-9951-96D5BAABE39D}">
            <xm:f>Demandes!$X$11="Aucun bon de transport"</xm:f>
            <x14:dxf>
              <fill>
                <patternFill>
                  <bgColor theme="1"/>
                </patternFill>
              </fill>
            </x14:dxf>
          </x14:cfRule>
          <xm:sqref>CN2</xm:sqref>
        </x14:conditionalFormatting>
        <x14:conditionalFormatting xmlns:xm="http://schemas.microsoft.com/office/excel/2006/main">
          <x14:cfRule type="expression" priority="324" id="{BAF62F6A-7A57-4A32-8990-01F4AD6E34FD}">
            <xm:f>Demandes!$X$18="Aucune émission de PMT"</xm:f>
            <x14:dxf>
              <fill>
                <patternFill>
                  <bgColor theme="1"/>
                </patternFill>
              </fill>
            </x14:dxf>
          </x14:cfRule>
          <xm:sqref>CN2</xm:sqref>
        </x14:conditionalFormatting>
        <x14:conditionalFormatting xmlns:xm="http://schemas.microsoft.com/office/excel/2006/main">
          <x14:cfRule type="expression" priority="323" id="{C5DC2354-58BA-4BD4-8E21-21B050F1EF78}">
            <xm:f>Demandes!$X$18="Aller à l'onglet PMT pour l'impression"</xm:f>
            <x14:dxf>
              <fill>
                <patternFill>
                  <bgColor theme="1"/>
                </patternFill>
              </fill>
            </x14:dxf>
          </x14:cfRule>
          <xm:sqref>CN2</xm:sqref>
        </x14:conditionalFormatting>
        <x14:conditionalFormatting xmlns:xm="http://schemas.microsoft.com/office/excel/2006/main">
          <x14:cfRule type="expression" priority="318" id="{A415B8B5-218F-4C86-A33C-0590873BF01E}">
            <xm:f>Demandes!$X$18="Aller à l'onglet PMT pour imprimer le bon de transport"</xm:f>
            <x14:dxf>
              <fill>
                <patternFill>
                  <bgColor theme="1"/>
                </patternFill>
              </fill>
            </x14:dxf>
          </x14:cfRule>
          <xm:sqref>DV89:DV92</xm:sqref>
        </x14:conditionalFormatting>
        <x14:conditionalFormatting xmlns:xm="http://schemas.microsoft.com/office/excel/2006/main">
          <x14:cfRule type="expression" priority="317" id="{30916DED-6680-4887-9C38-0FF79ABBBD64}">
            <xm:f>Demandes!$X$18="Aller à l'onglet PMT pour imprimer le bon de transport"</xm:f>
            <x14:dxf>
              <fill>
                <patternFill>
                  <bgColor theme="1"/>
                </patternFill>
              </fill>
            </x14:dxf>
          </x14:cfRule>
          <xm:sqref>CH86 CH82:DU85 DQ76:DU81 CH74:DU75 CH87:DU92 CH76:CZ81</xm:sqref>
        </x14:conditionalFormatting>
        <x14:conditionalFormatting xmlns:xm="http://schemas.microsoft.com/office/excel/2006/main">
          <x14:cfRule type="expression" priority="316" id="{6DBA450E-448E-4C98-BC4E-B814E9764AB8}">
            <xm:f>Demandes!$X$18="Aller à l'onglet PMT pour imprimer le bon de transport"</xm:f>
            <x14:dxf>
              <fill>
                <patternFill>
                  <bgColor theme="1"/>
                </patternFill>
              </fill>
            </x14:dxf>
          </x14:cfRule>
          <xm:sqref>DA76:DP81 DE78:DT78</xm:sqref>
        </x14:conditionalFormatting>
        <x14:conditionalFormatting xmlns:xm="http://schemas.microsoft.com/office/excel/2006/main">
          <x14:cfRule type="expression" priority="315" id="{DF4197AC-E2D3-4AA2-AC7D-21A6682699C0}">
            <xm:f>Demandes!$X$11="Aucun bon de transport"</xm:f>
            <x14:dxf>
              <fill>
                <patternFill>
                  <bgColor theme="1"/>
                </patternFill>
              </fill>
            </x14:dxf>
          </x14:cfRule>
          <xm:sqref>CH74:DU92</xm:sqref>
        </x14:conditionalFormatting>
        <x14:conditionalFormatting xmlns:xm="http://schemas.microsoft.com/office/excel/2006/main">
          <x14:cfRule type="expression" priority="314" id="{A9C6CCD5-E20F-4D02-BD05-85B24523142D}">
            <xm:f>Demandes!$X$18="Aucune émission de PMT"</xm:f>
            <x14:dxf>
              <fill>
                <patternFill>
                  <bgColor theme="1"/>
                </patternFill>
              </fill>
            </x14:dxf>
          </x14:cfRule>
          <xm:sqref>CH74:DU92</xm:sqref>
        </x14:conditionalFormatting>
        <x14:conditionalFormatting xmlns:xm="http://schemas.microsoft.com/office/excel/2006/main">
          <x14:cfRule type="expression" priority="313" id="{EFFE9D16-CA01-43FB-8457-8D1272E4D256}">
            <xm:f>Demandes!$X$18="Aller à l'onglet PMT pour l'impression"</xm:f>
            <x14:dxf>
              <fill>
                <patternFill>
                  <bgColor theme="1"/>
                </patternFill>
              </fill>
            </x14:dxf>
          </x14:cfRule>
          <xm:sqref>CH74:DU92</xm:sqref>
        </x14:conditionalFormatting>
        <x14:conditionalFormatting xmlns:xm="http://schemas.microsoft.com/office/excel/2006/main">
          <x14:cfRule type="expression" priority="295" id="{3683E1B5-7814-484D-A1A7-F3D8F7A4C297}">
            <xm:f>Demandes!$X$18="Aller à l'onglet PMT pour imprimer le bon de transport"</xm:f>
            <x14:dxf>
              <fill>
                <patternFill>
                  <bgColor theme="1"/>
                </patternFill>
              </fill>
            </x14:dxf>
          </x14:cfRule>
          <xm:sqref>AR1:BY1 AR8:BR8 AR82:CE83 CA76:CE81 AR2:AW2 BJ84:BK85 AR84:AR85 AR47:BR47 BT47 BV47:CB47 CD47:CE47 AR57:AZ57 BB57 AR67:CE75 BH66:CE66 AR66:BF66 AR48:CE56 AR76:BJ81 AR9:BQ13 AR14:CE46 AR58:CE65</xm:sqref>
        </x14:conditionalFormatting>
        <x14:conditionalFormatting xmlns:xm="http://schemas.microsoft.com/office/excel/2006/main">
          <x14:cfRule type="expression" priority="294" id="{3293A0B9-A162-483F-B7CC-FAB0E0727F15}">
            <xm:f>Demandes!$X$18="Aller à l'onglet PMT pour imprimer le bon de transport"</xm:f>
            <x14:dxf>
              <fill>
                <patternFill>
                  <bgColor theme="1"/>
                </patternFill>
              </fill>
            </x14:dxf>
          </x14:cfRule>
          <xm:sqref>BO78:CD78 BK76:BZ81</xm:sqref>
        </x14:conditionalFormatting>
        <x14:conditionalFormatting xmlns:xm="http://schemas.microsoft.com/office/excel/2006/main">
          <x14:cfRule type="expression" priority="293" id="{3FE965D3-587B-4616-9B7C-FD0A67B8C083}">
            <xm:f>Demandes!$X$11="Aucun bon de transport"</xm:f>
            <x14:dxf>
              <fill>
                <patternFill>
                  <bgColor theme="1"/>
                </patternFill>
              </fill>
            </x14:dxf>
          </x14:cfRule>
          <xm:sqref>AR1:BY1 AR2:AW2 AR84:AR85 BJ84:BK85 CF84:CF88 AR47:BR47 BT47 BV47:CB47 CD47:CF47 AR57:AZ57 CF57 BB57 CF1:CF2 BH66:CF66 AR66:BF66 AR48:CF56 AR67:CF83 AR58:CF65</xm:sqref>
        </x14:conditionalFormatting>
        <x14:conditionalFormatting xmlns:xm="http://schemas.microsoft.com/office/excel/2006/main">
          <x14:cfRule type="expression" priority="292" id="{12CCD47D-E05E-49BD-BCB8-5059B845F1C7}">
            <xm:f>Demandes!$X$18="Aucune émission de PMT"</xm:f>
            <x14:dxf>
              <fill>
                <patternFill>
                  <bgColor theme="1"/>
                </patternFill>
              </fill>
            </x14:dxf>
          </x14:cfRule>
          <xm:sqref>AR1:BY1 AR2:AW2 AR84:AR85 BJ84:BK85 AR47:BR47 BT47 BV47:CB47 CD47:CE47 AR57:AZ57 BB57 BH66:CE66 AR66:BF66 AR48:CE56 AR67:CE83 AR58:CE65</xm:sqref>
        </x14:conditionalFormatting>
        <x14:conditionalFormatting xmlns:xm="http://schemas.microsoft.com/office/excel/2006/main">
          <x14:cfRule type="expression" priority="291" id="{5EFAAAA1-0FAA-49D0-AD1A-48F394AA5D2B}">
            <xm:f>Demandes!$X$18="Aller à l'onglet PMT pour l'impression"</xm:f>
            <x14:dxf>
              <fill>
                <patternFill>
                  <bgColor theme="1"/>
                </patternFill>
              </fill>
            </x14:dxf>
          </x14:cfRule>
          <xm:sqref>AR1:BY1 AR2:AW2 AR84:AR85 BJ84:BK85 AR47:BR47 BT47 BV47:CB47 CD47:CE47 AR57:AZ57 BB57 BH66:CE66 AR66:BF66 AR48:CE56 AR67:CE83 AR58:CE65</xm:sqref>
        </x14:conditionalFormatting>
        <x14:conditionalFormatting xmlns:xm="http://schemas.microsoft.com/office/excel/2006/main">
          <x14:cfRule type="expression" priority="287" id="{80716941-BC92-4460-998B-1B9CDF294D8D}">
            <xm:f>Demandes!$X$18="Aller à l'onglet PMT pour imprimer le bon de transport"</xm:f>
            <x14:dxf>
              <fill>
                <patternFill>
                  <bgColor theme="1"/>
                </patternFill>
              </fill>
            </x14:dxf>
          </x14:cfRule>
          <xm:sqref>BU47</xm:sqref>
        </x14:conditionalFormatting>
        <x14:conditionalFormatting xmlns:xm="http://schemas.microsoft.com/office/excel/2006/main">
          <x14:cfRule type="expression" priority="286" id="{EBA9BB39-E1BF-46D5-88A7-AE01F8EE5FE9}">
            <xm:f>Demandes!$X$11="Aucun bon de transport"</xm:f>
            <x14:dxf>
              <fill>
                <patternFill>
                  <bgColor theme="1"/>
                </patternFill>
              </fill>
            </x14:dxf>
          </x14:cfRule>
          <xm:sqref>BU47</xm:sqref>
        </x14:conditionalFormatting>
        <x14:conditionalFormatting xmlns:xm="http://schemas.microsoft.com/office/excel/2006/main">
          <x14:cfRule type="expression" priority="285" id="{75784944-7EDD-425E-8980-787F42BF8261}">
            <xm:f>Demandes!$X$18="Aucune émission de PMT"</xm:f>
            <x14:dxf>
              <fill>
                <patternFill>
                  <bgColor theme="1"/>
                </patternFill>
              </fill>
            </x14:dxf>
          </x14:cfRule>
          <xm:sqref>BU47</xm:sqref>
        </x14:conditionalFormatting>
        <x14:conditionalFormatting xmlns:xm="http://schemas.microsoft.com/office/excel/2006/main">
          <x14:cfRule type="expression" priority="284" id="{4C6CDFC8-AB71-4CE5-BBF1-0A8CD21F3548}">
            <xm:f>Demandes!$X$18="Aller à l'onglet PMT pour l'impression"</xm:f>
            <x14:dxf>
              <fill>
                <patternFill>
                  <bgColor theme="1"/>
                </patternFill>
              </fill>
            </x14:dxf>
          </x14:cfRule>
          <xm:sqref>BU47</xm:sqref>
        </x14:conditionalFormatting>
        <x14:conditionalFormatting xmlns:xm="http://schemas.microsoft.com/office/excel/2006/main">
          <x14:cfRule type="expression" priority="283" id="{BDAB4EE2-1AB4-413F-BD52-0EFDA8850782}">
            <xm:f>Demandes!$X$18="Aller à l'onglet PMT pour imprimer le bon de transport"</xm:f>
            <x14:dxf>
              <fill>
                <patternFill>
                  <bgColor theme="1"/>
                </patternFill>
              </fill>
            </x14:dxf>
          </x14:cfRule>
          <xm:sqref>BS47</xm:sqref>
        </x14:conditionalFormatting>
        <x14:conditionalFormatting xmlns:xm="http://schemas.microsoft.com/office/excel/2006/main">
          <x14:cfRule type="expression" priority="282" id="{1FDA2039-2982-4DC6-85C6-801898CD23BC}">
            <xm:f>Demandes!$X$11="Aucun bon de transport"</xm:f>
            <x14:dxf>
              <fill>
                <patternFill>
                  <bgColor theme="1"/>
                </patternFill>
              </fill>
            </x14:dxf>
          </x14:cfRule>
          <xm:sqref>BS47</xm:sqref>
        </x14:conditionalFormatting>
        <x14:conditionalFormatting xmlns:xm="http://schemas.microsoft.com/office/excel/2006/main">
          <x14:cfRule type="expression" priority="281" id="{DF2646E2-30F1-4DF6-AADB-526DDBD8E4BC}">
            <xm:f>Demandes!$X$18="Aucune émission de PMT"</xm:f>
            <x14:dxf>
              <fill>
                <patternFill>
                  <bgColor theme="1"/>
                </patternFill>
              </fill>
            </x14:dxf>
          </x14:cfRule>
          <xm:sqref>BS47</xm:sqref>
        </x14:conditionalFormatting>
        <x14:conditionalFormatting xmlns:xm="http://schemas.microsoft.com/office/excel/2006/main">
          <x14:cfRule type="expression" priority="280" id="{B8750367-331F-42FC-955B-77F46E3DC3E7}">
            <xm:f>Demandes!$X$18="Aller à l'onglet PMT pour l'impression"</xm:f>
            <x14:dxf>
              <fill>
                <patternFill>
                  <bgColor theme="1"/>
                </patternFill>
              </fill>
            </x14:dxf>
          </x14:cfRule>
          <xm:sqref>BS47</xm:sqref>
        </x14:conditionalFormatting>
        <x14:conditionalFormatting xmlns:xm="http://schemas.microsoft.com/office/excel/2006/main">
          <x14:cfRule type="expression" priority="279" id="{22B68EEA-FA9E-41DC-9EAC-1FADAE06C4D0}">
            <xm:f>Demandes!$X$18="Aller à l'onglet PMT pour imprimer le bon de transport"</xm:f>
            <x14:dxf>
              <fill>
                <patternFill>
                  <bgColor theme="1"/>
                </patternFill>
              </fill>
            </x14:dxf>
          </x14:cfRule>
          <xm:sqref>CC47</xm:sqref>
        </x14:conditionalFormatting>
        <x14:conditionalFormatting xmlns:xm="http://schemas.microsoft.com/office/excel/2006/main">
          <x14:cfRule type="expression" priority="278" id="{82D14709-BDEA-4D06-96B1-FC86C907D77D}">
            <xm:f>Demandes!$X$11="Aucun bon de transport"</xm:f>
            <x14:dxf>
              <fill>
                <patternFill>
                  <bgColor theme="1"/>
                </patternFill>
              </fill>
            </x14:dxf>
          </x14:cfRule>
          <xm:sqref>CC47</xm:sqref>
        </x14:conditionalFormatting>
        <x14:conditionalFormatting xmlns:xm="http://schemas.microsoft.com/office/excel/2006/main">
          <x14:cfRule type="expression" priority="277" id="{91E2CA0C-E8B3-4AA5-8A54-7D8F9F6B44ED}">
            <xm:f>Demandes!$X$18="Aucune émission de PMT"</xm:f>
            <x14:dxf>
              <fill>
                <patternFill>
                  <bgColor theme="1"/>
                </patternFill>
              </fill>
            </x14:dxf>
          </x14:cfRule>
          <xm:sqref>CC47</xm:sqref>
        </x14:conditionalFormatting>
        <x14:conditionalFormatting xmlns:xm="http://schemas.microsoft.com/office/excel/2006/main">
          <x14:cfRule type="expression" priority="276" id="{D6421ED9-0848-40EC-902A-03BDB5C6A9E5}">
            <xm:f>Demandes!$X$18="Aller à l'onglet PMT pour l'impression"</xm:f>
            <x14:dxf>
              <fill>
                <patternFill>
                  <bgColor theme="1"/>
                </patternFill>
              </fill>
            </x14:dxf>
          </x14:cfRule>
          <xm:sqref>CC47</xm:sqref>
        </x14:conditionalFormatting>
        <x14:conditionalFormatting xmlns:xm="http://schemas.microsoft.com/office/excel/2006/main">
          <x14:cfRule type="expression" priority="275" id="{96CC7C3D-2792-489E-8DAB-819C371ABEF4}">
            <xm:f>Demandes!$X$18="Aller à l'onglet PMT pour imprimer le bon de transport"</xm:f>
            <x14:dxf>
              <fill>
                <patternFill>
                  <bgColor theme="1"/>
                </patternFill>
              </fill>
            </x14:dxf>
          </x14:cfRule>
          <xm:sqref>BC57:CE57</xm:sqref>
        </x14:conditionalFormatting>
        <x14:conditionalFormatting xmlns:xm="http://schemas.microsoft.com/office/excel/2006/main">
          <x14:cfRule type="expression" priority="274" id="{09468E15-763C-4A48-B847-E8F9AD072F04}">
            <xm:f>Demandes!$X$11="Aucun bon de transport"</xm:f>
            <x14:dxf>
              <fill>
                <patternFill>
                  <bgColor theme="1"/>
                </patternFill>
              </fill>
            </x14:dxf>
          </x14:cfRule>
          <xm:sqref>BC57:CE57</xm:sqref>
        </x14:conditionalFormatting>
        <x14:conditionalFormatting xmlns:xm="http://schemas.microsoft.com/office/excel/2006/main">
          <x14:cfRule type="expression" priority="273" id="{AFF1992C-F8DB-4C5B-943C-4CD11963D40A}">
            <xm:f>Demandes!$X$18="Aucune émission de PMT"</xm:f>
            <x14:dxf>
              <fill>
                <patternFill>
                  <bgColor theme="1"/>
                </patternFill>
              </fill>
            </x14:dxf>
          </x14:cfRule>
          <xm:sqref>BC57:CE57</xm:sqref>
        </x14:conditionalFormatting>
        <x14:conditionalFormatting xmlns:xm="http://schemas.microsoft.com/office/excel/2006/main">
          <x14:cfRule type="expression" priority="272" id="{A31A6FE2-440E-4CEB-B52D-4AF3068FBCD8}">
            <xm:f>Demandes!$X$18="Aller à l'onglet PMT pour l'impression"</xm:f>
            <x14:dxf>
              <fill>
                <patternFill>
                  <bgColor theme="1"/>
                </patternFill>
              </fill>
            </x14:dxf>
          </x14:cfRule>
          <xm:sqref>BC57:CE57</xm:sqref>
        </x14:conditionalFormatting>
        <x14:conditionalFormatting xmlns:xm="http://schemas.microsoft.com/office/excel/2006/main">
          <x14:cfRule type="expression" priority="271" id="{0AD18759-6EC3-49EC-BE65-A06E3326328F}">
            <xm:f>Demandes!$X$18="Aller à l'onglet PMT pour imprimer le bon de transport"</xm:f>
            <x14:dxf>
              <fill>
                <patternFill>
                  <bgColor theme="1"/>
                </patternFill>
              </fill>
            </x14:dxf>
          </x14:cfRule>
          <xm:sqref>BA57</xm:sqref>
        </x14:conditionalFormatting>
        <x14:conditionalFormatting xmlns:xm="http://schemas.microsoft.com/office/excel/2006/main">
          <x14:cfRule type="expression" priority="270" id="{63990D1C-9B20-460D-856B-03B6AF5BBB96}">
            <xm:f>Demandes!$X$11="Aucun bon de transport"</xm:f>
            <x14:dxf>
              <fill>
                <patternFill>
                  <bgColor theme="1"/>
                </patternFill>
              </fill>
            </x14:dxf>
          </x14:cfRule>
          <xm:sqref>BA57</xm:sqref>
        </x14:conditionalFormatting>
        <x14:conditionalFormatting xmlns:xm="http://schemas.microsoft.com/office/excel/2006/main">
          <x14:cfRule type="expression" priority="269" id="{F7BD41C2-FFC9-48B5-B13A-68DC9445986D}">
            <xm:f>Demandes!$X$18="Aucune émission de PMT"</xm:f>
            <x14:dxf>
              <fill>
                <patternFill>
                  <bgColor theme="1"/>
                </patternFill>
              </fill>
            </x14:dxf>
          </x14:cfRule>
          <xm:sqref>BA57</xm:sqref>
        </x14:conditionalFormatting>
        <x14:conditionalFormatting xmlns:xm="http://schemas.microsoft.com/office/excel/2006/main">
          <x14:cfRule type="expression" priority="268" id="{99B3A4C4-C8E7-44E4-A94A-C0CC3772C423}">
            <xm:f>Demandes!$X$18="Aller à l'onglet PMT pour l'impression"</xm:f>
            <x14:dxf>
              <fill>
                <patternFill>
                  <bgColor theme="1"/>
                </patternFill>
              </fill>
            </x14:dxf>
          </x14:cfRule>
          <xm:sqref>BA57</xm:sqref>
        </x14:conditionalFormatting>
        <x14:conditionalFormatting xmlns:xm="http://schemas.microsoft.com/office/excel/2006/main">
          <x14:cfRule type="expression" priority="267" id="{C9F8E984-B8CC-4C05-B1A2-9A3349E2BFCB}">
            <xm:f>Demandes!$X$18="Aller à l'onglet PMT pour imprimer le bon de transport"</xm:f>
            <x14:dxf>
              <fill>
                <patternFill>
                  <bgColor theme="1"/>
                </patternFill>
              </fill>
            </x14:dxf>
          </x14:cfRule>
          <xm:sqref>AX2</xm:sqref>
        </x14:conditionalFormatting>
        <x14:conditionalFormatting xmlns:xm="http://schemas.microsoft.com/office/excel/2006/main">
          <x14:cfRule type="expression" priority="266" id="{62E7479E-8D25-4F7B-9C3C-E9B26CAE7EF9}">
            <xm:f>Demandes!$X$11="Aucun bon de transport"</xm:f>
            <x14:dxf>
              <fill>
                <patternFill>
                  <bgColor theme="1"/>
                </patternFill>
              </fill>
            </x14:dxf>
          </x14:cfRule>
          <xm:sqref>AX2</xm:sqref>
        </x14:conditionalFormatting>
        <x14:conditionalFormatting xmlns:xm="http://schemas.microsoft.com/office/excel/2006/main">
          <x14:cfRule type="expression" priority="265" id="{8749ACB4-C7B3-44D7-8D13-2C4C3919436D}">
            <xm:f>Demandes!$X$18="Aucune émission de PMT"</xm:f>
            <x14:dxf>
              <fill>
                <patternFill>
                  <bgColor theme="1"/>
                </patternFill>
              </fill>
            </x14:dxf>
          </x14:cfRule>
          <xm:sqref>AX2</xm:sqref>
        </x14:conditionalFormatting>
        <x14:conditionalFormatting xmlns:xm="http://schemas.microsoft.com/office/excel/2006/main">
          <x14:cfRule type="expression" priority="264" id="{40828B89-D042-48BA-BF73-7B7513887016}">
            <xm:f>Demandes!$X$18="Aller à l'onglet PMT pour l'impression"</xm:f>
            <x14:dxf>
              <fill>
                <patternFill>
                  <bgColor theme="1"/>
                </patternFill>
              </fill>
            </x14:dxf>
          </x14:cfRule>
          <xm:sqref>AX2</xm:sqref>
        </x14:conditionalFormatting>
        <x14:conditionalFormatting xmlns:xm="http://schemas.microsoft.com/office/excel/2006/main">
          <x14:cfRule type="expression" priority="262" id="{FC0C3532-0996-4B7F-BD97-D6076F10E5E6}">
            <xm:f>Demandes!$X$18="Aller à l'onglet PMT pour imprimer le bon de transport"</xm:f>
            <x14:dxf>
              <fill>
                <patternFill>
                  <bgColor theme="1"/>
                </patternFill>
              </fill>
            </x14:dxf>
          </x14:cfRule>
          <xm:sqref>BZ1</xm:sqref>
        </x14:conditionalFormatting>
        <x14:conditionalFormatting xmlns:xm="http://schemas.microsoft.com/office/excel/2006/main">
          <x14:cfRule type="expression" priority="261" id="{4EC37874-1853-49BA-A345-7557A0F2B730}">
            <xm:f>Demandes!$X$11="Aucun bon de transport"</xm:f>
            <x14:dxf>
              <fill>
                <patternFill>
                  <bgColor theme="1"/>
                </patternFill>
              </fill>
            </x14:dxf>
          </x14:cfRule>
          <xm:sqref>BZ1</xm:sqref>
        </x14:conditionalFormatting>
        <x14:conditionalFormatting xmlns:xm="http://schemas.microsoft.com/office/excel/2006/main">
          <x14:cfRule type="expression" priority="260" id="{23C65C28-263E-47B4-B48B-8D71696D61A3}">
            <xm:f>Demandes!$X$18="Aucune émission de PMT"</xm:f>
            <x14:dxf>
              <fill>
                <patternFill>
                  <bgColor theme="1"/>
                </patternFill>
              </fill>
            </x14:dxf>
          </x14:cfRule>
          <xm:sqref>BZ1</xm:sqref>
        </x14:conditionalFormatting>
        <x14:conditionalFormatting xmlns:xm="http://schemas.microsoft.com/office/excel/2006/main">
          <x14:cfRule type="expression" priority="259" id="{0D875F95-EFE7-4494-9D77-7B63697A1A9B}">
            <xm:f>Demandes!$X$18="Aller à l'onglet PMT pour l'impression"</xm:f>
            <x14:dxf>
              <fill>
                <patternFill>
                  <bgColor theme="1"/>
                </patternFill>
              </fill>
            </x14:dxf>
          </x14:cfRule>
          <xm:sqref>BZ1</xm:sqref>
        </x14:conditionalFormatting>
        <x14:conditionalFormatting xmlns:xm="http://schemas.microsoft.com/office/excel/2006/main">
          <x14:cfRule type="expression" priority="258" id="{D0CC1D10-E329-418E-AE77-D3056CA9CBF1}">
            <xm:f>Demandes!$X$18="Aller à l'onglet PMT pour imprimer le bon de transport"</xm:f>
            <x14:dxf>
              <fill>
                <patternFill>
                  <bgColor theme="1"/>
                </patternFill>
              </fill>
            </x14:dxf>
          </x14:cfRule>
          <xm:sqref>CF89:CF93</xm:sqref>
        </x14:conditionalFormatting>
        <x14:conditionalFormatting xmlns:xm="http://schemas.microsoft.com/office/excel/2006/main">
          <x14:cfRule type="expression" priority="155" id="{AB89C088-4B1B-4666-AB4C-E750F1504329}">
            <xm:f>Demandes!$X$18="Aller à l'onglet PMT pour imprimer le bon de transport"</xm:f>
            <x14:dxf>
              <fill>
                <patternFill>
                  <bgColor theme="1"/>
                </patternFill>
              </fill>
            </x14:dxf>
          </x14:cfRule>
          <xm:sqref>AR90:AS90</xm:sqref>
        </x14:conditionalFormatting>
        <x14:conditionalFormatting xmlns:xm="http://schemas.microsoft.com/office/excel/2006/main">
          <x14:cfRule type="expression" priority="144" id="{9BF79578-2202-4D8F-9A11-76DDB04185D1}">
            <xm:f>Demandes!$X$18="Aller à l'onglet PMT pour imprimer le bon de transport"</xm:f>
            <x14:dxf>
              <fill>
                <patternFill>
                  <bgColor theme="1"/>
                </patternFill>
              </fill>
            </x14:dxf>
          </x14:cfRule>
          <xm:sqref>AR89</xm:sqref>
        </x14:conditionalFormatting>
        <x14:conditionalFormatting xmlns:xm="http://schemas.microsoft.com/office/excel/2006/main">
          <x14:cfRule type="expression" priority="143" id="{15E75F3F-DF15-47DC-B88F-61C9BD83D9E2}">
            <xm:f>Demandes!$X$11="Aucun bon de transport"</xm:f>
            <x14:dxf>
              <fill>
                <patternFill>
                  <bgColor theme="1"/>
                </patternFill>
              </fill>
            </x14:dxf>
          </x14:cfRule>
          <xm:sqref>AR89</xm:sqref>
        </x14:conditionalFormatting>
        <x14:conditionalFormatting xmlns:xm="http://schemas.microsoft.com/office/excel/2006/main">
          <x14:cfRule type="expression" priority="142" id="{3C9F0863-6E94-415C-8DA7-19C2561B6E95}">
            <xm:f>Demandes!$X$18="Aucune émission de PMT"</xm:f>
            <x14:dxf>
              <fill>
                <patternFill>
                  <bgColor theme="1"/>
                </patternFill>
              </fill>
            </x14:dxf>
          </x14:cfRule>
          <xm:sqref>AR89</xm:sqref>
        </x14:conditionalFormatting>
        <x14:conditionalFormatting xmlns:xm="http://schemas.microsoft.com/office/excel/2006/main">
          <x14:cfRule type="expression" priority="141" id="{ACD1C074-AF15-4473-B546-B4F492789208}">
            <xm:f>Demandes!$X$18="Aller à l'onglet PMT pour l'impression"</xm:f>
            <x14:dxf>
              <fill>
                <patternFill>
                  <bgColor theme="1"/>
                </patternFill>
              </fill>
            </x14:dxf>
          </x14:cfRule>
          <xm:sqref>AR89</xm:sqref>
        </x14:conditionalFormatting>
        <x14:conditionalFormatting xmlns:xm="http://schemas.microsoft.com/office/excel/2006/main">
          <x14:cfRule type="expression" priority="238" id="{296E1FF2-F8CC-47A7-B04B-EA5813AF3892}">
            <xm:f>Demandes!$X$18="Aller à l'onglet PMT pour imprimer le bon de transport"</xm:f>
            <x14:dxf>
              <fill>
                <patternFill>
                  <bgColor theme="1"/>
                </patternFill>
              </fill>
            </x14:dxf>
          </x14:cfRule>
          <xm:sqref>B91:K92</xm:sqref>
        </x14:conditionalFormatting>
        <x14:conditionalFormatting xmlns:xm="http://schemas.microsoft.com/office/excel/2006/main">
          <x14:cfRule type="expression" priority="237" id="{F10F6510-D3E3-4647-AA01-DB35DF4C2A56}">
            <xm:f>Demandes!$X$11="Aucun bon de transport"</xm:f>
            <x14:dxf>
              <fill>
                <patternFill>
                  <bgColor theme="1"/>
                </patternFill>
              </fill>
            </x14:dxf>
          </x14:cfRule>
          <xm:sqref>B91:K92</xm:sqref>
        </x14:conditionalFormatting>
        <x14:conditionalFormatting xmlns:xm="http://schemas.microsoft.com/office/excel/2006/main">
          <x14:cfRule type="expression" priority="236" id="{0EE8E61F-BD55-4B2A-9E2C-B2E77697F9B0}">
            <xm:f>Demandes!$X$18="Aucune émission de PMT"</xm:f>
            <x14:dxf>
              <fill>
                <patternFill>
                  <bgColor theme="1"/>
                </patternFill>
              </fill>
            </x14:dxf>
          </x14:cfRule>
          <xm:sqref>B91:K92</xm:sqref>
        </x14:conditionalFormatting>
        <x14:conditionalFormatting xmlns:xm="http://schemas.microsoft.com/office/excel/2006/main">
          <x14:cfRule type="expression" priority="235" id="{520382B6-45D3-4B92-A20E-C4E12BD046AE}">
            <xm:f>Demandes!$X$18="Aller à l'onglet PMT pour l'impression"</xm:f>
            <x14:dxf>
              <fill>
                <patternFill>
                  <bgColor theme="1"/>
                </patternFill>
              </fill>
            </x14:dxf>
          </x14:cfRule>
          <xm:sqref>B91:K92</xm:sqref>
        </x14:conditionalFormatting>
        <x14:conditionalFormatting xmlns:xm="http://schemas.microsoft.com/office/excel/2006/main">
          <x14:cfRule type="expression" priority="233" id="{BEB05E1F-D0F7-4FA3-BCD4-A59832EBE058}">
            <xm:f>Demandes!$X$18="Aller à l'onglet PMT pour imprimer le bon de transport"</xm:f>
            <x14:dxf>
              <fill>
                <patternFill>
                  <bgColor theme="1"/>
                </patternFill>
              </fill>
            </x14:dxf>
          </x14:cfRule>
          <xm:sqref>AM88:AO89 B88:T89</xm:sqref>
        </x14:conditionalFormatting>
        <x14:conditionalFormatting xmlns:xm="http://schemas.microsoft.com/office/excel/2006/main">
          <x14:cfRule type="expression" priority="231" id="{36D4F910-DBD2-47B5-9143-346CC3C7A746}">
            <xm:f>Demandes!$X$18="Aller à l'onglet PMT pour imprimer le bon de transport"</xm:f>
            <x14:dxf>
              <fill>
                <patternFill>
                  <bgColor theme="1"/>
                </patternFill>
              </fill>
            </x14:dxf>
          </x14:cfRule>
          <xm:sqref>B89</xm:sqref>
        </x14:conditionalFormatting>
        <x14:conditionalFormatting xmlns:xm="http://schemas.microsoft.com/office/excel/2006/main">
          <x14:cfRule type="expression" priority="230" id="{E7B629FF-8138-4B2B-8246-18697A60E0FC}">
            <xm:f>Demandes!$X$11="Aucun bon de transport"</xm:f>
            <x14:dxf>
              <fill>
                <patternFill>
                  <bgColor theme="1"/>
                </patternFill>
              </fill>
            </x14:dxf>
          </x14:cfRule>
          <xm:sqref>B89</xm:sqref>
        </x14:conditionalFormatting>
        <x14:conditionalFormatting xmlns:xm="http://schemas.microsoft.com/office/excel/2006/main">
          <x14:cfRule type="expression" priority="229" id="{91BC6BB0-53DC-499E-A11A-110F0C0FADB4}">
            <xm:f>Demandes!$X$18="Aucune émission de PMT"</xm:f>
            <x14:dxf>
              <fill>
                <patternFill>
                  <bgColor theme="1"/>
                </patternFill>
              </fill>
            </x14:dxf>
          </x14:cfRule>
          <xm:sqref>B89</xm:sqref>
        </x14:conditionalFormatting>
        <x14:conditionalFormatting xmlns:xm="http://schemas.microsoft.com/office/excel/2006/main">
          <x14:cfRule type="expression" priority="228" id="{3FFCD822-9E91-4FD5-8F69-FA925FDFE662}">
            <xm:f>Demandes!$X$18="Aller à l'onglet PMT pour l'impression"</xm:f>
            <x14:dxf>
              <fill>
                <patternFill>
                  <bgColor theme="1"/>
                </patternFill>
              </fill>
            </x14:dxf>
          </x14:cfRule>
          <xm:sqref>B89</xm:sqref>
        </x14:conditionalFormatting>
        <x14:conditionalFormatting xmlns:xm="http://schemas.microsoft.com/office/excel/2006/main">
          <x14:cfRule type="expression" priority="227" id="{A71BDC4D-A5C8-4A09-B4EF-993AE25588F0}">
            <xm:f>Demandes!$X$18="Aller à l'onglet PMT pour imprimer le bon de transport"</xm:f>
            <x14:dxf>
              <fill>
                <patternFill>
                  <bgColor theme="1"/>
                </patternFill>
              </fill>
            </x14:dxf>
          </x14:cfRule>
          <xm:sqref>B89</xm:sqref>
        </x14:conditionalFormatting>
        <x14:conditionalFormatting xmlns:xm="http://schemas.microsoft.com/office/excel/2006/main">
          <x14:cfRule type="expression" priority="225" id="{3DAF9BA9-2E22-4FE0-B394-D0472C9671B4}">
            <xm:f>Demandes!$X$18="Aller à l'onglet PMT pour imprimer le bon de transport"</xm:f>
            <x14:dxf>
              <fill>
                <patternFill>
                  <bgColor theme="1"/>
                </patternFill>
              </fill>
            </x14:dxf>
          </x14:cfRule>
          <xm:sqref>E89</xm:sqref>
        </x14:conditionalFormatting>
        <x14:conditionalFormatting xmlns:xm="http://schemas.microsoft.com/office/excel/2006/main">
          <x14:cfRule type="expression" priority="224" id="{5766B063-81EF-48E5-9400-EC5A9D319866}">
            <xm:f>Demandes!$X$11="Aucun bon de transport"</xm:f>
            <x14:dxf>
              <fill>
                <patternFill>
                  <bgColor theme="1"/>
                </patternFill>
              </fill>
            </x14:dxf>
          </x14:cfRule>
          <xm:sqref>E89</xm:sqref>
        </x14:conditionalFormatting>
        <x14:conditionalFormatting xmlns:xm="http://schemas.microsoft.com/office/excel/2006/main">
          <x14:cfRule type="expression" priority="223" id="{10E2A2EF-2128-4ECC-A532-2A541E96F4EF}">
            <xm:f>Demandes!$X$18="Aucune émission de PMT"</xm:f>
            <x14:dxf>
              <fill>
                <patternFill>
                  <bgColor theme="1"/>
                </patternFill>
              </fill>
            </x14:dxf>
          </x14:cfRule>
          <xm:sqref>E89</xm:sqref>
        </x14:conditionalFormatting>
        <x14:conditionalFormatting xmlns:xm="http://schemas.microsoft.com/office/excel/2006/main">
          <x14:cfRule type="expression" priority="222" id="{89E7C507-136C-49F4-B95C-7123897B867F}">
            <xm:f>Demandes!$X$18="Aller à l'onglet PMT pour l'impression"</xm:f>
            <x14:dxf>
              <fill>
                <patternFill>
                  <bgColor theme="1"/>
                </patternFill>
              </fill>
            </x14:dxf>
          </x14:cfRule>
          <xm:sqref>E89</xm:sqref>
        </x14:conditionalFormatting>
        <x14:conditionalFormatting xmlns:xm="http://schemas.microsoft.com/office/excel/2006/main">
          <x14:cfRule type="expression" priority="220" id="{F5F46411-CAA5-452E-B66E-3DCBF81A4961}">
            <xm:f>Demandes!$X$18="Aller à l'onglet PMT pour imprimer le bon de transport"</xm:f>
            <x14:dxf>
              <fill>
                <patternFill>
                  <bgColor theme="1"/>
                </patternFill>
              </fill>
            </x14:dxf>
          </x14:cfRule>
          <xm:sqref>G89</xm:sqref>
        </x14:conditionalFormatting>
        <x14:conditionalFormatting xmlns:xm="http://schemas.microsoft.com/office/excel/2006/main">
          <x14:cfRule type="expression" priority="219" id="{A5249C40-5F14-4B6E-87A8-3DDBBD515F0E}">
            <xm:f>Demandes!$X$11="Aucun bon de transport"</xm:f>
            <x14:dxf>
              <fill>
                <patternFill>
                  <bgColor theme="1"/>
                </patternFill>
              </fill>
            </x14:dxf>
          </x14:cfRule>
          <xm:sqref>G89</xm:sqref>
        </x14:conditionalFormatting>
        <x14:conditionalFormatting xmlns:xm="http://schemas.microsoft.com/office/excel/2006/main">
          <x14:cfRule type="expression" priority="218" id="{21E5D3BC-B858-4CB2-8911-F6E443B2E15C}">
            <xm:f>Demandes!$X$18="Aucune émission de PMT"</xm:f>
            <x14:dxf>
              <fill>
                <patternFill>
                  <bgColor theme="1"/>
                </patternFill>
              </fill>
            </x14:dxf>
          </x14:cfRule>
          <xm:sqref>G89</xm:sqref>
        </x14:conditionalFormatting>
        <x14:conditionalFormatting xmlns:xm="http://schemas.microsoft.com/office/excel/2006/main">
          <x14:cfRule type="expression" priority="217" id="{CC0C00AF-25F6-49CD-9167-F49D2306DE6E}">
            <xm:f>Demandes!$X$18="Aller à l'onglet PMT pour l'impression"</xm:f>
            <x14:dxf>
              <fill>
                <patternFill>
                  <bgColor theme="1"/>
                </patternFill>
              </fill>
            </x14:dxf>
          </x14:cfRule>
          <xm:sqref>G89</xm:sqref>
        </x14:conditionalFormatting>
        <x14:conditionalFormatting xmlns:xm="http://schemas.microsoft.com/office/excel/2006/main">
          <x14:cfRule type="expression" priority="216" id="{A1B8AA33-089A-44C1-9BC1-0684FF009998}">
            <xm:f>Demandes!$X$18="Aller à l'onglet PMT pour imprimer le bon de transport"</xm:f>
            <x14:dxf>
              <fill>
                <patternFill>
                  <bgColor theme="1"/>
                </patternFill>
              </fill>
            </x14:dxf>
          </x14:cfRule>
          <xm:sqref>G89</xm:sqref>
        </x14:conditionalFormatting>
        <x14:conditionalFormatting xmlns:xm="http://schemas.microsoft.com/office/excel/2006/main">
          <x14:cfRule type="expression" priority="214" id="{2FC54469-A93E-412C-BD1A-D9CBA6B41508}">
            <xm:f>Demandes!$X$11="Aucun bon de transport"</xm:f>
            <x14:dxf>
              <fill>
                <patternFill>
                  <bgColor theme="1"/>
                </patternFill>
              </fill>
            </x14:dxf>
          </x14:cfRule>
          <xm:sqref>M86</xm:sqref>
        </x14:conditionalFormatting>
        <x14:conditionalFormatting xmlns:xm="http://schemas.microsoft.com/office/excel/2006/main">
          <x14:cfRule type="expression" priority="213" id="{257CF44E-80FD-407F-BED6-8A705201AFAB}">
            <xm:f>Demandes!$X$18="Aucune émission de PMT"</xm:f>
            <x14:dxf>
              <fill>
                <patternFill>
                  <bgColor theme="1"/>
                </patternFill>
              </fill>
            </x14:dxf>
          </x14:cfRule>
          <xm:sqref>M86</xm:sqref>
        </x14:conditionalFormatting>
        <x14:conditionalFormatting xmlns:xm="http://schemas.microsoft.com/office/excel/2006/main">
          <x14:cfRule type="expression" priority="212" id="{713CEC00-0A15-4A65-A615-2F766476AB1D}">
            <xm:f>Demandes!$X$18="Aller à l'onglet PMT pour l'impression"</xm:f>
            <x14:dxf>
              <fill>
                <patternFill>
                  <bgColor theme="1"/>
                </patternFill>
              </fill>
            </x14:dxf>
          </x14:cfRule>
          <xm:sqref>M86</xm:sqref>
        </x14:conditionalFormatting>
        <x14:conditionalFormatting xmlns:xm="http://schemas.microsoft.com/office/excel/2006/main">
          <x14:cfRule type="expression" priority="1154" id="{18E745B5-71AD-4B5E-B52B-8C9DFBD91AFD}">
            <xm:f>Demandes!$X$11=LEFT(Demandes!X42,1)="P"</xm:f>
            <x14:dxf>
              <fill>
                <patternFill>
                  <bgColor theme="1"/>
                </patternFill>
              </fill>
            </x14:dxf>
          </x14:cfRule>
          <xm:sqref>B42:AO42 CH42:DU42 AR42:CE42 CH74:DU85</xm:sqref>
        </x14:conditionalFormatting>
        <x14:conditionalFormatting xmlns:xm="http://schemas.microsoft.com/office/excel/2006/main">
          <x14:cfRule type="expression" priority="1159" id="{18E745B5-71AD-4B5E-B52B-8C9DFBD91AFD}">
            <xm:f>Demandes!$X$11=LEFT(Demandes!X41,1)="P"</xm:f>
            <x14:dxf>
              <fill>
                <patternFill>
                  <bgColor theme="1"/>
                </patternFill>
              </fill>
            </x14:dxf>
          </x14:cfRule>
          <xm:sqref>B43:AO44 Q55:AE55 CH43:DU44 CW55:DK55 BG55:BU55 AR43:CE44</xm:sqref>
        </x14:conditionalFormatting>
        <x14:conditionalFormatting xmlns:xm="http://schemas.microsoft.com/office/excel/2006/main">
          <x14:cfRule type="expression" priority="1191" id="{CD4FE096-8936-4DCC-8139-B9B09E0B02BE}">
            <xm:f>Demandes!$X$11=LEFT(Demandes!X49,1)="P"</xm:f>
            <x14:dxf>
              <fill>
                <patternFill>
                  <bgColor theme="1"/>
                </patternFill>
              </fill>
            </x14:dxf>
          </x14:cfRule>
          <xm:sqref>C54 CI54 AS54 B55:AO55 AR55:CE55 CH55:DU55</xm:sqref>
        </x14:conditionalFormatting>
        <x14:conditionalFormatting xmlns:xm="http://schemas.microsoft.com/office/excel/2006/main">
          <x14:cfRule type="expression" priority="209" id="{848074F1-83AB-4F1B-845E-77EA8D4EB98E}">
            <xm:f>Demandes!$X$18="Aller à l'onglet PMT pour imprimer le bon de transport"</xm:f>
            <x14:dxf>
              <fill>
                <patternFill>
                  <bgColor theme="1"/>
                </patternFill>
              </fill>
            </x14:dxf>
          </x14:cfRule>
          <xm:sqref>U86:U87 V87:AG87 U90:V92</xm:sqref>
        </x14:conditionalFormatting>
        <x14:conditionalFormatting xmlns:xm="http://schemas.microsoft.com/office/excel/2006/main">
          <x14:cfRule type="expression" priority="210" id="{BB1974E6-A876-46E7-86D4-5C79303653FA}">
            <xm:f>Demandes!$X$11=LEFT(Demandes!X79,1)="P"</xm:f>
            <x14:dxf>
              <fill>
                <patternFill>
                  <bgColor theme="1"/>
                </patternFill>
              </fill>
            </x14:dxf>
          </x14:cfRule>
          <xm:sqref>D90:R92 B91:N92 W90:AK92 U91:V92 AR91:AS92 BK91:BL92 CH93 AT90:BH92 BM90:CA92</xm:sqref>
        </x14:conditionalFormatting>
        <x14:conditionalFormatting xmlns:xm="http://schemas.microsoft.com/office/excel/2006/main">
          <x14:cfRule type="expression" priority="208" id="{3380D3EB-694A-4650-8880-D9F15B7A5AF7}">
            <xm:f>Demandes!$X$11="Aucun bon de transport"</xm:f>
            <x14:dxf>
              <fill>
                <patternFill>
                  <bgColor theme="1"/>
                </patternFill>
              </fill>
            </x14:dxf>
          </x14:cfRule>
          <xm:sqref>U87:AL87 U90:V92 U86:AE86</xm:sqref>
        </x14:conditionalFormatting>
        <x14:conditionalFormatting xmlns:xm="http://schemas.microsoft.com/office/excel/2006/main">
          <x14:cfRule type="expression" priority="207" id="{0D46F130-8C5E-4781-A734-5ED00095BAD7}">
            <xm:f>Demandes!$X$18="Aucune émission de PMT"</xm:f>
            <x14:dxf>
              <fill>
                <patternFill>
                  <bgColor theme="1"/>
                </patternFill>
              </fill>
            </x14:dxf>
          </x14:cfRule>
          <xm:sqref>U87:AL87 U90:V92 U86:AE86</xm:sqref>
        </x14:conditionalFormatting>
        <x14:conditionalFormatting xmlns:xm="http://schemas.microsoft.com/office/excel/2006/main">
          <x14:cfRule type="expression" priority="206" id="{54438053-6FCA-408B-A7C6-BECDD4D26AC2}">
            <xm:f>Demandes!$X$18="Aller à l'onglet PMT pour l'impression"</xm:f>
            <x14:dxf>
              <fill>
                <patternFill>
                  <bgColor theme="1"/>
                </patternFill>
              </fill>
            </x14:dxf>
          </x14:cfRule>
          <xm:sqref>U87:AL87 U90:V92 U86:AE86</xm:sqref>
        </x14:conditionalFormatting>
        <x14:conditionalFormatting xmlns:xm="http://schemas.microsoft.com/office/excel/2006/main">
          <x14:cfRule type="expression" priority="205" id="{4D09447F-0863-4725-987D-218317B480C4}">
            <xm:f>Demandes!$X$18="Aller à l'onglet PMT pour imprimer le bon de transport"</xm:f>
            <x14:dxf>
              <fill>
                <patternFill>
                  <bgColor theme="1"/>
                </patternFill>
              </fill>
            </x14:dxf>
          </x14:cfRule>
          <xm:sqref>AL90:AL92</xm:sqref>
        </x14:conditionalFormatting>
        <x14:conditionalFormatting xmlns:xm="http://schemas.microsoft.com/office/excel/2006/main">
          <x14:cfRule type="expression" priority="204" id="{7FEBEC32-377E-4AD1-89FE-1B48B18A2C95}">
            <xm:f>Demandes!$X$18="Aller à l'onglet PMT pour imprimer le bon de transport"</xm:f>
            <x14:dxf>
              <fill>
                <patternFill>
                  <bgColor theme="1"/>
                </patternFill>
              </fill>
            </x14:dxf>
          </x14:cfRule>
          <xm:sqref>U90:V90</xm:sqref>
        </x14:conditionalFormatting>
        <x14:conditionalFormatting xmlns:xm="http://schemas.microsoft.com/office/excel/2006/main">
          <x14:cfRule type="expression" priority="203" id="{C6ED32A7-6B54-45CF-8CE9-CB443D995359}">
            <xm:f>Demandes!$X$11="Aucun bon de transport"</xm:f>
            <x14:dxf>
              <fill>
                <patternFill>
                  <bgColor theme="1"/>
                </patternFill>
              </fill>
            </x14:dxf>
          </x14:cfRule>
          <xm:sqref>W90:AK92</xm:sqref>
        </x14:conditionalFormatting>
        <x14:conditionalFormatting xmlns:xm="http://schemas.microsoft.com/office/excel/2006/main">
          <x14:cfRule type="expression" priority="202" id="{BE7231F7-4AF6-4FB0-B7FB-1864529BA6AF}">
            <xm:f>Demandes!$X$18="Aucune émission de PMT"</xm:f>
            <x14:dxf>
              <fill>
                <patternFill>
                  <bgColor theme="1"/>
                </patternFill>
              </fill>
            </x14:dxf>
          </x14:cfRule>
          <xm:sqref>W90:AK92</xm:sqref>
        </x14:conditionalFormatting>
        <x14:conditionalFormatting xmlns:xm="http://schemas.microsoft.com/office/excel/2006/main">
          <x14:cfRule type="expression" priority="199" id="{F72BCAC3-BB46-467C-B067-983BD605A3D8}">
            <xm:f>Demandes!$X$18="Aller à l'onglet PMT pour imprimer le bon de transport"</xm:f>
            <x14:dxf>
              <fill>
                <patternFill>
                  <bgColor theme="1"/>
                </patternFill>
              </fill>
            </x14:dxf>
          </x14:cfRule>
          <xm:sqref>U91:AD92</xm:sqref>
        </x14:conditionalFormatting>
        <x14:conditionalFormatting xmlns:xm="http://schemas.microsoft.com/office/excel/2006/main">
          <x14:cfRule type="expression" priority="198" id="{42B7BA60-6030-4B4A-B1B9-9C7B7A56D463}">
            <xm:f>Demandes!$X$11="Aucun bon de transport"</xm:f>
            <x14:dxf>
              <fill>
                <patternFill>
                  <bgColor theme="1"/>
                </patternFill>
              </fill>
            </x14:dxf>
          </x14:cfRule>
          <xm:sqref>U91:AD92</xm:sqref>
        </x14:conditionalFormatting>
        <x14:conditionalFormatting xmlns:xm="http://schemas.microsoft.com/office/excel/2006/main">
          <x14:cfRule type="expression" priority="197" id="{4A980523-2F58-416C-A7F5-23DCB1618819}">
            <xm:f>Demandes!$X$18="Aucune émission de PMT"</xm:f>
            <x14:dxf>
              <fill>
                <patternFill>
                  <bgColor theme="1"/>
                </patternFill>
              </fill>
            </x14:dxf>
          </x14:cfRule>
          <xm:sqref>U91:AD92</xm:sqref>
        </x14:conditionalFormatting>
        <x14:conditionalFormatting xmlns:xm="http://schemas.microsoft.com/office/excel/2006/main">
          <x14:cfRule type="expression" priority="196" id="{5C355B1A-9495-43CB-B585-26AC28036DDB}">
            <xm:f>Demandes!$X$18="Aller à l'onglet PMT pour l'impression"</xm:f>
            <x14:dxf>
              <fill>
                <patternFill>
                  <bgColor theme="1"/>
                </patternFill>
              </fill>
            </x14:dxf>
          </x14:cfRule>
          <xm:sqref>U91:AD92</xm:sqref>
        </x14:conditionalFormatting>
        <x14:conditionalFormatting xmlns:xm="http://schemas.microsoft.com/office/excel/2006/main">
          <x14:cfRule type="expression" priority="195" id="{A1F3C347-16CA-4F00-8482-D6A2AE6A44C8}">
            <xm:f>Demandes!$X$18="Aller à l'onglet PMT pour imprimer le bon de transport"</xm:f>
            <x14:dxf>
              <fill>
                <patternFill>
                  <bgColor theme="1"/>
                </patternFill>
              </fill>
            </x14:dxf>
          </x14:cfRule>
          <xm:sqref>U88:AL88 U89:AC89 AE89:AL89</xm:sqref>
        </x14:conditionalFormatting>
        <x14:conditionalFormatting xmlns:xm="http://schemas.microsoft.com/office/excel/2006/main">
          <x14:cfRule type="expression" priority="193" id="{C18AB690-019D-4699-B859-EF51E0472AF3}">
            <xm:f>Demandes!$X$18="Aller à l'onglet PMT pour imprimer le bon de transport"</xm:f>
            <x14:dxf>
              <fill>
                <patternFill>
                  <bgColor theme="1"/>
                </patternFill>
              </fill>
            </x14:dxf>
          </x14:cfRule>
          <xm:sqref>U89</xm:sqref>
        </x14:conditionalFormatting>
        <x14:conditionalFormatting xmlns:xm="http://schemas.microsoft.com/office/excel/2006/main">
          <x14:cfRule type="expression" priority="192" id="{F0B3835A-7DE7-4BC7-9201-0311C519A7A2}">
            <xm:f>Demandes!$X$11="Aucun bon de transport"</xm:f>
            <x14:dxf>
              <fill>
                <patternFill>
                  <bgColor theme="1"/>
                </patternFill>
              </fill>
            </x14:dxf>
          </x14:cfRule>
          <xm:sqref>U89</xm:sqref>
        </x14:conditionalFormatting>
        <x14:conditionalFormatting xmlns:xm="http://schemas.microsoft.com/office/excel/2006/main">
          <x14:cfRule type="expression" priority="191" id="{D9B15971-3D86-47A4-A0F1-9BF3BDA4F658}">
            <xm:f>Demandes!$X$18="Aucune émission de PMT"</xm:f>
            <x14:dxf>
              <fill>
                <patternFill>
                  <bgColor theme="1"/>
                </patternFill>
              </fill>
            </x14:dxf>
          </x14:cfRule>
          <xm:sqref>U89</xm:sqref>
        </x14:conditionalFormatting>
        <x14:conditionalFormatting xmlns:xm="http://schemas.microsoft.com/office/excel/2006/main">
          <x14:cfRule type="expression" priority="190" id="{07F086F7-E6F5-466B-B164-A37D4D58C378}">
            <xm:f>Demandes!$X$18="Aller à l'onglet PMT pour l'impression"</xm:f>
            <x14:dxf>
              <fill>
                <patternFill>
                  <bgColor theme="1"/>
                </patternFill>
              </fill>
            </x14:dxf>
          </x14:cfRule>
          <xm:sqref>U89</xm:sqref>
        </x14:conditionalFormatting>
        <x14:conditionalFormatting xmlns:xm="http://schemas.microsoft.com/office/excel/2006/main">
          <x14:cfRule type="expression" priority="189" id="{D093ECEF-053E-447F-9D58-8568015A306D}">
            <xm:f>Demandes!$X$18="Aller à l'onglet PMT pour imprimer le bon de transport"</xm:f>
            <x14:dxf>
              <fill>
                <patternFill>
                  <bgColor theme="1"/>
                </patternFill>
              </fill>
            </x14:dxf>
          </x14:cfRule>
          <xm:sqref>U89</xm:sqref>
        </x14:conditionalFormatting>
        <x14:conditionalFormatting xmlns:xm="http://schemas.microsoft.com/office/excel/2006/main">
          <x14:cfRule type="expression" priority="187" id="{74CBF724-B40B-4EF9-A6ED-46CBFFC9106B}">
            <xm:f>Demandes!$X$18="Aller à l'onglet PMT pour imprimer le bon de transport"</xm:f>
            <x14:dxf>
              <fill>
                <patternFill>
                  <bgColor theme="1"/>
                </patternFill>
              </fill>
            </x14:dxf>
          </x14:cfRule>
          <xm:sqref>X89</xm:sqref>
        </x14:conditionalFormatting>
        <x14:conditionalFormatting xmlns:xm="http://schemas.microsoft.com/office/excel/2006/main">
          <x14:cfRule type="expression" priority="186" id="{D75EE62B-356A-4883-9124-31E7EF8E0CAF}">
            <xm:f>Demandes!$X$11="Aucun bon de transport"</xm:f>
            <x14:dxf>
              <fill>
                <patternFill>
                  <bgColor theme="1"/>
                </patternFill>
              </fill>
            </x14:dxf>
          </x14:cfRule>
          <xm:sqref>X89</xm:sqref>
        </x14:conditionalFormatting>
        <x14:conditionalFormatting xmlns:xm="http://schemas.microsoft.com/office/excel/2006/main">
          <x14:cfRule type="expression" priority="185" id="{1F186D56-DBC5-400F-BA60-B7FD882440A1}">
            <xm:f>Demandes!$X$18="Aucune émission de PMT"</xm:f>
            <x14:dxf>
              <fill>
                <patternFill>
                  <bgColor theme="1"/>
                </patternFill>
              </fill>
            </x14:dxf>
          </x14:cfRule>
          <xm:sqref>X89</xm:sqref>
        </x14:conditionalFormatting>
        <x14:conditionalFormatting xmlns:xm="http://schemas.microsoft.com/office/excel/2006/main">
          <x14:cfRule type="expression" priority="184" id="{99522144-B613-4CD6-AF91-B567D47CEC99}">
            <xm:f>Demandes!$X$18="Aller à l'onglet PMT pour l'impression"</xm:f>
            <x14:dxf>
              <fill>
                <patternFill>
                  <bgColor theme="1"/>
                </patternFill>
              </fill>
            </x14:dxf>
          </x14:cfRule>
          <xm:sqref>X89</xm:sqref>
        </x14:conditionalFormatting>
        <x14:conditionalFormatting xmlns:xm="http://schemas.microsoft.com/office/excel/2006/main">
          <x14:cfRule type="expression" priority="182" id="{2306F2D5-3E6B-40E3-BC99-BE063B86696E}">
            <xm:f>Demandes!$X$18="Aller à l'onglet PMT pour imprimer le bon de transport"</xm:f>
            <x14:dxf>
              <fill>
                <patternFill>
                  <bgColor theme="1"/>
                </patternFill>
              </fill>
            </x14:dxf>
          </x14:cfRule>
          <xm:sqref>Z89</xm:sqref>
        </x14:conditionalFormatting>
        <x14:conditionalFormatting xmlns:xm="http://schemas.microsoft.com/office/excel/2006/main">
          <x14:cfRule type="expression" priority="181" id="{6ADE9DD0-260E-46F1-8676-7E2A3823A482}">
            <xm:f>Demandes!$X$11="Aucun bon de transport"</xm:f>
            <x14:dxf>
              <fill>
                <patternFill>
                  <bgColor theme="1"/>
                </patternFill>
              </fill>
            </x14:dxf>
          </x14:cfRule>
          <xm:sqref>Z89</xm:sqref>
        </x14:conditionalFormatting>
        <x14:conditionalFormatting xmlns:xm="http://schemas.microsoft.com/office/excel/2006/main">
          <x14:cfRule type="expression" priority="180" id="{9BD01963-CD89-4BB6-A88C-C8933DCFF6A5}">
            <xm:f>Demandes!$X$18="Aucune émission de PMT"</xm:f>
            <x14:dxf>
              <fill>
                <patternFill>
                  <bgColor theme="1"/>
                </patternFill>
              </fill>
            </x14:dxf>
          </x14:cfRule>
          <xm:sqref>Z89</xm:sqref>
        </x14:conditionalFormatting>
        <x14:conditionalFormatting xmlns:xm="http://schemas.microsoft.com/office/excel/2006/main">
          <x14:cfRule type="expression" priority="179" id="{8872D858-11FC-4A84-9AE7-3176FD77D9B5}">
            <xm:f>Demandes!$X$18="Aller à l'onglet PMT pour l'impression"</xm:f>
            <x14:dxf>
              <fill>
                <patternFill>
                  <bgColor theme="1"/>
                </patternFill>
              </fill>
            </x14:dxf>
          </x14:cfRule>
          <xm:sqref>Z89</xm:sqref>
        </x14:conditionalFormatting>
        <x14:conditionalFormatting xmlns:xm="http://schemas.microsoft.com/office/excel/2006/main">
          <x14:cfRule type="expression" priority="178" id="{083A1E8A-ED3D-438A-8CBF-DF445C4B584D}">
            <xm:f>Demandes!$X$18="Aller à l'onglet PMT pour imprimer le bon de transport"</xm:f>
            <x14:dxf>
              <fill>
                <patternFill>
                  <bgColor theme="1"/>
                </patternFill>
              </fill>
            </x14:dxf>
          </x14:cfRule>
          <xm:sqref>Z89</xm:sqref>
        </x14:conditionalFormatting>
        <x14:conditionalFormatting xmlns:xm="http://schemas.microsoft.com/office/excel/2006/main">
          <x14:cfRule type="expression" priority="176" id="{EA487945-A9B9-44B9-9E83-A96F7B5FDA5F}">
            <xm:f>Demandes!$X$11="Aucun bon de transport"</xm:f>
            <x14:dxf>
              <fill>
                <patternFill>
                  <bgColor theme="1"/>
                </patternFill>
              </fill>
            </x14:dxf>
          </x14:cfRule>
          <xm:sqref>AF86</xm:sqref>
        </x14:conditionalFormatting>
        <x14:conditionalFormatting xmlns:xm="http://schemas.microsoft.com/office/excel/2006/main">
          <x14:cfRule type="expression" priority="175" id="{C77FF802-4CA7-4DE8-9DD0-EA21189F1672}">
            <xm:f>Demandes!$X$18="Aucune émission de PMT"</xm:f>
            <x14:dxf>
              <fill>
                <patternFill>
                  <bgColor theme="1"/>
                </patternFill>
              </fill>
            </x14:dxf>
          </x14:cfRule>
          <xm:sqref>AF86</xm:sqref>
        </x14:conditionalFormatting>
        <x14:conditionalFormatting xmlns:xm="http://schemas.microsoft.com/office/excel/2006/main">
          <x14:cfRule type="expression" priority="174" id="{E8237211-25A4-402F-8712-ABAC698A8251}">
            <xm:f>Demandes!$X$18="Aller à l'onglet PMT pour l'impression"</xm:f>
            <x14:dxf>
              <fill>
                <patternFill>
                  <bgColor theme="1"/>
                </patternFill>
              </fill>
            </x14:dxf>
          </x14:cfRule>
          <xm:sqref>AF86</xm:sqref>
        </x14:conditionalFormatting>
        <x14:conditionalFormatting xmlns:xm="http://schemas.microsoft.com/office/excel/2006/main">
          <x14:cfRule type="expression" priority="173" id="{991686EA-212E-4F52-AAE2-7B3B6A678E2F}">
            <xm:f>Demandes!$X$18="Aller à l'onglet PMT pour imprimer le bon de transport"</xm:f>
            <x14:dxf>
              <fill>
                <patternFill>
                  <bgColor theme="1"/>
                </patternFill>
              </fill>
            </x14:dxf>
          </x14:cfRule>
          <xm:sqref>J89</xm:sqref>
        </x14:conditionalFormatting>
        <x14:conditionalFormatting xmlns:xm="http://schemas.microsoft.com/office/excel/2006/main">
          <x14:cfRule type="expression" priority="172" id="{253765D1-2496-4EC0-9BCF-48D3B7E99060}">
            <xm:f>Demandes!$X$11="Aucun bon de transport"</xm:f>
            <x14:dxf>
              <fill>
                <patternFill>
                  <bgColor theme="1"/>
                </patternFill>
              </fill>
            </x14:dxf>
          </x14:cfRule>
          <xm:sqref>J89</xm:sqref>
        </x14:conditionalFormatting>
        <x14:conditionalFormatting xmlns:xm="http://schemas.microsoft.com/office/excel/2006/main">
          <x14:cfRule type="expression" priority="171" id="{250057EA-6EBB-42B7-9332-BE124CDAB59D}">
            <xm:f>Demandes!$X$18="Aucune émission de PMT"</xm:f>
            <x14:dxf>
              <fill>
                <patternFill>
                  <bgColor theme="1"/>
                </patternFill>
              </fill>
            </x14:dxf>
          </x14:cfRule>
          <xm:sqref>J89</xm:sqref>
        </x14:conditionalFormatting>
        <x14:conditionalFormatting xmlns:xm="http://schemas.microsoft.com/office/excel/2006/main">
          <x14:cfRule type="expression" priority="170" id="{0BF00577-C1BC-4077-87A4-BFCCB57A47FF}">
            <xm:f>Demandes!$X$18="Aller à l'onglet PMT pour l'impression"</xm:f>
            <x14:dxf>
              <fill>
                <patternFill>
                  <bgColor theme="1"/>
                </patternFill>
              </fill>
            </x14:dxf>
          </x14:cfRule>
          <xm:sqref>J89</xm:sqref>
        </x14:conditionalFormatting>
        <x14:conditionalFormatting xmlns:xm="http://schemas.microsoft.com/office/excel/2006/main">
          <x14:cfRule type="expression" priority="168" id="{BB013325-51AD-464B-86E1-4CF217E6937F}">
            <xm:f>Demandes!$X$18="Aller à l'onglet PMT pour imprimer le bon de transport"</xm:f>
            <x14:dxf>
              <fill>
                <patternFill>
                  <bgColor theme="1"/>
                </patternFill>
              </fill>
            </x14:dxf>
          </x14:cfRule>
          <xm:sqref>AD89</xm:sqref>
        </x14:conditionalFormatting>
        <x14:conditionalFormatting xmlns:xm="http://schemas.microsoft.com/office/excel/2006/main">
          <x14:cfRule type="expression" priority="167" id="{DF7F8A1A-349D-4D76-B250-F5678195633B}">
            <xm:f>Demandes!$X$18="Aller à l'onglet PMT pour imprimer le bon de transport"</xm:f>
            <x14:dxf>
              <fill>
                <patternFill>
                  <bgColor theme="1"/>
                </patternFill>
              </fill>
            </x14:dxf>
          </x14:cfRule>
          <xm:sqref>AD89</xm:sqref>
        </x14:conditionalFormatting>
        <x14:conditionalFormatting xmlns:xm="http://schemas.microsoft.com/office/excel/2006/main">
          <x14:cfRule type="expression" priority="166" id="{76F4634C-9AF3-4B50-8F6C-82570F8CB827}">
            <xm:f>Demandes!$X$11="Aucun bon de transport"</xm:f>
            <x14:dxf>
              <fill>
                <patternFill>
                  <bgColor theme="1"/>
                </patternFill>
              </fill>
            </x14:dxf>
          </x14:cfRule>
          <xm:sqref>AD89</xm:sqref>
        </x14:conditionalFormatting>
        <x14:conditionalFormatting xmlns:xm="http://schemas.microsoft.com/office/excel/2006/main">
          <x14:cfRule type="expression" priority="165" id="{28E493AF-660E-43B9-9055-A75A120CFD2C}">
            <xm:f>Demandes!$X$18="Aucune émission de PMT"</xm:f>
            <x14:dxf>
              <fill>
                <patternFill>
                  <bgColor theme="1"/>
                </patternFill>
              </fill>
            </x14:dxf>
          </x14:cfRule>
          <xm:sqref>AD89</xm:sqref>
        </x14:conditionalFormatting>
        <x14:conditionalFormatting xmlns:xm="http://schemas.microsoft.com/office/excel/2006/main">
          <x14:cfRule type="expression" priority="164" id="{B155BC3C-7F63-4B7F-B336-C65A144C6281}">
            <xm:f>Demandes!$X$18="Aller à l'onglet PMT pour l'impression"</xm:f>
            <x14:dxf>
              <fill>
                <patternFill>
                  <bgColor theme="1"/>
                </patternFill>
              </fill>
            </x14:dxf>
          </x14:cfRule>
          <xm:sqref>AD89</xm:sqref>
        </x14:conditionalFormatting>
        <x14:conditionalFormatting xmlns:xm="http://schemas.microsoft.com/office/excel/2006/main">
          <x14:cfRule type="expression" priority="160" id="{FD526552-B7A1-4879-8C7B-A869550C6E22}">
            <xm:f>Demandes!$X$18="Aller à l'onglet PMT pour imprimer le bon de transport"</xm:f>
            <x14:dxf>
              <fill>
                <patternFill>
                  <bgColor theme="1"/>
                </patternFill>
              </fill>
            </x14:dxf>
          </x14:cfRule>
          <xm:sqref>AR93 AR86:AR87 AS87:BD87 AR90:AS92</xm:sqref>
        </x14:conditionalFormatting>
        <x14:conditionalFormatting xmlns:xm="http://schemas.microsoft.com/office/excel/2006/main">
          <x14:cfRule type="expression" priority="159" id="{A2A4D00E-AFE1-41BE-9C2B-1D97D90FA299}">
            <xm:f>Demandes!$X$11="Aucun bon de transport"</xm:f>
            <x14:dxf>
              <fill>
                <patternFill>
                  <bgColor theme="1"/>
                </patternFill>
              </fill>
            </x14:dxf>
          </x14:cfRule>
          <xm:sqref>AR93 AR87:BJ87 AR90:AS92 AR86:BB86 BI86:BJ86 CC87:CE87 CE86</xm:sqref>
        </x14:conditionalFormatting>
        <x14:conditionalFormatting xmlns:xm="http://schemas.microsoft.com/office/excel/2006/main">
          <x14:cfRule type="expression" priority="158" id="{FC622B55-FA38-48D0-91BF-DC1D484F95D5}">
            <xm:f>Demandes!$X$18="Aucune émission de PMT"</xm:f>
            <x14:dxf>
              <fill>
                <patternFill>
                  <bgColor theme="1"/>
                </patternFill>
              </fill>
            </x14:dxf>
          </x14:cfRule>
          <xm:sqref>AR93 AR87:BJ87 AR90:AS92 AR86:BB86 BI86:BJ86 CC87:CE87 CE86</xm:sqref>
        </x14:conditionalFormatting>
        <x14:conditionalFormatting xmlns:xm="http://schemas.microsoft.com/office/excel/2006/main">
          <x14:cfRule type="expression" priority="157" id="{1C374B5A-896F-4D74-BDA0-396E0BE0B9A7}">
            <xm:f>Demandes!$X$18="Aller à l'onglet PMT pour l'impression"</xm:f>
            <x14:dxf>
              <fill>
                <patternFill>
                  <bgColor theme="1"/>
                </patternFill>
              </fill>
            </x14:dxf>
          </x14:cfRule>
          <xm:sqref>AR93 AR87:BJ87 AR90:AS92 AR86:BB86 BI86:BJ86 CC87:CE87 CE86</xm:sqref>
        </x14:conditionalFormatting>
        <x14:conditionalFormatting xmlns:xm="http://schemas.microsoft.com/office/excel/2006/main">
          <x14:cfRule type="expression" priority="156" id="{66E0BF00-5B82-4031-9394-C9E380E5BB4A}">
            <xm:f>Demandes!$X$18="Aller à l'onglet PMT pour imprimer le bon de transport"</xm:f>
            <x14:dxf>
              <fill>
                <patternFill>
                  <bgColor theme="1"/>
                </patternFill>
              </fill>
            </x14:dxf>
          </x14:cfRule>
          <xm:sqref>BI90:BJ92 CC90:CE92</xm:sqref>
        </x14:conditionalFormatting>
        <x14:conditionalFormatting xmlns:xm="http://schemas.microsoft.com/office/excel/2006/main">
          <x14:cfRule type="expression" priority="154" id="{FD727A13-2466-408F-9C36-C71B729E7980}">
            <xm:f>Demandes!$X$11="Aucun bon de transport"</xm:f>
            <x14:dxf>
              <fill>
                <patternFill>
                  <bgColor theme="1"/>
                </patternFill>
              </fill>
            </x14:dxf>
          </x14:cfRule>
          <xm:sqref>AT90:BH92</xm:sqref>
        </x14:conditionalFormatting>
        <x14:conditionalFormatting xmlns:xm="http://schemas.microsoft.com/office/excel/2006/main">
          <x14:cfRule type="expression" priority="153" id="{4B25A56C-630E-4FEB-9AC8-3C790D44ABB3}">
            <xm:f>Demandes!$X$18="Aucune émission de PMT"</xm:f>
            <x14:dxf>
              <fill>
                <patternFill>
                  <bgColor theme="1"/>
                </patternFill>
              </fill>
            </x14:dxf>
          </x14:cfRule>
          <xm:sqref>AT90:BH92</xm:sqref>
        </x14:conditionalFormatting>
        <x14:conditionalFormatting xmlns:xm="http://schemas.microsoft.com/office/excel/2006/main">
          <x14:cfRule type="expression" priority="150" id="{B85C99E9-3C81-4BE0-84ED-919DF6C7B73F}">
            <xm:f>Demandes!$X$18="Aller à l'onglet PMT pour imprimer le bon de transport"</xm:f>
            <x14:dxf>
              <fill>
                <patternFill>
                  <bgColor theme="1"/>
                </patternFill>
              </fill>
            </x14:dxf>
          </x14:cfRule>
          <xm:sqref>AR91:BA92</xm:sqref>
        </x14:conditionalFormatting>
        <x14:conditionalFormatting xmlns:xm="http://schemas.microsoft.com/office/excel/2006/main">
          <x14:cfRule type="expression" priority="149" id="{B9CC59B7-0B75-41E6-9D64-38EC483035C9}">
            <xm:f>Demandes!$X$11="Aucun bon de transport"</xm:f>
            <x14:dxf>
              <fill>
                <patternFill>
                  <bgColor theme="1"/>
                </patternFill>
              </fill>
            </x14:dxf>
          </x14:cfRule>
          <xm:sqref>AR91:BA92</xm:sqref>
        </x14:conditionalFormatting>
        <x14:conditionalFormatting xmlns:xm="http://schemas.microsoft.com/office/excel/2006/main">
          <x14:cfRule type="expression" priority="148" id="{30EAE5B6-4267-4658-9AF5-2D92D9ED6248}">
            <xm:f>Demandes!$X$18="Aucune émission de PMT"</xm:f>
            <x14:dxf>
              <fill>
                <patternFill>
                  <bgColor theme="1"/>
                </patternFill>
              </fill>
            </x14:dxf>
          </x14:cfRule>
          <xm:sqref>AR91:BA92</xm:sqref>
        </x14:conditionalFormatting>
        <x14:conditionalFormatting xmlns:xm="http://schemas.microsoft.com/office/excel/2006/main">
          <x14:cfRule type="expression" priority="147" id="{31583805-CA6B-45FB-A020-80BB4AFA8C6D}">
            <xm:f>Demandes!$X$18="Aller à l'onglet PMT pour l'impression"</xm:f>
            <x14:dxf>
              <fill>
                <patternFill>
                  <bgColor theme="1"/>
                </patternFill>
              </fill>
            </x14:dxf>
          </x14:cfRule>
          <xm:sqref>AR91:BA92</xm:sqref>
        </x14:conditionalFormatting>
        <x14:conditionalFormatting xmlns:xm="http://schemas.microsoft.com/office/excel/2006/main">
          <x14:cfRule type="expression" priority="146" id="{6951369C-C9C0-4D7E-BA9E-C3950F2D968A}">
            <xm:f>Demandes!$X$18="Aller à l'onglet PMT pour imprimer le bon de transport"</xm:f>
            <x14:dxf>
              <fill>
                <patternFill>
                  <bgColor theme="1"/>
                </patternFill>
              </fill>
            </x14:dxf>
          </x14:cfRule>
          <xm:sqref>CC88:CE89 AR88:BJ89</xm:sqref>
        </x14:conditionalFormatting>
        <x14:conditionalFormatting xmlns:xm="http://schemas.microsoft.com/office/excel/2006/main">
          <x14:cfRule type="expression" priority="140" id="{9A1170C2-A8C2-4EDE-8614-D20B9D2068B4}">
            <xm:f>Demandes!$X$18="Aller à l'onglet PMT pour imprimer le bon de transport"</xm:f>
            <x14:dxf>
              <fill>
                <patternFill>
                  <bgColor theme="1"/>
                </patternFill>
              </fill>
            </x14:dxf>
          </x14:cfRule>
          <xm:sqref>AR89</xm:sqref>
        </x14:conditionalFormatting>
        <x14:conditionalFormatting xmlns:xm="http://schemas.microsoft.com/office/excel/2006/main">
          <x14:cfRule type="expression" priority="138" id="{CAD2F4B6-44F5-42C9-8509-7CCA3169D348}">
            <xm:f>Demandes!$X$18="Aller à l'onglet PMT pour imprimer le bon de transport"</xm:f>
            <x14:dxf>
              <fill>
                <patternFill>
                  <bgColor theme="1"/>
                </patternFill>
              </fill>
            </x14:dxf>
          </x14:cfRule>
          <xm:sqref>AU89</xm:sqref>
        </x14:conditionalFormatting>
        <x14:conditionalFormatting xmlns:xm="http://schemas.microsoft.com/office/excel/2006/main">
          <x14:cfRule type="expression" priority="137" id="{6BC685F3-3301-4EBE-8290-2BA0BF88F9E5}">
            <xm:f>Demandes!$X$11="Aucun bon de transport"</xm:f>
            <x14:dxf>
              <fill>
                <patternFill>
                  <bgColor theme="1"/>
                </patternFill>
              </fill>
            </x14:dxf>
          </x14:cfRule>
          <xm:sqref>AU89</xm:sqref>
        </x14:conditionalFormatting>
        <x14:conditionalFormatting xmlns:xm="http://schemas.microsoft.com/office/excel/2006/main">
          <x14:cfRule type="expression" priority="136" id="{1ED4973C-F6A6-4998-BE5E-970AE77464D9}">
            <xm:f>Demandes!$X$18="Aucune émission de PMT"</xm:f>
            <x14:dxf>
              <fill>
                <patternFill>
                  <bgColor theme="1"/>
                </patternFill>
              </fill>
            </x14:dxf>
          </x14:cfRule>
          <xm:sqref>AU89</xm:sqref>
        </x14:conditionalFormatting>
        <x14:conditionalFormatting xmlns:xm="http://schemas.microsoft.com/office/excel/2006/main">
          <x14:cfRule type="expression" priority="135" id="{EA36E4B4-BB1B-4EAE-9AAA-E73ED96AA141}">
            <xm:f>Demandes!$X$18="Aller à l'onglet PMT pour l'impression"</xm:f>
            <x14:dxf>
              <fill>
                <patternFill>
                  <bgColor theme="1"/>
                </patternFill>
              </fill>
            </x14:dxf>
          </x14:cfRule>
          <xm:sqref>AU89</xm:sqref>
        </x14:conditionalFormatting>
        <x14:conditionalFormatting xmlns:xm="http://schemas.microsoft.com/office/excel/2006/main">
          <x14:cfRule type="expression" priority="133" id="{18319625-F4B8-4CC3-9A40-D65564A5E919}">
            <xm:f>Demandes!$X$18="Aller à l'onglet PMT pour imprimer le bon de transport"</xm:f>
            <x14:dxf>
              <fill>
                <patternFill>
                  <bgColor theme="1"/>
                </patternFill>
              </fill>
            </x14:dxf>
          </x14:cfRule>
          <xm:sqref>AW89</xm:sqref>
        </x14:conditionalFormatting>
        <x14:conditionalFormatting xmlns:xm="http://schemas.microsoft.com/office/excel/2006/main">
          <x14:cfRule type="expression" priority="132" id="{C5B6B900-9B7A-4DC0-885E-5E21235BE4C5}">
            <xm:f>Demandes!$X$11="Aucun bon de transport"</xm:f>
            <x14:dxf>
              <fill>
                <patternFill>
                  <bgColor theme="1"/>
                </patternFill>
              </fill>
            </x14:dxf>
          </x14:cfRule>
          <xm:sqref>AW89</xm:sqref>
        </x14:conditionalFormatting>
        <x14:conditionalFormatting xmlns:xm="http://schemas.microsoft.com/office/excel/2006/main">
          <x14:cfRule type="expression" priority="131" id="{12C58C22-8790-48E8-B7DB-D884617E6B5A}">
            <xm:f>Demandes!$X$18="Aucune émission de PMT"</xm:f>
            <x14:dxf>
              <fill>
                <patternFill>
                  <bgColor theme="1"/>
                </patternFill>
              </fill>
            </x14:dxf>
          </x14:cfRule>
          <xm:sqref>AW89</xm:sqref>
        </x14:conditionalFormatting>
        <x14:conditionalFormatting xmlns:xm="http://schemas.microsoft.com/office/excel/2006/main">
          <x14:cfRule type="expression" priority="130" id="{E4A11DF4-8F32-4AD2-AA16-37E0F2C360BE}">
            <xm:f>Demandes!$X$18="Aller à l'onglet PMT pour l'impression"</xm:f>
            <x14:dxf>
              <fill>
                <patternFill>
                  <bgColor theme="1"/>
                </patternFill>
              </fill>
            </x14:dxf>
          </x14:cfRule>
          <xm:sqref>AW89</xm:sqref>
        </x14:conditionalFormatting>
        <x14:conditionalFormatting xmlns:xm="http://schemas.microsoft.com/office/excel/2006/main">
          <x14:cfRule type="expression" priority="129" id="{E08664E4-64CE-459C-A0B5-E48258802A54}">
            <xm:f>Demandes!$X$18="Aller à l'onglet PMT pour imprimer le bon de transport"</xm:f>
            <x14:dxf>
              <fill>
                <patternFill>
                  <bgColor theme="1"/>
                </patternFill>
              </fill>
            </x14:dxf>
          </x14:cfRule>
          <xm:sqref>AW89</xm:sqref>
        </x14:conditionalFormatting>
        <x14:conditionalFormatting xmlns:xm="http://schemas.microsoft.com/office/excel/2006/main">
          <x14:cfRule type="expression" priority="127" id="{192B02C9-EA30-4ADB-990E-9BFE8B99437A}">
            <xm:f>Demandes!$X$11="Aucun bon de transport"</xm:f>
            <x14:dxf>
              <fill>
                <patternFill>
                  <bgColor theme="1"/>
                </patternFill>
              </fill>
            </x14:dxf>
          </x14:cfRule>
          <xm:sqref>BC86</xm:sqref>
        </x14:conditionalFormatting>
        <x14:conditionalFormatting xmlns:xm="http://schemas.microsoft.com/office/excel/2006/main">
          <x14:cfRule type="expression" priority="126" id="{22AE5C92-F31A-4501-B46B-23F3511B3A40}">
            <xm:f>Demandes!$X$18="Aucune émission de PMT"</xm:f>
            <x14:dxf>
              <fill>
                <patternFill>
                  <bgColor theme="1"/>
                </patternFill>
              </fill>
            </x14:dxf>
          </x14:cfRule>
          <xm:sqref>BC86</xm:sqref>
        </x14:conditionalFormatting>
        <x14:conditionalFormatting xmlns:xm="http://schemas.microsoft.com/office/excel/2006/main">
          <x14:cfRule type="expression" priority="125" id="{3A3F0137-49C2-4E74-A542-ECCBDB438243}">
            <xm:f>Demandes!$X$18="Aller à l'onglet PMT pour l'impression"</xm:f>
            <x14:dxf>
              <fill>
                <patternFill>
                  <bgColor theme="1"/>
                </patternFill>
              </fill>
            </x14:dxf>
          </x14:cfRule>
          <xm:sqref>BC86</xm:sqref>
        </x14:conditionalFormatting>
        <x14:conditionalFormatting xmlns:xm="http://schemas.microsoft.com/office/excel/2006/main">
          <x14:cfRule type="expression" priority="122" id="{C98A29D3-BFEC-42B3-9DC2-66C24B25FF22}">
            <xm:f>Demandes!$X$18="Aller à l'onglet PMT pour imprimer le bon de transport"</xm:f>
            <x14:dxf>
              <fill>
                <patternFill>
                  <bgColor theme="1"/>
                </patternFill>
              </fill>
            </x14:dxf>
          </x14:cfRule>
          <xm:sqref>BK86:BK87 BL87:BW87 BK90:BL92</xm:sqref>
        </x14:conditionalFormatting>
        <x14:conditionalFormatting xmlns:xm="http://schemas.microsoft.com/office/excel/2006/main">
          <x14:cfRule type="expression" priority="121" id="{78609EF4-7421-48EF-9624-62E7D81FBCCA}">
            <xm:f>Demandes!$X$11="Aucun bon de transport"</xm:f>
            <x14:dxf>
              <fill>
                <patternFill>
                  <bgColor theme="1"/>
                </patternFill>
              </fill>
            </x14:dxf>
          </x14:cfRule>
          <xm:sqref>BK87:CB87 BK90:BL92 BK86:BU86</xm:sqref>
        </x14:conditionalFormatting>
        <x14:conditionalFormatting xmlns:xm="http://schemas.microsoft.com/office/excel/2006/main">
          <x14:cfRule type="expression" priority="120" id="{A212A7AD-FC85-4770-881D-A86DB77DA6CA}">
            <xm:f>Demandes!$X$18="Aucune émission de PMT"</xm:f>
            <x14:dxf>
              <fill>
                <patternFill>
                  <bgColor theme="1"/>
                </patternFill>
              </fill>
            </x14:dxf>
          </x14:cfRule>
          <xm:sqref>BK87:CB87 BK90:BL92 BK86:BU86</xm:sqref>
        </x14:conditionalFormatting>
        <x14:conditionalFormatting xmlns:xm="http://schemas.microsoft.com/office/excel/2006/main">
          <x14:cfRule type="expression" priority="119" id="{64FEC75D-F6B9-47D1-B62F-A7AD6FE8073A}">
            <xm:f>Demandes!$X$18="Aller à l'onglet PMT pour l'impression"</xm:f>
            <x14:dxf>
              <fill>
                <patternFill>
                  <bgColor theme="1"/>
                </patternFill>
              </fill>
            </x14:dxf>
          </x14:cfRule>
          <xm:sqref>BK87:CB87 BK90:BL92 BK86:BU86</xm:sqref>
        </x14:conditionalFormatting>
        <x14:conditionalFormatting xmlns:xm="http://schemas.microsoft.com/office/excel/2006/main">
          <x14:cfRule type="expression" priority="118" id="{A8ADF5B9-CE68-4DDF-9FDC-B4DF10748EE3}">
            <xm:f>Demandes!$X$18="Aller à l'onglet PMT pour imprimer le bon de transport"</xm:f>
            <x14:dxf>
              <fill>
                <patternFill>
                  <bgColor theme="1"/>
                </patternFill>
              </fill>
            </x14:dxf>
          </x14:cfRule>
          <xm:sqref>CB90:CB92</xm:sqref>
        </x14:conditionalFormatting>
        <x14:conditionalFormatting xmlns:xm="http://schemas.microsoft.com/office/excel/2006/main">
          <x14:cfRule type="expression" priority="117" id="{47FF40A2-03A9-4C23-AE20-A707AD96E821}">
            <xm:f>Demandes!$X$18="Aller à l'onglet PMT pour imprimer le bon de transport"</xm:f>
            <x14:dxf>
              <fill>
                <patternFill>
                  <bgColor theme="1"/>
                </patternFill>
              </fill>
            </x14:dxf>
          </x14:cfRule>
          <xm:sqref>BK90:BL90</xm:sqref>
        </x14:conditionalFormatting>
        <x14:conditionalFormatting xmlns:xm="http://schemas.microsoft.com/office/excel/2006/main">
          <x14:cfRule type="expression" priority="116" id="{DB3204AD-CEF5-4010-8F6A-AD945074F54E}">
            <xm:f>Demandes!$X$11="Aucun bon de transport"</xm:f>
            <x14:dxf>
              <fill>
                <patternFill>
                  <bgColor theme="1"/>
                </patternFill>
              </fill>
            </x14:dxf>
          </x14:cfRule>
          <xm:sqref>BM90:CA92</xm:sqref>
        </x14:conditionalFormatting>
        <x14:conditionalFormatting xmlns:xm="http://schemas.microsoft.com/office/excel/2006/main">
          <x14:cfRule type="expression" priority="115" id="{CE7ECFEE-B28E-4B5F-B054-59CC55EB57DB}">
            <xm:f>Demandes!$X$18="Aucune émission de PMT"</xm:f>
            <x14:dxf>
              <fill>
                <patternFill>
                  <bgColor theme="1"/>
                </patternFill>
              </fill>
            </x14:dxf>
          </x14:cfRule>
          <xm:sqref>BM90:CA92</xm:sqref>
        </x14:conditionalFormatting>
        <x14:conditionalFormatting xmlns:xm="http://schemas.microsoft.com/office/excel/2006/main">
          <x14:cfRule type="expression" priority="112" id="{5BDE1D10-611C-4956-A6CD-E7D3773D7888}">
            <xm:f>Demandes!$X$18="Aller à l'onglet PMT pour imprimer le bon de transport"</xm:f>
            <x14:dxf>
              <fill>
                <patternFill>
                  <bgColor theme="1"/>
                </patternFill>
              </fill>
            </x14:dxf>
          </x14:cfRule>
          <xm:sqref>BK91:BT92</xm:sqref>
        </x14:conditionalFormatting>
        <x14:conditionalFormatting xmlns:xm="http://schemas.microsoft.com/office/excel/2006/main">
          <x14:cfRule type="expression" priority="111" id="{2627379D-7510-4F92-AA8F-C52781901F9C}">
            <xm:f>Demandes!$X$11="Aucun bon de transport"</xm:f>
            <x14:dxf>
              <fill>
                <patternFill>
                  <bgColor theme="1"/>
                </patternFill>
              </fill>
            </x14:dxf>
          </x14:cfRule>
          <xm:sqref>BK91:BT92</xm:sqref>
        </x14:conditionalFormatting>
        <x14:conditionalFormatting xmlns:xm="http://schemas.microsoft.com/office/excel/2006/main">
          <x14:cfRule type="expression" priority="110" id="{2E840A72-4E16-47B4-801D-33158D6E2181}">
            <xm:f>Demandes!$X$18="Aucune émission de PMT"</xm:f>
            <x14:dxf>
              <fill>
                <patternFill>
                  <bgColor theme="1"/>
                </patternFill>
              </fill>
            </x14:dxf>
          </x14:cfRule>
          <xm:sqref>BK91:BT92</xm:sqref>
        </x14:conditionalFormatting>
        <x14:conditionalFormatting xmlns:xm="http://schemas.microsoft.com/office/excel/2006/main">
          <x14:cfRule type="expression" priority="109" id="{6D2EC992-5139-43EA-A2AF-83AD0FB8932A}">
            <xm:f>Demandes!$X$18="Aller à l'onglet PMT pour l'impression"</xm:f>
            <x14:dxf>
              <fill>
                <patternFill>
                  <bgColor theme="1"/>
                </patternFill>
              </fill>
            </x14:dxf>
          </x14:cfRule>
          <xm:sqref>BK91:BT92</xm:sqref>
        </x14:conditionalFormatting>
        <x14:conditionalFormatting xmlns:xm="http://schemas.microsoft.com/office/excel/2006/main">
          <x14:cfRule type="expression" priority="108" id="{862EEC03-4288-4376-AB69-FF93D8CE99F5}">
            <xm:f>Demandes!$X$18="Aller à l'onglet PMT pour imprimer le bon de transport"</xm:f>
            <x14:dxf>
              <fill>
                <patternFill>
                  <bgColor theme="1"/>
                </patternFill>
              </fill>
            </x14:dxf>
          </x14:cfRule>
          <xm:sqref>BK88:CB88 BK89:BS89 BU89:CB89</xm:sqref>
        </x14:conditionalFormatting>
        <x14:conditionalFormatting xmlns:xm="http://schemas.microsoft.com/office/excel/2006/main">
          <x14:cfRule type="expression" priority="106" id="{069F8D5B-3900-4335-A284-393441959F49}">
            <xm:f>Demandes!$X$18="Aller à l'onglet PMT pour imprimer le bon de transport"</xm:f>
            <x14:dxf>
              <fill>
                <patternFill>
                  <bgColor theme="1"/>
                </patternFill>
              </fill>
            </x14:dxf>
          </x14:cfRule>
          <xm:sqref>BK89</xm:sqref>
        </x14:conditionalFormatting>
        <x14:conditionalFormatting xmlns:xm="http://schemas.microsoft.com/office/excel/2006/main">
          <x14:cfRule type="expression" priority="105" id="{06B73E6D-4757-4E0F-A373-217D33DC78E0}">
            <xm:f>Demandes!$X$11="Aucun bon de transport"</xm:f>
            <x14:dxf>
              <fill>
                <patternFill>
                  <bgColor theme="1"/>
                </patternFill>
              </fill>
            </x14:dxf>
          </x14:cfRule>
          <xm:sqref>BK89</xm:sqref>
        </x14:conditionalFormatting>
        <x14:conditionalFormatting xmlns:xm="http://schemas.microsoft.com/office/excel/2006/main">
          <x14:cfRule type="expression" priority="104" id="{30FD7A94-587C-47F9-907D-74C3696C7402}">
            <xm:f>Demandes!$X$18="Aucune émission de PMT"</xm:f>
            <x14:dxf>
              <fill>
                <patternFill>
                  <bgColor theme="1"/>
                </patternFill>
              </fill>
            </x14:dxf>
          </x14:cfRule>
          <xm:sqref>BK89</xm:sqref>
        </x14:conditionalFormatting>
        <x14:conditionalFormatting xmlns:xm="http://schemas.microsoft.com/office/excel/2006/main">
          <x14:cfRule type="expression" priority="103" id="{E5B7C405-88D3-4C88-B3DE-CC8750065641}">
            <xm:f>Demandes!$X$18="Aller à l'onglet PMT pour l'impression"</xm:f>
            <x14:dxf>
              <fill>
                <patternFill>
                  <bgColor theme="1"/>
                </patternFill>
              </fill>
            </x14:dxf>
          </x14:cfRule>
          <xm:sqref>BK89</xm:sqref>
        </x14:conditionalFormatting>
        <x14:conditionalFormatting xmlns:xm="http://schemas.microsoft.com/office/excel/2006/main">
          <x14:cfRule type="expression" priority="102" id="{95100C8D-1178-4AE1-8616-2C29E2FAD15E}">
            <xm:f>Demandes!$X$18="Aller à l'onglet PMT pour imprimer le bon de transport"</xm:f>
            <x14:dxf>
              <fill>
                <patternFill>
                  <bgColor theme="1"/>
                </patternFill>
              </fill>
            </x14:dxf>
          </x14:cfRule>
          <xm:sqref>BK89</xm:sqref>
        </x14:conditionalFormatting>
        <x14:conditionalFormatting xmlns:xm="http://schemas.microsoft.com/office/excel/2006/main">
          <x14:cfRule type="expression" priority="100" id="{D6C15B2D-0BD0-4016-B77D-D58BBB833989}">
            <xm:f>Demandes!$X$18="Aller à l'onglet PMT pour imprimer le bon de transport"</xm:f>
            <x14:dxf>
              <fill>
                <patternFill>
                  <bgColor theme="1"/>
                </patternFill>
              </fill>
            </x14:dxf>
          </x14:cfRule>
          <xm:sqref>BN89</xm:sqref>
        </x14:conditionalFormatting>
        <x14:conditionalFormatting xmlns:xm="http://schemas.microsoft.com/office/excel/2006/main">
          <x14:cfRule type="expression" priority="99" id="{CFFBD691-0DA6-4E9C-A1BD-486E923AEC50}">
            <xm:f>Demandes!$X$11="Aucun bon de transport"</xm:f>
            <x14:dxf>
              <fill>
                <patternFill>
                  <bgColor theme="1"/>
                </patternFill>
              </fill>
            </x14:dxf>
          </x14:cfRule>
          <xm:sqref>BN89</xm:sqref>
        </x14:conditionalFormatting>
        <x14:conditionalFormatting xmlns:xm="http://schemas.microsoft.com/office/excel/2006/main">
          <x14:cfRule type="expression" priority="98" id="{2A17DC12-3294-40CF-83C9-01665FF7BBA9}">
            <xm:f>Demandes!$X$18="Aucune émission de PMT"</xm:f>
            <x14:dxf>
              <fill>
                <patternFill>
                  <bgColor theme="1"/>
                </patternFill>
              </fill>
            </x14:dxf>
          </x14:cfRule>
          <xm:sqref>BN89</xm:sqref>
        </x14:conditionalFormatting>
        <x14:conditionalFormatting xmlns:xm="http://schemas.microsoft.com/office/excel/2006/main">
          <x14:cfRule type="expression" priority="97" id="{80AF2021-EC52-4EF4-8E66-EA708DE45E5D}">
            <xm:f>Demandes!$X$18="Aller à l'onglet PMT pour l'impression"</xm:f>
            <x14:dxf>
              <fill>
                <patternFill>
                  <bgColor theme="1"/>
                </patternFill>
              </fill>
            </x14:dxf>
          </x14:cfRule>
          <xm:sqref>BN89</xm:sqref>
        </x14:conditionalFormatting>
        <x14:conditionalFormatting xmlns:xm="http://schemas.microsoft.com/office/excel/2006/main">
          <x14:cfRule type="expression" priority="95" id="{EB2193FD-27AD-4E56-8A29-43364467D58E}">
            <xm:f>Demandes!$X$18="Aller à l'onglet PMT pour imprimer le bon de transport"</xm:f>
            <x14:dxf>
              <fill>
                <patternFill>
                  <bgColor theme="1"/>
                </patternFill>
              </fill>
            </x14:dxf>
          </x14:cfRule>
          <xm:sqref>BP89</xm:sqref>
        </x14:conditionalFormatting>
        <x14:conditionalFormatting xmlns:xm="http://schemas.microsoft.com/office/excel/2006/main">
          <x14:cfRule type="expression" priority="94" id="{9436A62E-C319-422A-A4B3-77AD27179C97}">
            <xm:f>Demandes!$X$11="Aucun bon de transport"</xm:f>
            <x14:dxf>
              <fill>
                <patternFill>
                  <bgColor theme="1"/>
                </patternFill>
              </fill>
            </x14:dxf>
          </x14:cfRule>
          <xm:sqref>BP89</xm:sqref>
        </x14:conditionalFormatting>
        <x14:conditionalFormatting xmlns:xm="http://schemas.microsoft.com/office/excel/2006/main">
          <x14:cfRule type="expression" priority="93" id="{53340A65-675E-4D19-ABBB-55E05C8EB5E3}">
            <xm:f>Demandes!$X$18="Aucune émission de PMT"</xm:f>
            <x14:dxf>
              <fill>
                <patternFill>
                  <bgColor theme="1"/>
                </patternFill>
              </fill>
            </x14:dxf>
          </x14:cfRule>
          <xm:sqref>BP89</xm:sqref>
        </x14:conditionalFormatting>
        <x14:conditionalFormatting xmlns:xm="http://schemas.microsoft.com/office/excel/2006/main">
          <x14:cfRule type="expression" priority="92" id="{658E23AC-35B4-445C-ACC6-6A0FDC2C77D4}">
            <xm:f>Demandes!$X$18="Aller à l'onglet PMT pour l'impression"</xm:f>
            <x14:dxf>
              <fill>
                <patternFill>
                  <bgColor theme="1"/>
                </patternFill>
              </fill>
            </x14:dxf>
          </x14:cfRule>
          <xm:sqref>BP89</xm:sqref>
        </x14:conditionalFormatting>
        <x14:conditionalFormatting xmlns:xm="http://schemas.microsoft.com/office/excel/2006/main">
          <x14:cfRule type="expression" priority="91" id="{DFEDC6E3-57E2-43D0-ADB7-C5879762624B}">
            <xm:f>Demandes!$X$18="Aller à l'onglet PMT pour imprimer le bon de transport"</xm:f>
            <x14:dxf>
              <fill>
                <patternFill>
                  <bgColor theme="1"/>
                </patternFill>
              </fill>
            </x14:dxf>
          </x14:cfRule>
          <xm:sqref>BP89</xm:sqref>
        </x14:conditionalFormatting>
        <x14:conditionalFormatting xmlns:xm="http://schemas.microsoft.com/office/excel/2006/main">
          <x14:cfRule type="expression" priority="89" id="{3BBC5CA5-B09C-4EF7-B8F6-0876673A860A}">
            <xm:f>Demandes!$X$11="Aucun bon de transport"</xm:f>
            <x14:dxf>
              <fill>
                <patternFill>
                  <bgColor theme="1"/>
                </patternFill>
              </fill>
            </x14:dxf>
          </x14:cfRule>
          <xm:sqref>BV86</xm:sqref>
        </x14:conditionalFormatting>
        <x14:conditionalFormatting xmlns:xm="http://schemas.microsoft.com/office/excel/2006/main">
          <x14:cfRule type="expression" priority="88" id="{94059352-B2D7-457C-88E3-C4E18D17C914}">
            <xm:f>Demandes!$X$18="Aucune émission de PMT"</xm:f>
            <x14:dxf>
              <fill>
                <patternFill>
                  <bgColor theme="1"/>
                </patternFill>
              </fill>
            </x14:dxf>
          </x14:cfRule>
          <xm:sqref>BV86</xm:sqref>
        </x14:conditionalFormatting>
        <x14:conditionalFormatting xmlns:xm="http://schemas.microsoft.com/office/excel/2006/main">
          <x14:cfRule type="expression" priority="87" id="{298A6C9E-1C4D-4CFB-B212-11C78410699B}">
            <xm:f>Demandes!$X$18="Aller à l'onglet PMT pour l'impression"</xm:f>
            <x14:dxf>
              <fill>
                <patternFill>
                  <bgColor theme="1"/>
                </patternFill>
              </fill>
            </x14:dxf>
          </x14:cfRule>
          <xm:sqref>BV86</xm:sqref>
        </x14:conditionalFormatting>
        <x14:conditionalFormatting xmlns:xm="http://schemas.microsoft.com/office/excel/2006/main">
          <x14:cfRule type="expression" priority="86" id="{CB8BC15F-110B-4817-9498-679DA7808E89}">
            <xm:f>Demandes!$X$18="Aller à l'onglet PMT pour imprimer le bon de transport"</xm:f>
            <x14:dxf>
              <fill>
                <patternFill>
                  <bgColor theme="1"/>
                </patternFill>
              </fill>
            </x14:dxf>
          </x14:cfRule>
          <xm:sqref>AZ89</xm:sqref>
        </x14:conditionalFormatting>
        <x14:conditionalFormatting xmlns:xm="http://schemas.microsoft.com/office/excel/2006/main">
          <x14:cfRule type="expression" priority="85" id="{97187C4B-DBBF-4FBF-A027-5865C80D055D}">
            <xm:f>Demandes!$X$11="Aucun bon de transport"</xm:f>
            <x14:dxf>
              <fill>
                <patternFill>
                  <bgColor theme="1"/>
                </patternFill>
              </fill>
            </x14:dxf>
          </x14:cfRule>
          <xm:sqref>AZ89</xm:sqref>
        </x14:conditionalFormatting>
        <x14:conditionalFormatting xmlns:xm="http://schemas.microsoft.com/office/excel/2006/main">
          <x14:cfRule type="expression" priority="84" id="{F3A5C237-460F-4C71-AE7D-FE4C211E6184}">
            <xm:f>Demandes!$X$18="Aucune émission de PMT"</xm:f>
            <x14:dxf>
              <fill>
                <patternFill>
                  <bgColor theme="1"/>
                </patternFill>
              </fill>
            </x14:dxf>
          </x14:cfRule>
          <xm:sqref>AZ89</xm:sqref>
        </x14:conditionalFormatting>
        <x14:conditionalFormatting xmlns:xm="http://schemas.microsoft.com/office/excel/2006/main">
          <x14:cfRule type="expression" priority="83" id="{757A2141-0F47-4BDE-A524-8BAC4741768A}">
            <xm:f>Demandes!$X$18="Aller à l'onglet PMT pour l'impression"</xm:f>
            <x14:dxf>
              <fill>
                <patternFill>
                  <bgColor theme="1"/>
                </patternFill>
              </fill>
            </x14:dxf>
          </x14:cfRule>
          <xm:sqref>AZ89</xm:sqref>
        </x14:conditionalFormatting>
        <x14:conditionalFormatting xmlns:xm="http://schemas.microsoft.com/office/excel/2006/main">
          <x14:cfRule type="expression" priority="81" id="{A4F46B17-3628-45E5-AA51-9073BDBFA5BE}">
            <xm:f>Demandes!$X$18="Aller à l'onglet PMT pour imprimer le bon de transport"</xm:f>
            <x14:dxf>
              <fill>
                <patternFill>
                  <bgColor theme="1"/>
                </patternFill>
              </fill>
            </x14:dxf>
          </x14:cfRule>
          <xm:sqref>BT89</xm:sqref>
        </x14:conditionalFormatting>
        <x14:conditionalFormatting xmlns:xm="http://schemas.microsoft.com/office/excel/2006/main">
          <x14:cfRule type="expression" priority="80" id="{A89D569E-BB0C-464A-B8B0-A0D64FF0BE00}">
            <xm:f>Demandes!$X$18="Aller à l'onglet PMT pour imprimer le bon de transport"</xm:f>
            <x14:dxf>
              <fill>
                <patternFill>
                  <bgColor theme="1"/>
                </patternFill>
              </fill>
            </x14:dxf>
          </x14:cfRule>
          <xm:sqref>BT89</xm:sqref>
        </x14:conditionalFormatting>
        <x14:conditionalFormatting xmlns:xm="http://schemas.microsoft.com/office/excel/2006/main">
          <x14:cfRule type="expression" priority="79" id="{2E56807C-004C-44B6-80A9-8C99C112716B}">
            <xm:f>Demandes!$X$11="Aucun bon de transport"</xm:f>
            <x14:dxf>
              <fill>
                <patternFill>
                  <bgColor theme="1"/>
                </patternFill>
              </fill>
            </x14:dxf>
          </x14:cfRule>
          <xm:sqref>BT89</xm:sqref>
        </x14:conditionalFormatting>
        <x14:conditionalFormatting xmlns:xm="http://schemas.microsoft.com/office/excel/2006/main">
          <x14:cfRule type="expression" priority="78" id="{D5A48334-C260-41CF-80E7-56A154E1916D}">
            <xm:f>Demandes!$X$18="Aucune émission de PMT"</xm:f>
            <x14:dxf>
              <fill>
                <patternFill>
                  <bgColor theme="1"/>
                </patternFill>
              </fill>
            </x14:dxf>
          </x14:cfRule>
          <xm:sqref>BT89</xm:sqref>
        </x14:conditionalFormatting>
        <x14:conditionalFormatting xmlns:xm="http://schemas.microsoft.com/office/excel/2006/main">
          <x14:cfRule type="expression" priority="77" id="{35A7B096-45CA-4014-926A-60438A8E069D}">
            <xm:f>Demandes!$X$18="Aller à l'onglet PMT pour l'impression"</xm:f>
            <x14:dxf>
              <fill>
                <patternFill>
                  <bgColor theme="1"/>
                </patternFill>
              </fill>
            </x14:dxf>
          </x14:cfRule>
          <xm:sqref>BT89</xm:sqref>
        </x14:conditionalFormatting>
        <x14:conditionalFormatting xmlns:xm="http://schemas.microsoft.com/office/excel/2006/main">
          <x14:cfRule type="expression" priority="76" id="{200577EF-82E0-4033-A3E3-86BEAC9994F5}">
            <xm:f>Demandes!$X$18="Aller à l'onglet PMT pour imprimer le bon de transport"</xm:f>
            <x14:dxf>
              <fill>
                <patternFill>
                  <bgColor theme="1"/>
                </patternFill>
              </fill>
            </x14:dxf>
          </x14:cfRule>
          <xm:sqref>B67:AD67</xm:sqref>
        </x14:conditionalFormatting>
        <x14:conditionalFormatting xmlns:xm="http://schemas.microsoft.com/office/excel/2006/main">
          <x14:cfRule type="expression" priority="75" id="{6FA3EE5F-AFF2-4FFD-BD91-CED2BC5FE538}">
            <xm:f>Demandes!$X$11="Aucun bon de transport"</xm:f>
            <x14:dxf>
              <fill>
                <patternFill>
                  <bgColor theme="1"/>
                </patternFill>
              </fill>
            </x14:dxf>
          </x14:cfRule>
          <xm:sqref>B67:AD67</xm:sqref>
        </x14:conditionalFormatting>
        <x14:conditionalFormatting xmlns:xm="http://schemas.microsoft.com/office/excel/2006/main">
          <x14:cfRule type="expression" priority="74" id="{8ECA93B0-4160-4D3A-AB15-2C3C1B6AAA73}">
            <xm:f>Demandes!$X$18="Aucune émission de PMT"</xm:f>
            <x14:dxf>
              <fill>
                <patternFill>
                  <bgColor theme="1"/>
                </patternFill>
              </fill>
            </x14:dxf>
          </x14:cfRule>
          <xm:sqref>B67:AD67</xm:sqref>
        </x14:conditionalFormatting>
        <x14:conditionalFormatting xmlns:xm="http://schemas.microsoft.com/office/excel/2006/main">
          <x14:cfRule type="expression" priority="73" id="{48487013-DC13-4DD4-9925-728BE5B5F614}">
            <xm:f>Demandes!$X$18="Aller à l'onglet PMT pour l'impression"</xm:f>
            <x14:dxf>
              <fill>
                <patternFill>
                  <bgColor theme="1"/>
                </patternFill>
              </fill>
            </x14:dxf>
          </x14:cfRule>
          <xm:sqref>B67:AD67</xm:sqref>
        </x14:conditionalFormatting>
        <x14:conditionalFormatting xmlns:xm="http://schemas.microsoft.com/office/excel/2006/main">
          <x14:cfRule type="expression" priority="71" id="{F62CFB1C-CFE3-4010-8959-4DA36EBFFA05}">
            <xm:f>Demandes!$X$18="Aller à l'onglet PMT pour imprimer le bon de transport"</xm:f>
            <x14:dxf>
              <fill>
                <patternFill>
                  <bgColor theme="1"/>
                </patternFill>
              </fill>
            </x14:dxf>
          </x14:cfRule>
          <xm:sqref>DP1</xm:sqref>
        </x14:conditionalFormatting>
        <x14:conditionalFormatting xmlns:xm="http://schemas.microsoft.com/office/excel/2006/main">
          <x14:cfRule type="expression" priority="70" id="{D509995C-1122-48DF-8436-0234768683A5}">
            <xm:f>Demandes!$X$11="Aucun bon de transport"</xm:f>
            <x14:dxf>
              <fill>
                <patternFill>
                  <bgColor theme="1"/>
                </patternFill>
              </fill>
            </x14:dxf>
          </x14:cfRule>
          <xm:sqref>DP1</xm:sqref>
        </x14:conditionalFormatting>
        <x14:conditionalFormatting xmlns:xm="http://schemas.microsoft.com/office/excel/2006/main">
          <x14:cfRule type="expression" priority="69" id="{55001097-C9C9-4D28-9EE7-CF6885EA21E4}">
            <xm:f>Demandes!$X$18="Aucune émission de PMT"</xm:f>
            <x14:dxf>
              <fill>
                <patternFill>
                  <bgColor theme="1"/>
                </patternFill>
              </fill>
            </x14:dxf>
          </x14:cfRule>
          <xm:sqref>DP1</xm:sqref>
        </x14:conditionalFormatting>
        <x14:conditionalFormatting xmlns:xm="http://schemas.microsoft.com/office/excel/2006/main">
          <x14:cfRule type="expression" priority="68" id="{B32D2FE3-9487-452F-9192-D1B2EE17A707}">
            <xm:f>Demandes!$X$18="Aller à l'onglet PMT pour l'impression"</xm:f>
            <x14:dxf>
              <fill>
                <patternFill>
                  <bgColor theme="1"/>
                </patternFill>
              </fill>
            </x14:dxf>
          </x14:cfRule>
          <xm:sqref>DP1</xm:sqref>
        </x14:conditionalFormatting>
        <x14:conditionalFormatting xmlns:xm="http://schemas.microsoft.com/office/excel/2006/main">
          <x14:cfRule type="expression" priority="65" id="{3848E314-8ACF-4787-9DC0-207169716667}">
            <xm:f>Demandes!$X$18="Aller à l'onglet PMT pour imprimer le bon de transport"</xm:f>
            <x14:dxf>
              <fill>
                <patternFill>
                  <bgColor theme="1"/>
                </patternFill>
              </fill>
            </x14:dxf>
          </x14:cfRule>
          <xm:sqref>CH93</xm:sqref>
        </x14:conditionalFormatting>
        <x14:conditionalFormatting xmlns:xm="http://schemas.microsoft.com/office/excel/2006/main">
          <x14:cfRule type="expression" priority="64" id="{5359FBB9-236C-401A-AD38-852C49C4E09F}">
            <xm:f>Demandes!$X$11="Aucun bon de transport"</xm:f>
            <x14:dxf>
              <fill>
                <patternFill>
                  <bgColor theme="1"/>
                </patternFill>
              </fill>
            </x14:dxf>
          </x14:cfRule>
          <xm:sqref>CH93</xm:sqref>
        </x14:conditionalFormatting>
        <x14:conditionalFormatting xmlns:xm="http://schemas.microsoft.com/office/excel/2006/main">
          <x14:cfRule type="expression" priority="63" id="{39711F25-652A-4653-88E7-BF3045BB1308}">
            <xm:f>Demandes!$X$18="Aucune émission de PMT"</xm:f>
            <x14:dxf>
              <fill>
                <patternFill>
                  <bgColor theme="1"/>
                </patternFill>
              </fill>
            </x14:dxf>
          </x14:cfRule>
          <xm:sqref>CH93</xm:sqref>
        </x14:conditionalFormatting>
        <x14:conditionalFormatting xmlns:xm="http://schemas.microsoft.com/office/excel/2006/main">
          <x14:cfRule type="expression" priority="62" id="{3542D66A-54AB-47C3-AE87-74868D20BBF3}">
            <xm:f>Demandes!$X$18="Aller à l'onglet PMT pour l'impression"</xm:f>
            <x14:dxf>
              <fill>
                <patternFill>
                  <bgColor theme="1"/>
                </patternFill>
              </fill>
            </x14:dxf>
          </x14:cfRule>
          <xm:sqref>CH93</xm:sqref>
        </x14:conditionalFormatting>
        <x14:conditionalFormatting xmlns:xm="http://schemas.microsoft.com/office/excel/2006/main">
          <x14:cfRule type="expression" priority="1306" id="{441C0565-664A-402F-A894-CC47B6FDBEC4}">
            <xm:f>Demandes!$X$11=LEFT(Demandes!X77,1)="P"</xm:f>
            <x14:dxf>
              <fill>
                <patternFill>
                  <bgColor theme="1"/>
                </patternFill>
              </fill>
            </x14:dxf>
          </x14:cfRule>
          <xm:sqref>AP89 S90:T92 B86:B87 B90:C90 DV89:DV92 CF89:CF92 AL90:AP92 U90:V90 B88:AO89 BI90:BJ92 AR90:AS90 CC88:CE92 CB90:CB92 BK90:BL90 AR88:CB89 AR86:AR87 U86:U87 BK86:BK87</xm:sqref>
        </x14:conditionalFormatting>
        <x14:conditionalFormatting xmlns:xm="http://schemas.microsoft.com/office/excel/2006/main">
          <x14:cfRule type="expression" priority="61" id="{5AAD21AF-2494-43EC-B8D8-FA4951F85643}">
            <xm:f>Demandes!$X$18="Aller à l'onglet PMT pour imprimer le bon de transport"</xm:f>
            <x14:dxf>
              <fill>
                <patternFill>
                  <bgColor theme="1"/>
                </patternFill>
              </fill>
            </x14:dxf>
          </x14:cfRule>
          <xm:sqref>BE66</xm:sqref>
        </x14:conditionalFormatting>
        <x14:conditionalFormatting xmlns:xm="http://schemas.microsoft.com/office/excel/2006/main">
          <x14:cfRule type="expression" priority="60" id="{04F34F44-DE79-4369-90A4-3B93918736C9}">
            <xm:f>Demandes!$X$11="Aucun bon de transport"</xm:f>
            <x14:dxf>
              <fill>
                <patternFill>
                  <bgColor theme="1"/>
                </patternFill>
              </fill>
            </x14:dxf>
          </x14:cfRule>
          <xm:sqref>BE66</xm:sqref>
        </x14:conditionalFormatting>
        <x14:conditionalFormatting xmlns:xm="http://schemas.microsoft.com/office/excel/2006/main">
          <x14:cfRule type="expression" priority="59" id="{D3426F21-04D5-4198-9FC7-84B9E0787B4C}">
            <xm:f>Demandes!$X$18="Aucune émission de PMT"</xm:f>
            <x14:dxf>
              <fill>
                <patternFill>
                  <bgColor theme="1"/>
                </patternFill>
              </fill>
            </x14:dxf>
          </x14:cfRule>
          <xm:sqref>BE66</xm:sqref>
        </x14:conditionalFormatting>
        <x14:conditionalFormatting xmlns:xm="http://schemas.microsoft.com/office/excel/2006/main">
          <x14:cfRule type="expression" priority="58" id="{DAA09889-366B-4941-978E-6085E8AAA75A}">
            <xm:f>Demandes!$X$18="Aller à l'onglet PMT pour l'impression"</xm:f>
            <x14:dxf>
              <fill>
                <patternFill>
                  <bgColor theme="1"/>
                </patternFill>
              </fill>
            </x14:dxf>
          </x14:cfRule>
          <xm:sqref>BE66</xm:sqref>
        </x14:conditionalFormatting>
        <x14:conditionalFormatting xmlns:xm="http://schemas.microsoft.com/office/excel/2006/main">
          <x14:cfRule type="expression" priority="57" id="{4876E17C-AED8-4DC3-BAC5-CA4484D77ED9}">
            <xm:f>Demandes!$X$18="Aller à l'onglet PMT pour imprimer le bon de transport"</xm:f>
            <x14:dxf>
              <fill>
                <patternFill>
                  <bgColor theme="1"/>
                </patternFill>
              </fill>
            </x14:dxf>
          </x14:cfRule>
          <xm:sqref>AX63</xm:sqref>
        </x14:conditionalFormatting>
        <x14:conditionalFormatting xmlns:xm="http://schemas.microsoft.com/office/excel/2006/main">
          <x14:cfRule type="expression" priority="56" id="{A0F48F32-201A-436F-BC4C-C6188C5B831B}">
            <xm:f>Demandes!$X$11="Aucun bon de transport"</xm:f>
            <x14:dxf>
              <fill>
                <patternFill>
                  <bgColor theme="1"/>
                </patternFill>
              </fill>
            </x14:dxf>
          </x14:cfRule>
          <xm:sqref>AX63</xm:sqref>
        </x14:conditionalFormatting>
        <x14:conditionalFormatting xmlns:xm="http://schemas.microsoft.com/office/excel/2006/main">
          <x14:cfRule type="expression" priority="55" id="{F8DC692C-8FCA-482A-844E-BBD6CEF84262}">
            <xm:f>Demandes!$X$18="Aucune émission de PMT"</xm:f>
            <x14:dxf>
              <fill>
                <patternFill>
                  <bgColor theme="1"/>
                </patternFill>
              </fill>
            </x14:dxf>
          </x14:cfRule>
          <xm:sqref>AX63</xm:sqref>
        </x14:conditionalFormatting>
        <x14:conditionalFormatting xmlns:xm="http://schemas.microsoft.com/office/excel/2006/main">
          <x14:cfRule type="expression" priority="54" id="{5369D984-0F88-413C-BBF2-FD27C4A6E4CD}">
            <xm:f>Demandes!$X$18="Aller à l'onglet PMT pour l'impression"</xm:f>
            <x14:dxf>
              <fill>
                <patternFill>
                  <bgColor theme="1"/>
                </patternFill>
              </fill>
            </x14:dxf>
          </x14:cfRule>
          <xm:sqref>AX63</xm:sqref>
        </x14:conditionalFormatting>
        <x14:conditionalFormatting xmlns:xm="http://schemas.microsoft.com/office/excel/2006/main">
          <x14:cfRule type="expression" priority="53" id="{F89F641F-8B95-4AAF-BAFD-144A7084F28B}">
            <xm:f>Demandes!$X$11=LEFT(Demandes!AU61,1)="P"</xm:f>
            <x14:dxf>
              <fill>
                <patternFill>
                  <bgColor theme="1"/>
                </patternFill>
              </fill>
            </x14:dxf>
          </x14:cfRule>
          <xm:sqref>Y69</xm:sqref>
        </x14:conditionalFormatting>
        <x14:conditionalFormatting xmlns:xm="http://schemas.microsoft.com/office/excel/2006/main">
          <x14:cfRule type="expression" priority="52" id="{5D2D2C78-B029-44DC-BDC3-A5CDB14F0CB7}">
            <xm:f>Demandes!$X$18="Aller à l'onglet CERFA pour l'impression"</xm:f>
            <x14:dxf>
              <fill>
                <patternFill>
                  <bgColor theme="1"/>
                </patternFill>
              </fill>
            </x14:dxf>
          </x14:cfRule>
          <x14:cfRule type="expression" priority="51" id="{695B142B-C721-4EE1-A82F-6D67AD621EE6}">
            <xm:f>Demandes!$X$18="Aller à l'onglet PMT pour l'impression"</xm:f>
            <x14:dxf>
              <fill>
                <patternFill>
                  <bgColor theme="1"/>
                </patternFill>
              </fill>
            </x14:dxf>
          </x14:cfRule>
          <xm:sqref>B1:DV93</xm:sqref>
        </x14:conditionalFormatting>
        <x14:conditionalFormatting xmlns:xm="http://schemas.microsoft.com/office/excel/2006/main">
          <x14:cfRule type="expression" priority="49" id="{42307B8C-5F32-48B0-B011-42ADA2DCF215}">
            <xm:f>Demandes!$X$18="Aller à l'onglet PMT pour imprimer le bon de transport"</xm:f>
            <x14:dxf>
              <fill>
                <patternFill>
                  <bgColor theme="1"/>
                </patternFill>
              </fill>
            </x14:dxf>
          </x14:cfRule>
          <xm:sqref>D87</xm:sqref>
        </x14:conditionalFormatting>
        <x14:conditionalFormatting xmlns:xm="http://schemas.microsoft.com/office/excel/2006/main">
          <x14:cfRule type="expression" priority="48" id="{33B71970-4067-4E79-8557-1E7E65B14285}">
            <xm:f>Demandes!$X$18="Aller à l'onglet PMT pour imprimer le bon de transport"</xm:f>
            <x14:dxf>
              <fill>
                <patternFill>
                  <bgColor theme="1"/>
                </patternFill>
              </fill>
            </x14:dxf>
          </x14:cfRule>
          <xm:sqref>D87</xm:sqref>
        </x14:conditionalFormatting>
        <x14:conditionalFormatting xmlns:xm="http://schemas.microsoft.com/office/excel/2006/main">
          <x14:cfRule type="expression" priority="47" id="{32E6055B-5104-496E-AD04-AB74EA12BE7E}">
            <xm:f>Demandes!$X$11="Aucun bon de transport"</xm:f>
            <x14:dxf>
              <fill>
                <patternFill>
                  <bgColor theme="1"/>
                </patternFill>
              </fill>
            </x14:dxf>
          </x14:cfRule>
          <xm:sqref>D87</xm:sqref>
        </x14:conditionalFormatting>
        <x14:conditionalFormatting xmlns:xm="http://schemas.microsoft.com/office/excel/2006/main">
          <x14:cfRule type="expression" priority="46" id="{C35BE2B7-8BCE-4DED-B542-AEC3CC906D07}">
            <xm:f>Demandes!$X$18="Aucune émission de PMT"</xm:f>
            <x14:dxf>
              <fill>
                <patternFill>
                  <bgColor theme="1"/>
                </patternFill>
              </fill>
            </x14:dxf>
          </x14:cfRule>
          <xm:sqref>D87</xm:sqref>
        </x14:conditionalFormatting>
        <x14:conditionalFormatting xmlns:xm="http://schemas.microsoft.com/office/excel/2006/main">
          <x14:cfRule type="expression" priority="45" id="{2DB73D95-137E-4725-810D-BBA5EC30EF27}">
            <xm:f>Demandes!$X$18="Aller à l'onglet PMT pour l'impression"</xm:f>
            <x14:dxf>
              <fill>
                <patternFill>
                  <bgColor theme="1"/>
                </patternFill>
              </fill>
            </x14:dxf>
          </x14:cfRule>
          <xm:sqref>D87</xm:sqref>
        </x14:conditionalFormatting>
        <x14:conditionalFormatting xmlns:xm="http://schemas.microsoft.com/office/excel/2006/main">
          <x14:cfRule type="expression" priority="50" id="{A2FAC440-BBAB-43DA-923C-B72DB2E70C8A}">
            <xm:f>Demandes!$X$11=LEFT(Demandes!Z78,1)="P"</xm:f>
            <x14:dxf>
              <fill>
                <patternFill>
                  <bgColor theme="1"/>
                </patternFill>
              </fill>
            </x14:dxf>
          </x14:cfRule>
          <xm:sqref>D87</xm:sqref>
        </x14:conditionalFormatting>
        <x14:conditionalFormatting xmlns:xm="http://schemas.microsoft.com/office/excel/2006/main">
          <x14:cfRule type="expression" priority="44" id="{1B5DEC2B-6F19-4B29-892E-7EC2B0127505}">
            <xm:f>Demandes!$X$18="Aller à l'onglet PMT pour imprimer le bon de transport"</xm:f>
            <x14:dxf>
              <fill>
                <patternFill>
                  <bgColor theme="1"/>
                </patternFill>
              </fill>
            </x14:dxf>
          </x14:cfRule>
          <xm:sqref>AR87:AT87</xm:sqref>
        </x14:conditionalFormatting>
        <x14:conditionalFormatting xmlns:xm="http://schemas.microsoft.com/office/excel/2006/main">
          <x14:cfRule type="expression" priority="43" id="{68606017-A988-411F-B057-72DD4983AB39}">
            <xm:f>Demandes!$X$11="Aucun bon de transport"</xm:f>
            <x14:dxf>
              <fill>
                <patternFill>
                  <bgColor theme="1"/>
                </patternFill>
              </fill>
            </x14:dxf>
          </x14:cfRule>
          <xm:sqref>AR87:AT87</xm:sqref>
        </x14:conditionalFormatting>
        <x14:conditionalFormatting xmlns:xm="http://schemas.microsoft.com/office/excel/2006/main">
          <x14:cfRule type="expression" priority="42" id="{DC449F29-88D7-4826-854F-419755A42CED}">
            <xm:f>Demandes!$X$18="Aucune émission de PMT"</xm:f>
            <x14:dxf>
              <fill>
                <patternFill>
                  <bgColor theme="1"/>
                </patternFill>
              </fill>
            </x14:dxf>
          </x14:cfRule>
          <xm:sqref>AR87:AT87</xm:sqref>
        </x14:conditionalFormatting>
        <x14:conditionalFormatting xmlns:xm="http://schemas.microsoft.com/office/excel/2006/main">
          <x14:cfRule type="expression" priority="41" id="{C41C0012-C08A-42A0-9BE8-E20A6CECAF27}">
            <xm:f>Demandes!$X$18="Aller à l'onglet PMT pour l'impression"</xm:f>
            <x14:dxf>
              <fill>
                <patternFill>
                  <bgColor theme="1"/>
                </patternFill>
              </fill>
            </x14:dxf>
          </x14:cfRule>
          <xm:sqref>AR87:AT87</xm:sqref>
        </x14:conditionalFormatting>
        <x14:conditionalFormatting xmlns:xm="http://schemas.microsoft.com/office/excel/2006/main">
          <x14:cfRule type="expression" priority="39" id="{C01AE592-0257-41FD-AC25-67C74D068368}">
            <xm:f>Demandes!$X$18="Aller à l'onglet PMT pour imprimer le bon de transport"</xm:f>
            <x14:dxf>
              <fill>
                <patternFill>
                  <bgColor theme="1"/>
                </patternFill>
              </fill>
            </x14:dxf>
          </x14:cfRule>
          <xm:sqref>AT87</xm:sqref>
        </x14:conditionalFormatting>
        <x14:conditionalFormatting xmlns:xm="http://schemas.microsoft.com/office/excel/2006/main">
          <x14:cfRule type="expression" priority="38" id="{FF21C561-8E99-4CEF-A8EC-C21F7D5470FD}">
            <xm:f>Demandes!$X$18="Aller à l'onglet PMT pour imprimer le bon de transport"</xm:f>
            <x14:dxf>
              <fill>
                <patternFill>
                  <bgColor theme="1"/>
                </patternFill>
              </fill>
            </x14:dxf>
          </x14:cfRule>
          <xm:sqref>AT87</xm:sqref>
        </x14:conditionalFormatting>
        <x14:conditionalFormatting xmlns:xm="http://schemas.microsoft.com/office/excel/2006/main">
          <x14:cfRule type="expression" priority="37" id="{2D9D6487-FDD9-423E-97BA-D2C58E0D9CC7}">
            <xm:f>Demandes!$X$11="Aucun bon de transport"</xm:f>
            <x14:dxf>
              <fill>
                <patternFill>
                  <bgColor theme="1"/>
                </patternFill>
              </fill>
            </x14:dxf>
          </x14:cfRule>
          <xm:sqref>AT87</xm:sqref>
        </x14:conditionalFormatting>
        <x14:conditionalFormatting xmlns:xm="http://schemas.microsoft.com/office/excel/2006/main">
          <x14:cfRule type="expression" priority="36" id="{2FA1F7BF-ED82-484A-8334-32F922DC71FB}">
            <xm:f>Demandes!$X$18="Aucune émission de PMT"</xm:f>
            <x14:dxf>
              <fill>
                <patternFill>
                  <bgColor theme="1"/>
                </patternFill>
              </fill>
            </x14:dxf>
          </x14:cfRule>
          <xm:sqref>AT87</xm:sqref>
        </x14:conditionalFormatting>
        <x14:conditionalFormatting xmlns:xm="http://schemas.microsoft.com/office/excel/2006/main">
          <x14:cfRule type="expression" priority="35" id="{938DF8BC-5601-4280-B001-5BC4A76790A6}">
            <xm:f>Demandes!$X$18="Aller à l'onglet PMT pour l'impression"</xm:f>
            <x14:dxf>
              <fill>
                <patternFill>
                  <bgColor theme="1"/>
                </patternFill>
              </fill>
            </x14:dxf>
          </x14:cfRule>
          <xm:sqref>AT87</xm:sqref>
        </x14:conditionalFormatting>
        <x14:conditionalFormatting xmlns:xm="http://schemas.microsoft.com/office/excel/2006/main">
          <x14:cfRule type="expression" priority="40" id="{AE53EB85-5B92-4C28-BCD3-0EDDBDC5C8CC}">
            <xm:f>Demandes!$X$11=LEFT(Demandes!BP78,1)="P"</xm:f>
            <x14:dxf>
              <fill>
                <patternFill>
                  <bgColor theme="1"/>
                </patternFill>
              </fill>
            </x14:dxf>
          </x14:cfRule>
          <xm:sqref>AT87</xm:sqref>
        </x14:conditionalFormatting>
        <x14:conditionalFormatting xmlns:xm="http://schemas.microsoft.com/office/excel/2006/main">
          <x14:cfRule type="expression" priority="34" id="{9098EC8C-F391-4D0E-9C8E-895851161B70}">
            <xm:f>Demandes!$X$18="Aller à l'onglet PMT pour imprimer le bon de transport"</xm:f>
            <x14:dxf>
              <fill>
                <patternFill>
                  <bgColor theme="1"/>
                </patternFill>
              </fill>
            </x14:dxf>
          </x14:cfRule>
          <xm:sqref>U87:X87</xm:sqref>
        </x14:conditionalFormatting>
        <x14:conditionalFormatting xmlns:xm="http://schemas.microsoft.com/office/excel/2006/main">
          <x14:cfRule type="expression" priority="33" id="{FED4CFD2-FAA1-4BD6-ADD1-1C97E3EB467E}">
            <xm:f>Demandes!$X$11="Aucun bon de transport"</xm:f>
            <x14:dxf>
              <fill>
                <patternFill>
                  <bgColor theme="1"/>
                </patternFill>
              </fill>
            </x14:dxf>
          </x14:cfRule>
          <xm:sqref>U87:X87</xm:sqref>
        </x14:conditionalFormatting>
        <x14:conditionalFormatting xmlns:xm="http://schemas.microsoft.com/office/excel/2006/main">
          <x14:cfRule type="expression" priority="32" id="{74123380-120E-43F4-B5E3-0D3CD5F8DEC4}">
            <xm:f>Demandes!$X$18="Aucune émission de PMT"</xm:f>
            <x14:dxf>
              <fill>
                <patternFill>
                  <bgColor theme="1"/>
                </patternFill>
              </fill>
            </x14:dxf>
          </x14:cfRule>
          <xm:sqref>U87:X87</xm:sqref>
        </x14:conditionalFormatting>
        <x14:conditionalFormatting xmlns:xm="http://schemas.microsoft.com/office/excel/2006/main">
          <x14:cfRule type="expression" priority="31" id="{0F6DD08C-FE9F-4CFA-BD83-FCDE9A11B4D9}">
            <xm:f>Demandes!$X$18="Aller à l'onglet PMT pour l'impression"</xm:f>
            <x14:dxf>
              <fill>
                <patternFill>
                  <bgColor theme="1"/>
                </patternFill>
              </fill>
            </x14:dxf>
          </x14:cfRule>
          <xm:sqref>U87:X87</xm:sqref>
        </x14:conditionalFormatting>
        <x14:conditionalFormatting xmlns:xm="http://schemas.microsoft.com/office/excel/2006/main">
          <x14:cfRule type="expression" priority="30" id="{CFB97CE9-FFB1-4758-A773-A16EA9247172}">
            <xm:f>Demandes!$X$18="Aller à l'onglet PMT pour imprimer le bon de transport"</xm:f>
            <x14:dxf>
              <fill>
                <patternFill>
                  <bgColor theme="1"/>
                </patternFill>
              </fill>
            </x14:dxf>
          </x14:cfRule>
          <xm:sqref>U87:W87</xm:sqref>
        </x14:conditionalFormatting>
        <x14:conditionalFormatting xmlns:xm="http://schemas.microsoft.com/office/excel/2006/main">
          <x14:cfRule type="expression" priority="29" id="{E33C54DB-E3EF-4326-A5C1-4992E941BC2E}">
            <xm:f>Demandes!$X$11="Aucun bon de transport"</xm:f>
            <x14:dxf>
              <fill>
                <patternFill>
                  <bgColor theme="1"/>
                </patternFill>
              </fill>
            </x14:dxf>
          </x14:cfRule>
          <xm:sqref>U87:W87</xm:sqref>
        </x14:conditionalFormatting>
        <x14:conditionalFormatting xmlns:xm="http://schemas.microsoft.com/office/excel/2006/main">
          <x14:cfRule type="expression" priority="28" id="{5F7B6A20-AFC0-441F-9127-025496B1B331}">
            <xm:f>Demandes!$X$18="Aucune émission de PMT"</xm:f>
            <x14:dxf>
              <fill>
                <patternFill>
                  <bgColor theme="1"/>
                </patternFill>
              </fill>
            </x14:dxf>
          </x14:cfRule>
          <xm:sqref>U87:W87</xm:sqref>
        </x14:conditionalFormatting>
        <x14:conditionalFormatting xmlns:xm="http://schemas.microsoft.com/office/excel/2006/main">
          <x14:cfRule type="expression" priority="27" id="{9ED4CF8F-9183-4739-A1DE-0B3CC2822D41}">
            <xm:f>Demandes!$X$18="Aller à l'onglet PMT pour l'impression"</xm:f>
            <x14:dxf>
              <fill>
                <patternFill>
                  <bgColor theme="1"/>
                </patternFill>
              </fill>
            </x14:dxf>
          </x14:cfRule>
          <xm:sqref>U87:W87</xm:sqref>
        </x14:conditionalFormatting>
        <x14:conditionalFormatting xmlns:xm="http://schemas.microsoft.com/office/excel/2006/main">
          <x14:cfRule type="expression" priority="25" id="{F513089C-F1B6-42DC-907D-B7F8918B55AB}">
            <xm:f>Demandes!$X$18="Aller à l'onglet PMT pour imprimer le bon de transport"</xm:f>
            <x14:dxf>
              <fill>
                <patternFill>
                  <bgColor theme="1"/>
                </patternFill>
              </fill>
            </x14:dxf>
          </x14:cfRule>
          <xm:sqref>W87</xm:sqref>
        </x14:conditionalFormatting>
        <x14:conditionalFormatting xmlns:xm="http://schemas.microsoft.com/office/excel/2006/main">
          <x14:cfRule type="expression" priority="24" id="{1CA0143B-6B15-4B0A-A50A-D548E5D57108}">
            <xm:f>Demandes!$X$18="Aller à l'onglet PMT pour imprimer le bon de transport"</xm:f>
            <x14:dxf>
              <fill>
                <patternFill>
                  <bgColor theme="1"/>
                </patternFill>
              </fill>
            </x14:dxf>
          </x14:cfRule>
          <xm:sqref>W87</xm:sqref>
        </x14:conditionalFormatting>
        <x14:conditionalFormatting xmlns:xm="http://schemas.microsoft.com/office/excel/2006/main">
          <x14:cfRule type="expression" priority="23" id="{94491FE9-BAA7-4D4B-A14A-0B48159653AB}">
            <xm:f>Demandes!$X$11="Aucun bon de transport"</xm:f>
            <x14:dxf>
              <fill>
                <patternFill>
                  <bgColor theme="1"/>
                </patternFill>
              </fill>
            </x14:dxf>
          </x14:cfRule>
          <xm:sqref>W87</xm:sqref>
        </x14:conditionalFormatting>
        <x14:conditionalFormatting xmlns:xm="http://schemas.microsoft.com/office/excel/2006/main">
          <x14:cfRule type="expression" priority="22" id="{1DCC4C06-8AF6-42E2-838D-99340B599017}">
            <xm:f>Demandes!$X$18="Aucune émission de PMT"</xm:f>
            <x14:dxf>
              <fill>
                <patternFill>
                  <bgColor theme="1"/>
                </patternFill>
              </fill>
            </x14:dxf>
          </x14:cfRule>
          <xm:sqref>W87</xm:sqref>
        </x14:conditionalFormatting>
        <x14:conditionalFormatting xmlns:xm="http://schemas.microsoft.com/office/excel/2006/main">
          <x14:cfRule type="expression" priority="21" id="{EE8117DA-3F48-4D3F-9183-FD1C68EE0FFE}">
            <xm:f>Demandes!$X$18="Aller à l'onglet PMT pour l'impression"</xm:f>
            <x14:dxf>
              <fill>
                <patternFill>
                  <bgColor theme="1"/>
                </patternFill>
              </fill>
            </x14:dxf>
          </x14:cfRule>
          <xm:sqref>W87</xm:sqref>
        </x14:conditionalFormatting>
        <x14:conditionalFormatting xmlns:xm="http://schemas.microsoft.com/office/excel/2006/main">
          <x14:cfRule type="expression" priority="26" id="{07185A18-5395-4199-B435-FC1B48FE2C24}">
            <xm:f>Demandes!$X$11=LEFT(Demandes!AS78,1)="P"</xm:f>
            <x14:dxf>
              <fill>
                <patternFill>
                  <bgColor theme="1"/>
                </patternFill>
              </fill>
            </x14:dxf>
          </x14:cfRule>
          <xm:sqref>W87</xm:sqref>
        </x14:conditionalFormatting>
        <x14:conditionalFormatting xmlns:xm="http://schemas.microsoft.com/office/excel/2006/main">
          <x14:cfRule type="expression" priority="20" id="{BE0BBB67-A6E3-41D8-9112-669F708139D2}">
            <xm:f>Demandes!$X$18="Aller à l'onglet PMT pour imprimer le bon de transport"</xm:f>
            <x14:dxf>
              <fill>
                <patternFill>
                  <bgColor theme="1"/>
                </patternFill>
              </fill>
            </x14:dxf>
          </x14:cfRule>
          <xm:sqref>BK87:BN87</xm:sqref>
        </x14:conditionalFormatting>
        <x14:conditionalFormatting xmlns:xm="http://schemas.microsoft.com/office/excel/2006/main">
          <x14:cfRule type="expression" priority="19" id="{0B463786-E7E9-4BBF-AC97-9C76D79B13D5}">
            <xm:f>Demandes!$X$11="Aucun bon de transport"</xm:f>
            <x14:dxf>
              <fill>
                <patternFill>
                  <bgColor theme="1"/>
                </patternFill>
              </fill>
            </x14:dxf>
          </x14:cfRule>
          <xm:sqref>BK87:BN87</xm:sqref>
        </x14:conditionalFormatting>
        <x14:conditionalFormatting xmlns:xm="http://schemas.microsoft.com/office/excel/2006/main">
          <x14:cfRule type="expression" priority="18" id="{29278B7E-5137-479A-B80D-904FF4511294}">
            <xm:f>Demandes!$X$18="Aucune émission de PMT"</xm:f>
            <x14:dxf>
              <fill>
                <patternFill>
                  <bgColor theme="1"/>
                </patternFill>
              </fill>
            </x14:dxf>
          </x14:cfRule>
          <xm:sqref>BK87:BN87</xm:sqref>
        </x14:conditionalFormatting>
        <x14:conditionalFormatting xmlns:xm="http://schemas.microsoft.com/office/excel/2006/main">
          <x14:cfRule type="expression" priority="17" id="{295C9880-B4EC-407B-B6F3-A4ECD8AD8476}">
            <xm:f>Demandes!$X$18="Aller à l'onglet PMT pour l'impression"</xm:f>
            <x14:dxf>
              <fill>
                <patternFill>
                  <bgColor theme="1"/>
                </patternFill>
              </fill>
            </x14:dxf>
          </x14:cfRule>
          <xm:sqref>BK87:BN87</xm:sqref>
        </x14:conditionalFormatting>
        <x14:conditionalFormatting xmlns:xm="http://schemas.microsoft.com/office/excel/2006/main">
          <x14:cfRule type="expression" priority="16" id="{B680DD9B-A6DF-4435-9784-4F3877DACB53}">
            <xm:f>Demandes!$X$18="Aller à l'onglet PMT pour imprimer le bon de transport"</xm:f>
            <x14:dxf>
              <fill>
                <patternFill>
                  <bgColor theme="1"/>
                </patternFill>
              </fill>
            </x14:dxf>
          </x14:cfRule>
          <xm:sqref>BK87:BM87</xm:sqref>
        </x14:conditionalFormatting>
        <x14:conditionalFormatting xmlns:xm="http://schemas.microsoft.com/office/excel/2006/main">
          <x14:cfRule type="expression" priority="15" id="{C95960EE-C06A-48B8-B998-3DFCEE967A11}">
            <xm:f>Demandes!$X$11="Aucun bon de transport"</xm:f>
            <x14:dxf>
              <fill>
                <patternFill>
                  <bgColor theme="1"/>
                </patternFill>
              </fill>
            </x14:dxf>
          </x14:cfRule>
          <xm:sqref>BK87:BM87</xm:sqref>
        </x14:conditionalFormatting>
        <x14:conditionalFormatting xmlns:xm="http://schemas.microsoft.com/office/excel/2006/main">
          <x14:cfRule type="expression" priority="14" id="{3EB05D30-6D76-4EED-A014-339D39516D20}">
            <xm:f>Demandes!$X$18="Aucune émission de PMT"</xm:f>
            <x14:dxf>
              <fill>
                <patternFill>
                  <bgColor theme="1"/>
                </patternFill>
              </fill>
            </x14:dxf>
          </x14:cfRule>
          <xm:sqref>BK87:BM87</xm:sqref>
        </x14:conditionalFormatting>
        <x14:conditionalFormatting xmlns:xm="http://schemas.microsoft.com/office/excel/2006/main">
          <x14:cfRule type="expression" priority="13" id="{55FAAAA0-814B-4698-A41A-68EF6E601AEF}">
            <xm:f>Demandes!$X$18="Aller à l'onglet PMT pour l'impression"</xm:f>
            <x14:dxf>
              <fill>
                <patternFill>
                  <bgColor theme="1"/>
                </patternFill>
              </fill>
            </x14:dxf>
          </x14:cfRule>
          <xm:sqref>BK87:BM87</xm:sqref>
        </x14:conditionalFormatting>
        <x14:conditionalFormatting xmlns:xm="http://schemas.microsoft.com/office/excel/2006/main">
          <x14:cfRule type="expression" priority="11" id="{ABC5C86D-BE0C-491B-8091-3EA445801F7E}">
            <xm:f>Demandes!$X$18="Aller à l'onglet PMT pour imprimer le bon de transport"</xm:f>
            <x14:dxf>
              <fill>
                <patternFill>
                  <bgColor theme="1"/>
                </patternFill>
              </fill>
            </x14:dxf>
          </x14:cfRule>
          <xm:sqref>BM87</xm:sqref>
        </x14:conditionalFormatting>
        <x14:conditionalFormatting xmlns:xm="http://schemas.microsoft.com/office/excel/2006/main">
          <x14:cfRule type="expression" priority="10" id="{9D2A78ED-0246-49E2-9A22-E95341CF497F}">
            <xm:f>Demandes!$X$18="Aller à l'onglet PMT pour imprimer le bon de transport"</xm:f>
            <x14:dxf>
              <fill>
                <patternFill>
                  <bgColor theme="1"/>
                </patternFill>
              </fill>
            </x14:dxf>
          </x14:cfRule>
          <xm:sqref>BM87</xm:sqref>
        </x14:conditionalFormatting>
        <x14:conditionalFormatting xmlns:xm="http://schemas.microsoft.com/office/excel/2006/main">
          <x14:cfRule type="expression" priority="9" id="{7E6DEAC2-742A-45DB-93B7-A6ED54531F0D}">
            <xm:f>Demandes!$X$11="Aucun bon de transport"</xm:f>
            <x14:dxf>
              <fill>
                <patternFill>
                  <bgColor theme="1"/>
                </patternFill>
              </fill>
            </x14:dxf>
          </x14:cfRule>
          <xm:sqref>BM87</xm:sqref>
        </x14:conditionalFormatting>
        <x14:conditionalFormatting xmlns:xm="http://schemas.microsoft.com/office/excel/2006/main">
          <x14:cfRule type="expression" priority="8" id="{EC5FC7CB-44C6-4E55-8DCF-1920B0A572EE}">
            <xm:f>Demandes!$X$18="Aucune émission de PMT"</xm:f>
            <x14:dxf>
              <fill>
                <patternFill>
                  <bgColor theme="1"/>
                </patternFill>
              </fill>
            </x14:dxf>
          </x14:cfRule>
          <xm:sqref>BM87</xm:sqref>
        </x14:conditionalFormatting>
        <x14:conditionalFormatting xmlns:xm="http://schemas.microsoft.com/office/excel/2006/main">
          <x14:cfRule type="expression" priority="7" id="{077808A9-61E2-4373-A452-8FE2F1B4EF38}">
            <xm:f>Demandes!$X$18="Aller à l'onglet PMT pour l'impression"</xm:f>
            <x14:dxf>
              <fill>
                <patternFill>
                  <bgColor theme="1"/>
                </patternFill>
              </fill>
            </x14:dxf>
          </x14:cfRule>
          <xm:sqref>BM87</xm:sqref>
        </x14:conditionalFormatting>
        <x14:conditionalFormatting xmlns:xm="http://schemas.microsoft.com/office/excel/2006/main">
          <x14:cfRule type="expression" priority="12" id="{90EE2671-F383-4938-9C2B-8B14F5A795B7}">
            <xm:f>Demandes!$X$11=LEFT(Demandes!CI78,1)="P"</xm:f>
            <x14:dxf>
              <fill>
                <patternFill>
                  <bgColor theme="1"/>
                </patternFill>
              </fill>
            </x14:dxf>
          </x14:cfRule>
          <xm:sqref>BM87</xm:sqref>
        </x14:conditionalFormatting>
        <x14:conditionalFormatting xmlns:xm="http://schemas.microsoft.com/office/excel/2006/main">
          <x14:cfRule type="expression" priority="6" id="{4CB87188-4818-4067-9A66-ED17E6DFC6D5}">
            <xm:f>Demandes!$X$11=LEFT(Demandes!AG52,1)="P"</xm:f>
            <x14:dxf>
              <fill>
                <patternFill>
                  <bgColor theme="1"/>
                </patternFill>
              </fill>
            </x14:dxf>
          </x14:cfRule>
          <xm:sqref>K55</xm:sqref>
        </x14:conditionalFormatting>
        <x14:conditionalFormatting xmlns:xm="http://schemas.microsoft.com/office/excel/2006/main">
          <x14:cfRule type="expression" priority="5" id="{1DA85880-ADC0-4A2B-857C-44BD65B2F6DE}">
            <xm:f>Demandes!$X$11=LEFT(Demandes!BW52,1)="P"</xm:f>
            <x14:dxf>
              <fill>
                <patternFill>
                  <bgColor theme="1"/>
                </patternFill>
              </fill>
            </x14:dxf>
          </x14:cfRule>
          <xm:sqref>BA55</xm:sqref>
        </x14:conditionalFormatting>
        <x14:conditionalFormatting xmlns:xm="http://schemas.microsoft.com/office/excel/2006/main">
          <x14:cfRule type="expression" priority="4" id="{47FA615B-7572-48B0-8A78-76C176C3A798}">
            <xm:f>Demandes!$X$11=LEFT(Demandes!DM52,1)="P"</xm:f>
            <x14:dxf>
              <fill>
                <patternFill>
                  <bgColor theme="1"/>
                </patternFill>
              </fill>
            </x14:dxf>
          </x14:cfRule>
          <xm:sqref>CQ55</xm:sqref>
        </x14:conditionalFormatting>
        <x14:conditionalFormatting xmlns:xm="http://schemas.microsoft.com/office/excel/2006/main">
          <x14:cfRule type="expression" priority="3" id="{A2EBF167-0AE7-4731-81AD-0A4F88F02F4A}">
            <xm:f>Demandes!$X$11=LEFT(Demandes!AJ41,1)="P"</xm:f>
            <x14:dxf>
              <fill>
                <patternFill>
                  <bgColor theme="1"/>
                </patternFill>
              </fill>
            </x14:dxf>
          </x14:cfRule>
          <xm:sqref>N36</xm:sqref>
        </x14:conditionalFormatting>
        <x14:conditionalFormatting xmlns:xm="http://schemas.microsoft.com/office/excel/2006/main">
          <x14:cfRule type="expression" priority="2" id="{3E78297C-B39D-4989-BE72-85B1EF85C097}">
            <xm:f>Demandes!$X$11=LEFT(Demandes!BZ41,1)="P"</xm:f>
            <x14:dxf>
              <fill>
                <patternFill>
                  <bgColor theme="1"/>
                </patternFill>
              </fill>
            </x14:dxf>
          </x14:cfRule>
          <xm:sqref>BD36</xm:sqref>
        </x14:conditionalFormatting>
        <x14:conditionalFormatting xmlns:xm="http://schemas.microsoft.com/office/excel/2006/main">
          <x14:cfRule type="expression" priority="1" id="{5A971A5A-E1BA-456A-BF8A-34C660C40C7E}">
            <xm:f>Demandes!$X$11=LEFT(Demandes!DP41,1)="P"</xm:f>
            <x14:dxf>
              <fill>
                <patternFill>
                  <bgColor theme="1"/>
                </patternFill>
              </fill>
            </x14:dxf>
          </x14:cfRule>
          <xm:sqref>CT36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95" zoomScaleNormal="95" workbookViewId="0">
      <selection activeCell="E10" sqref="E10:F10"/>
    </sheetView>
  </sheetViews>
  <sheetFormatPr baseColWidth="10" defaultRowHeight="15" x14ac:dyDescent="0.25"/>
  <cols>
    <col min="1" max="8" width="11.42578125" style="105"/>
    <col min="9" max="9" width="13.85546875" style="105" customWidth="1"/>
    <col min="10" max="10" width="13.5703125" style="105" customWidth="1"/>
    <col min="11" max="11" width="14.42578125" style="105" customWidth="1"/>
    <col min="12" max="14" width="11.42578125" style="105"/>
    <col min="15" max="15" width="19.85546875" style="105" bestFit="1" customWidth="1"/>
    <col min="16" max="18" width="11.42578125" style="105"/>
    <col min="19" max="19" width="46.7109375" style="105" bestFit="1" customWidth="1"/>
    <col min="20" max="16384" width="11.42578125" style="105"/>
  </cols>
  <sheetData>
    <row r="1" spans="1:27" ht="4.5" customHeight="1" x14ac:dyDescent="0.25"/>
    <row r="2" spans="1:27" ht="4.5" customHeight="1" x14ac:dyDescent="0.25">
      <c r="A2" s="123"/>
      <c r="B2" s="123"/>
      <c r="C2" s="123"/>
      <c r="D2" s="123"/>
      <c r="E2" s="123"/>
      <c r="F2" s="123"/>
      <c r="G2" s="123"/>
      <c r="H2" s="123"/>
      <c r="I2" s="123"/>
      <c r="J2" s="123"/>
      <c r="K2" s="123"/>
      <c r="L2" s="123"/>
      <c r="M2" s="123"/>
      <c r="N2" s="123"/>
      <c r="O2" s="123"/>
      <c r="P2" s="123"/>
    </row>
    <row r="3" spans="1:27" x14ac:dyDescent="0.25">
      <c r="A3" s="123"/>
      <c r="B3" s="268" t="s">
        <v>254</v>
      </c>
      <c r="C3" s="268"/>
      <c r="D3" s="268"/>
      <c r="E3" s="268"/>
      <c r="F3" s="268"/>
      <c r="G3" s="268"/>
      <c r="H3" s="268"/>
      <c r="I3" s="268"/>
      <c r="J3" s="268"/>
      <c r="K3" s="268"/>
      <c r="L3" s="268"/>
      <c r="M3" s="268"/>
      <c r="N3" s="268"/>
      <c r="O3" s="268"/>
      <c r="P3" s="268"/>
    </row>
    <row r="4" spans="1:27" x14ac:dyDescent="0.25">
      <c r="A4" s="123"/>
      <c r="B4" s="268"/>
      <c r="C4" s="268"/>
      <c r="D4" s="268"/>
      <c r="E4" s="268"/>
      <c r="F4" s="268"/>
      <c r="G4" s="268"/>
      <c r="H4" s="268"/>
      <c r="I4" s="268"/>
      <c r="J4" s="268"/>
      <c r="K4" s="268"/>
      <c r="L4" s="268"/>
      <c r="M4" s="268"/>
      <c r="N4" s="268"/>
      <c r="O4" s="268"/>
      <c r="P4" s="268"/>
    </row>
    <row r="5" spans="1:27" x14ac:dyDescent="0.25">
      <c r="A5" s="123"/>
      <c r="B5" s="268"/>
      <c r="C5" s="268"/>
      <c r="D5" s="268"/>
      <c r="E5" s="268"/>
      <c r="F5" s="268"/>
      <c r="G5" s="268"/>
      <c r="H5" s="268"/>
      <c r="I5" s="268"/>
      <c r="J5" s="268"/>
      <c r="K5" s="268"/>
      <c r="L5" s="268"/>
      <c r="M5" s="268"/>
      <c r="N5" s="268"/>
      <c r="O5" s="268"/>
      <c r="P5" s="268"/>
      <c r="AA5" s="150"/>
    </row>
    <row r="6" spans="1:27" x14ac:dyDescent="0.25">
      <c r="A6" s="123"/>
      <c r="B6" s="268"/>
      <c r="C6" s="268"/>
      <c r="D6" s="268"/>
      <c r="E6" s="268"/>
      <c r="F6" s="268"/>
      <c r="G6" s="268"/>
      <c r="H6" s="268"/>
      <c r="I6" s="268"/>
      <c r="J6" s="268"/>
      <c r="K6" s="268"/>
      <c r="L6" s="268"/>
      <c r="M6" s="268"/>
      <c r="N6" s="268"/>
      <c r="O6" s="268"/>
      <c r="P6" s="268"/>
    </row>
    <row r="7" spans="1:27" ht="4.5" customHeight="1" x14ac:dyDescent="0.25">
      <c r="A7" s="123"/>
      <c r="B7" s="123"/>
      <c r="C7" s="123"/>
      <c r="D7" s="123"/>
      <c r="E7" s="123"/>
      <c r="F7" s="123"/>
      <c r="G7" s="123"/>
      <c r="H7" s="123"/>
      <c r="I7" s="123"/>
      <c r="J7" s="123"/>
      <c r="K7" s="123"/>
      <c r="L7" s="123"/>
      <c r="M7" s="123"/>
      <c r="N7" s="123"/>
      <c r="O7" s="123"/>
      <c r="P7" s="123"/>
    </row>
    <row r="8" spans="1:27" x14ac:dyDescent="0.25">
      <c r="A8" s="123"/>
      <c r="B8" s="124" t="s">
        <v>238</v>
      </c>
      <c r="C8" s="125"/>
      <c r="D8" s="125"/>
      <c r="E8" s="125"/>
      <c r="F8" s="125"/>
      <c r="G8" s="125"/>
      <c r="H8" s="125"/>
      <c r="I8" s="125"/>
      <c r="J8" s="125"/>
      <c r="K8" s="125"/>
      <c r="L8" s="125"/>
      <c r="M8" s="125"/>
      <c r="N8" s="125"/>
      <c r="O8" s="125"/>
      <c r="P8" s="125"/>
    </row>
    <row r="9" spans="1:27" ht="15.75" thickBot="1" x14ac:dyDescent="0.3">
      <c r="A9" s="123"/>
      <c r="B9" s="125"/>
      <c r="C9" s="124"/>
      <c r="D9" s="124"/>
      <c r="E9" s="124"/>
      <c r="F9" s="125"/>
      <c r="G9" s="125"/>
      <c r="H9" s="125"/>
      <c r="I9" s="125"/>
      <c r="J9" s="125"/>
      <c r="K9" s="125"/>
      <c r="L9" s="125"/>
      <c r="M9" s="125"/>
      <c r="N9" s="125"/>
      <c r="O9" s="125"/>
      <c r="P9" s="125"/>
    </row>
    <row r="10" spans="1:27" ht="33.75" customHeight="1" thickBot="1" x14ac:dyDescent="0.3">
      <c r="A10" s="126"/>
      <c r="B10" s="125"/>
      <c r="C10" s="285" t="s">
        <v>261</v>
      </c>
      <c r="D10" s="286"/>
      <c r="E10" s="269" t="s">
        <v>216</v>
      </c>
      <c r="F10" s="270"/>
      <c r="G10" s="127" t="s">
        <v>86</v>
      </c>
      <c r="H10" s="128" t="s">
        <v>187</v>
      </c>
      <c r="I10" s="128" t="s">
        <v>215</v>
      </c>
      <c r="J10" s="128" t="s">
        <v>213</v>
      </c>
      <c r="K10" s="128" t="s">
        <v>217</v>
      </c>
      <c r="L10" s="129" t="s">
        <v>236</v>
      </c>
      <c r="M10" s="125"/>
      <c r="N10" s="125"/>
      <c r="O10" s="125"/>
      <c r="P10" s="125"/>
    </row>
    <row r="11" spans="1:27" ht="27.75" customHeight="1" x14ac:dyDescent="0.25">
      <c r="A11" s="123"/>
      <c r="B11" s="125"/>
      <c r="C11" s="279" t="s">
        <v>235</v>
      </c>
      <c r="D11" s="280"/>
      <c r="E11" s="271" t="s">
        <v>219</v>
      </c>
      <c r="F11" s="271"/>
      <c r="G11" s="122">
        <f>IF(
OR($E$10="Patient",$E$10="Votre établissement",$E$10="Assurance Maladie",$E$10="Etablissement Receveur"),
COUNTIFS(Tableau1[Type_Trajet],Cas_Art80!$A$2,Tableau1[Statut_TRP],"Réalisé",Tableau1[Type de véhicule],G$10,Tableau1[A la charge],$E$10)+
COUNTIFS(Tableau1[Type_Trajet],Cas_Art80!$A$3,Tableau1[Statut_TRP],"Réalisé",Tableau1[Type de véhicule],G$10,Tableau1[A la charge],$E$10)+
COUNTIFS(Tableau1[Type_Trajet],Cas_Art80!$A$4,Tableau1[Statut_TRP],"Réalisé",Tableau1[Type de véhicule],G$10,Tableau1[A la charge],$E$10)+
COUNTIFS(Tableau1[Type_Trajet],Cas_Art80!$A$5,Tableau1[Statut_TRP],"Réalisé",Tableau1[Type de véhicule],G$10,Tableau1[A la charge],$E$10)+
COUNTIFS(Tableau1[Type_Trajet],Cas_Art80!$A$6,Tableau1[Statut_TRP],"Réalisé",Tableau1[Type de véhicule],G$10,Tableau1[A la charge],$E$10)+
COUNTIFS(Tableau1[Type_Trajet],Cas_Art80!$A$7,Tableau1[Statut_TRP],"Réalisé",Tableau1[Type de véhicule],G$10,Tableau1[A la charge],$E$10)+
COUNTIFS(Tableau1[Type_Trajet],Cas_Art80!$A$8,Tableau1[Statut_TRP],"Réalisé",Tableau1[Type de véhicule],G$10,Tableau1[A la charge],$E$10)+
COUNTIFS(Tableau1[Type_Trajet],Cas_Art80!$A$9,Tableau1[Statut_TRP],"Réalisé",Tableau1[Type de véhicule],G$10,Tableau1[A la charge],$E$10)+
COUNTIFS(Tableau1[Type_Trajet],Cas_Art80!$A$10,Tableau1[Statut_TRP],"Réalisé",Tableau1[Type de véhicule],G$10,Tableau1[A la charge],$E$10),
COUNTIFS(Tableau1[Type_Trajet],Cas_Art80!$A$2,Tableau1[Statut_TRP],"Réalisé",Tableau1[Type de véhicule],G$10)+
COUNTIFS(Tableau1[Type_Trajet],Cas_Art80!$A$3,Tableau1[Statut_TRP],"Réalisé",Tableau1[Type de véhicule],G$10)+
COUNTIFS(Tableau1[Type_Trajet],Cas_Art80!$A$4,Tableau1[Statut_TRP],"Réalisé",Tableau1[Type de véhicule],G$10)+
COUNTIFS(Tableau1[Type_Trajet],Cas_Art80!$A$5,Tableau1[Statut_TRP],"Réalisé",Tableau1[Type de véhicule],G$10)+
COUNTIFS(Tableau1[Type_Trajet],Cas_Art80!$A$6,Tableau1[Statut_TRP],"Réalisé",Tableau1[Type de véhicule],G$10)+
COUNTIFS(Tableau1[Type_Trajet],Cas_Art80!$A$7,Tableau1[Statut_TRP],"Réalisé",Tableau1[Type de véhicule],G$10)+
COUNTIFS(Tableau1[Type_Trajet],Cas_Art80!$A$8,Tableau1[Statut_TRP],"Réalisé",Tableau1[Type de véhicule],G$10)+
COUNTIFS(Tableau1[Type_Trajet],Cas_Art80!$A$9,Tableau1[Statut_TRP],"Réalisé",Tableau1[Type de véhicule],G$10)+
COUNTIFS(Tableau1[Type_Trajet],Cas_Art80!$A$10,Tableau1[Statut_TRP],"Réalisé",Tableau1[Type de véhicule],G$10)
)</f>
        <v>0</v>
      </c>
      <c r="H11" s="122">
        <f>IF(
OR($E$10="Patient",$E$10="Votre établissement",$E$10="Assurance Maladie",$E$10="Etablissement Receveur"),
COUNTIFS(Tableau1[Type_Trajet],Cas_Art80!$A$2,Tableau1[Statut_TRP],"Réalisé",Tableau1[Type de véhicule],H$10,Tableau1[A la charge],$E$10)+
COUNTIFS(Tableau1[Type_Trajet],Cas_Art80!$A$3,Tableau1[Statut_TRP],"Réalisé",Tableau1[Type de véhicule],H$10,Tableau1[A la charge],$E$10)+
COUNTIFS(Tableau1[Type_Trajet],Cas_Art80!$A$4,Tableau1[Statut_TRP],"Réalisé",Tableau1[Type de véhicule],H$10,Tableau1[A la charge],$E$10)+
COUNTIFS(Tableau1[Type_Trajet],Cas_Art80!$A$5,Tableau1[Statut_TRP],"Réalisé",Tableau1[Type de véhicule],H$10,Tableau1[A la charge],$E$10)+
COUNTIFS(Tableau1[Type_Trajet],Cas_Art80!$A$6,Tableau1[Statut_TRP],"Réalisé",Tableau1[Type de véhicule],H$10,Tableau1[A la charge],$E$10)+
COUNTIFS(Tableau1[Type_Trajet],Cas_Art80!$A$7,Tableau1[Statut_TRP],"Réalisé",Tableau1[Type de véhicule],H$10,Tableau1[A la charge],$E$10)+
COUNTIFS(Tableau1[Type_Trajet],Cas_Art80!$A$8,Tableau1[Statut_TRP],"Réalisé",Tableau1[Type de véhicule],H$10,Tableau1[A la charge],$E$10)+
COUNTIFS(Tableau1[Type_Trajet],Cas_Art80!$A$9,Tableau1[Statut_TRP],"Réalisé",Tableau1[Type de véhicule],H$10,Tableau1[A la charge],$E$10)+
COUNTIFS(Tableau1[Type_Trajet],Cas_Art80!$A$10,Tableau1[Statut_TRP],"Réalisé",Tableau1[Type de véhicule],H$10,Tableau1[A la charge],$E$10),
COUNTIFS(Tableau1[Type_Trajet],Cas_Art80!$A$2,Tableau1[Statut_TRP],"Réalisé",Tableau1[Type de véhicule],H$10)+
COUNTIFS(Tableau1[Type_Trajet],Cas_Art80!$A$3,Tableau1[Statut_TRP],"Réalisé",Tableau1[Type de véhicule],H$10)+
COUNTIFS(Tableau1[Type_Trajet],Cas_Art80!$A$4,Tableau1[Statut_TRP],"Réalisé",Tableau1[Type de véhicule],H$10)+
COUNTIFS(Tableau1[Type_Trajet],Cas_Art80!$A$5,Tableau1[Statut_TRP],"Réalisé",Tableau1[Type de véhicule],H$10)+
COUNTIFS(Tableau1[Type_Trajet],Cas_Art80!$A$6,Tableau1[Statut_TRP],"Réalisé",Tableau1[Type de véhicule],H$10)+
COUNTIFS(Tableau1[Type_Trajet],Cas_Art80!$A$7,Tableau1[Statut_TRP],"Réalisé",Tableau1[Type de véhicule],H$10)+
COUNTIFS(Tableau1[Type_Trajet],Cas_Art80!$A$8,Tableau1[Statut_TRP],"Réalisé",Tableau1[Type de véhicule],H$10)+
COUNTIFS(Tableau1[Type_Trajet],Cas_Art80!$A$9,Tableau1[Statut_TRP],"Réalisé",Tableau1[Type de véhicule],H$10)+
COUNTIFS(Tableau1[Type_Trajet],Cas_Art80!$A$10,Tableau1[Statut_TRP],"Réalisé",Tableau1[Type de véhicule],H$10)
)</f>
        <v>0</v>
      </c>
      <c r="I11" s="122">
        <f>IF(
OR($E$10="Patient",$E$10="Votre établissement",$E$10="Assurance Maladie",$E$10="Etablissement Receveur"),
COUNTIFS(Tableau1[Type_Trajet],Cas_Art80!$A$2,Tableau1[Statut_TRP],"Réalisé",Tableau1[Type de véhicule],I$10,Tableau1[A la charge],$E$10)+
COUNTIFS(Tableau1[Type_Trajet],Cas_Art80!$A$3,Tableau1[Statut_TRP],"Réalisé",Tableau1[Type de véhicule],I$10,Tableau1[A la charge],$E$10)+
COUNTIFS(Tableau1[Type_Trajet],Cas_Art80!$A$4,Tableau1[Statut_TRP],"Réalisé",Tableau1[Type de véhicule],I$10,Tableau1[A la charge],$E$10)+
COUNTIFS(Tableau1[Type_Trajet],Cas_Art80!$A$5,Tableau1[Statut_TRP],"Réalisé",Tableau1[Type de véhicule],I$10,Tableau1[A la charge],$E$10)+
COUNTIFS(Tableau1[Type_Trajet],Cas_Art80!$A$6,Tableau1[Statut_TRP],"Réalisé",Tableau1[Type de véhicule],I$10,Tableau1[A la charge],$E$10)+
COUNTIFS(Tableau1[Type_Trajet],Cas_Art80!$A$7,Tableau1[Statut_TRP],"Réalisé",Tableau1[Type de véhicule],I$10,Tableau1[A la charge],$E$10)+
COUNTIFS(Tableau1[Type_Trajet],Cas_Art80!$A$8,Tableau1[Statut_TRP],"Réalisé",Tableau1[Type de véhicule],I$10,Tableau1[A la charge],$E$10)+
COUNTIFS(Tableau1[Type_Trajet],Cas_Art80!$A$9,Tableau1[Statut_TRP],"Réalisé",Tableau1[Type de véhicule],I$10,Tableau1[A la charge],$E$10)+
COUNTIFS(Tableau1[Type_Trajet],Cas_Art80!$A$10,Tableau1[Statut_TRP],"Réalisé",Tableau1[Type de véhicule],I$10,Tableau1[A la charge],$E$10),
COUNTIFS(Tableau1[Type_Trajet],Cas_Art80!$A$2,Tableau1[Statut_TRP],"Réalisé",Tableau1[Type de véhicule],I$10)+
COUNTIFS(Tableau1[Type_Trajet],Cas_Art80!$A$3,Tableau1[Statut_TRP],"Réalisé",Tableau1[Type de véhicule],I$10)+
COUNTIFS(Tableau1[Type_Trajet],Cas_Art80!$A$4,Tableau1[Statut_TRP],"Réalisé",Tableau1[Type de véhicule],I$10)+
COUNTIFS(Tableau1[Type_Trajet],Cas_Art80!$A$5,Tableau1[Statut_TRP],"Réalisé",Tableau1[Type de véhicule],I$10)+
COUNTIFS(Tableau1[Type_Trajet],Cas_Art80!$A$6,Tableau1[Statut_TRP],"Réalisé",Tableau1[Type de véhicule],I$10)+
COUNTIFS(Tableau1[Type_Trajet],Cas_Art80!$A$7,Tableau1[Statut_TRP],"Réalisé",Tableau1[Type de véhicule],I$10)+
COUNTIFS(Tableau1[Type_Trajet],Cas_Art80!$A$8,Tableau1[Statut_TRP],"Réalisé",Tableau1[Type de véhicule],I$10)+
COUNTIFS(Tableau1[Type_Trajet],Cas_Art80!$A$9,Tableau1[Statut_TRP],"Réalisé",Tableau1[Type de véhicule],I$10)+
COUNTIFS(Tableau1[Type_Trajet],Cas_Art80!$A$10,Tableau1[Statut_TRP],"Réalisé",Tableau1[Type de véhicule],I$10)
)</f>
        <v>0</v>
      </c>
      <c r="J11" s="122">
        <f>IF(
OR($E$10="Patient",$E$10="Votre établissement",$E$10="Assurance Maladie",$E$10="Etablissement Receveur"),
COUNTIFS(Tableau1[Type_Trajet],Cas_Art80!$A$2,Tableau1[Statut_TRP],"Réalisé",Tableau1[Type de véhicule],J$10,Tableau1[A la charge],$E$10)+
COUNTIFS(Tableau1[Type_Trajet],Cas_Art80!$A$3,Tableau1[Statut_TRP],"Réalisé",Tableau1[Type de véhicule],J$10,Tableau1[A la charge],$E$10)+
COUNTIFS(Tableau1[Type_Trajet],Cas_Art80!$A$4,Tableau1[Statut_TRP],"Réalisé",Tableau1[Type de véhicule],J$10,Tableau1[A la charge],$E$10)+
COUNTIFS(Tableau1[Type_Trajet],Cas_Art80!$A$5,Tableau1[Statut_TRP],"Réalisé",Tableau1[Type de véhicule],J$10,Tableau1[A la charge],$E$10)+
COUNTIFS(Tableau1[Type_Trajet],Cas_Art80!$A$6,Tableau1[Statut_TRP],"Réalisé",Tableau1[Type de véhicule],J$10,Tableau1[A la charge],$E$10)+
COUNTIFS(Tableau1[Type_Trajet],Cas_Art80!$A$7,Tableau1[Statut_TRP],"Réalisé",Tableau1[Type de véhicule],J$10,Tableau1[A la charge],$E$10)+
COUNTIFS(Tableau1[Type_Trajet],Cas_Art80!$A$8,Tableau1[Statut_TRP],"Réalisé",Tableau1[Type de véhicule],J$10,Tableau1[A la charge],$E$10)+
COUNTIFS(Tableau1[Type_Trajet],Cas_Art80!$A$9,Tableau1[Statut_TRP],"Réalisé",Tableau1[Type de véhicule],J$10,Tableau1[A la charge],$E$10)+
COUNTIFS(Tableau1[Type_Trajet],Cas_Art80!$A$10,Tableau1[Statut_TRP],"Réalisé",Tableau1[Type de véhicule],J$10,Tableau1[A la charge],$E$10),
COUNTIFS(Tableau1[Type_Trajet],Cas_Art80!$A$2,Tableau1[Statut_TRP],"Réalisé",Tableau1[Type de véhicule],J$10)+
COUNTIFS(Tableau1[Type_Trajet],Cas_Art80!$A$3,Tableau1[Statut_TRP],"Réalisé",Tableau1[Type de véhicule],J$10)+
COUNTIFS(Tableau1[Type_Trajet],Cas_Art80!$A$4,Tableau1[Statut_TRP],"Réalisé",Tableau1[Type de véhicule],J$10)+
COUNTIFS(Tableau1[Type_Trajet],Cas_Art80!$A$5,Tableau1[Statut_TRP],"Réalisé",Tableau1[Type de véhicule],J$10)+
COUNTIFS(Tableau1[Type_Trajet],Cas_Art80!$A$6,Tableau1[Statut_TRP],"Réalisé",Tableau1[Type de véhicule],J$10)+
COUNTIFS(Tableau1[Type_Trajet],Cas_Art80!$A$7,Tableau1[Statut_TRP],"Réalisé",Tableau1[Type de véhicule],J$10)+
COUNTIFS(Tableau1[Type_Trajet],Cas_Art80!$A$8,Tableau1[Statut_TRP],"Réalisé",Tableau1[Type de véhicule],J$10)+
COUNTIFS(Tableau1[Type_Trajet],Cas_Art80!$A$9,Tableau1[Statut_TRP],"Réalisé",Tableau1[Type de véhicule],J$10)+
COUNTIFS(Tableau1[Type_Trajet],Cas_Art80!$A$10,Tableau1[Statut_TRP],"Réalisé",Tableau1[Type de véhicule],J$10)
)</f>
        <v>0</v>
      </c>
      <c r="K11" s="122">
        <f>IF(
OR($E$10="Patient",$E$10="Votre établissement",$E$10="Assurance Maladie",$E$10="Etablissement Receveur"),
COUNTIFS(Tableau1[Type_Trajet],Cas_Art80!$A$2,Tableau1[Statut_TRP],"Réalisé",Tableau1[Type de véhicule],K$10,Tableau1[A la charge],$E$10)+
COUNTIFS(Tableau1[Type_Trajet],Cas_Art80!$A$3,Tableau1[Statut_TRP],"Réalisé",Tableau1[Type de véhicule],K$10,Tableau1[A la charge],$E$10)+
COUNTIFS(Tableau1[Type_Trajet],Cas_Art80!$A$4,Tableau1[Statut_TRP],"Réalisé",Tableau1[Type de véhicule],K$10,Tableau1[A la charge],$E$10)+
COUNTIFS(Tableau1[Type_Trajet],Cas_Art80!$A$5,Tableau1[Statut_TRP],"Réalisé",Tableau1[Type de véhicule],K$10,Tableau1[A la charge],$E$10)+
COUNTIFS(Tableau1[Type_Trajet],Cas_Art80!$A$6,Tableau1[Statut_TRP],"Réalisé",Tableau1[Type de véhicule],K$10,Tableau1[A la charge],$E$10)+
COUNTIFS(Tableau1[Type_Trajet],Cas_Art80!$A$7,Tableau1[Statut_TRP],"Réalisé",Tableau1[Type de véhicule],K$10,Tableau1[A la charge],$E$10)+
COUNTIFS(Tableau1[Type_Trajet],Cas_Art80!$A$8,Tableau1[Statut_TRP],"Réalisé",Tableau1[Type de véhicule],K$10,Tableau1[A la charge],$E$10)+
COUNTIFS(Tableau1[Type_Trajet],Cas_Art80!$A$9,Tableau1[Statut_TRP],"Réalisé",Tableau1[Type de véhicule],K$10,Tableau1[A la charge],$E$10)+
COUNTIFS(Tableau1[Type_Trajet],Cas_Art80!$A$10,Tableau1[Statut_TRP],"Réalisé",Tableau1[Type de véhicule],K$10,Tableau1[A la charge],$E$10),
COUNTIFS(Tableau1[Type_Trajet],Cas_Art80!$A$2,Tableau1[Statut_TRP],"Réalisé",Tableau1[Type de véhicule],K$10)+
COUNTIFS(Tableau1[Type_Trajet],Cas_Art80!$A$3,Tableau1[Statut_TRP],"Réalisé",Tableau1[Type de véhicule],K$10)+
COUNTIFS(Tableau1[Type_Trajet],Cas_Art80!$A$4,Tableau1[Statut_TRP],"Réalisé",Tableau1[Type de véhicule],K$10)+
COUNTIFS(Tableau1[Type_Trajet],Cas_Art80!$A$5,Tableau1[Statut_TRP],"Réalisé",Tableau1[Type de véhicule],K$10)+
COUNTIFS(Tableau1[Type_Trajet],Cas_Art80!$A$6,Tableau1[Statut_TRP],"Réalisé",Tableau1[Type de véhicule],K$10)+
COUNTIFS(Tableau1[Type_Trajet],Cas_Art80!$A$7,Tableau1[Statut_TRP],"Réalisé",Tableau1[Type de véhicule],K$10)+
COUNTIFS(Tableau1[Type_Trajet],Cas_Art80!$A$8,Tableau1[Statut_TRP],"Réalisé",Tableau1[Type de véhicule],K$10)+
COUNTIFS(Tableau1[Type_Trajet],Cas_Art80!$A$9,Tableau1[Statut_TRP],"Réalisé",Tableau1[Type de véhicule],K$10)+
COUNTIFS(Tableau1[Type_Trajet],Cas_Art80!$A$10,Tableau1[Statut_TRP],"Réalisé",Tableau1[Type de véhicule],K$10)
)</f>
        <v>0</v>
      </c>
      <c r="L11" s="148">
        <f>SUM(G11:K11)</f>
        <v>0</v>
      </c>
      <c r="M11" s="125"/>
      <c r="N11" s="125"/>
      <c r="O11" s="125"/>
      <c r="P11" s="125"/>
    </row>
    <row r="12" spans="1:27" ht="26.25" customHeight="1" x14ac:dyDescent="0.25">
      <c r="A12" s="123"/>
      <c r="B12" s="125"/>
      <c r="C12" s="281"/>
      <c r="D12" s="282"/>
      <c r="E12" s="261" t="s">
        <v>220</v>
      </c>
      <c r="F12" s="261"/>
      <c r="G12" s="122">
        <f>IF(
OR($E$10="Patient",$E$10="Votre établissement",$E$10="Assurance Maladie",$E$10="Etablissement Receveur"),
COUNTIFS(Tableau1[Type_Trajet],Cas_Art80!$A$11,Tableau1[Statut_TRP],"Réalisé",Tableau1[Type de véhicule],G$10,Tableau1[A la charge],$E$10),
COUNTIFS(Tableau1[Type_Trajet],Cas_Art80!$A$11,Tableau1[Statut_TRP],"Réalisé",Tableau1[Type de véhicule],G$10
))</f>
        <v>0</v>
      </c>
      <c r="H12" s="122">
        <f>IF(OR($E$10="Patient",$E$10="Votre établissement",$E$10="Assurance Maladie",$E$10="Etablissement Receveur"),
COUNTIFS(Tableau1[Type_Trajet],Cas_Art80!$A$11,Tableau1[Statut_TRP],"Réalisé",Tableau1[Type de véhicule],H$10,Tableau1[A la charge],$E$10),
COUNTIFS(Tableau1[Type_Trajet],Cas_Art80!$A$11,Tableau1[Statut_TRP],"Réalisé",Tableau1[Type de véhicule],H$10))</f>
        <v>0</v>
      </c>
      <c r="I12" s="122">
        <f>IF(OR($E$10="Patient",$E$10="Votre établissement",$E$10="Assurance Maladie",$E$10="Etablissement Receveur"),
COUNTIFS(Tableau1[Type_Trajet],Cas_Art80!$A$11,Tableau1[Statut_TRP],"Réalisé",Tableau1[Type de véhicule],I$10,Tableau1[A la charge],$E$10),
COUNTIFS(Tableau1[Type_Trajet],Cas_Art80!$A$11,Tableau1[Statut_TRP],"Réalisé",Tableau1[Type de véhicule],I$10))</f>
        <v>0</v>
      </c>
      <c r="J12" s="122">
        <f>IF(OR($E$10="Patient",$E$10="Votre établissement",$E$10="Assurance Maladie",$E$10="Etablissement Receveur"),
COUNTIFS(Tableau1[Type_Trajet],Cas_Art80!$A$11,Tableau1[Statut_TRP],"Réalisé",Tableau1[Type de véhicule],J$10,Tableau1[A la charge],$E$10),
COUNTIFS(Tableau1[Type_Trajet],Cas_Art80!$A$11,Tableau1[Statut_TRP],"Réalisé",Tableau1[Type de véhicule],J$10)
)</f>
        <v>0</v>
      </c>
      <c r="K12" s="130">
        <f>IF(OR($E$10="Patient",$E$10="Votre établissement",$E$10="Assurance Maladie",$E$10="Etablissement Receveur"),
COUNTIFS(Tableau1[Type_Trajet],Cas_Art80!$A$11,Tableau1[Statut_TRP],"Réalisé",Tableau1[Type de véhicule],K$10,Tableau1[A la charge],$E$10),
COUNTIFS(Tableau1[Type_Trajet],Cas_Art80!$A$11,Tableau1[Statut_TRP],"Réalisé",Tableau1[Type de véhicule],K$10)
)</f>
        <v>0</v>
      </c>
      <c r="L12" s="148">
        <f>SUM(G12:K12)</f>
        <v>0</v>
      </c>
      <c r="M12" s="125"/>
      <c r="N12" s="125"/>
      <c r="O12" s="125"/>
      <c r="P12" s="125"/>
    </row>
    <row r="13" spans="1:27" ht="18" customHeight="1" x14ac:dyDescent="0.25">
      <c r="A13" s="123"/>
      <c r="B13" s="125"/>
      <c r="C13" s="281"/>
      <c r="D13" s="282"/>
      <c r="E13" s="261" t="s">
        <v>221</v>
      </c>
      <c r="F13" s="261"/>
      <c r="G13" s="122">
        <f>IF(
OR($E$10="Patient",$E$10="Votre établissement",$E$10="Assurance Maladie",$E$10="Etablissement Receveur"),
COUNTIFS(Tableau1[Type_Trajet],Cas_Art80!B11,Tableau1[Statut_TRP],"Réalisé",Tableau1[Type de véhicule],G$10,Tableau1[A la charge],$E$10)+
COUNTIFS(Tableau1[Type_Trajet],Cas_Art80!B12,Tableau1[Statut_TRP],"Réalisé",Tableau1[Type de véhicule],G$10,Tableau1[A la charge],$E$10)+
COUNTIFS(Tableau1[Type_Trajet],Cas_Art80!B13,Tableau1[Statut_TRP],"Réalisé",Tableau1[Type de véhicule],G$10,Tableau1[A la charge],$E$10)+
COUNTIFS(Tableau1[Type_Trajet],Cas_Art80!B14,Tableau1[Statut_TRP],"Réalisé",Tableau1[Type de véhicule],G$10,Tableau1[A la charge],$E$10)+
COUNTIFS(Tableau1[Type_Trajet],Cas_Art80!B15,Tableau1[Statut_TRP],"Réalisé",Tableau1[Type de véhicule],G$10,Tableau1[A la charge],$E$10)+
COUNTIFS(Tableau1[Type_Trajet],Cas_Art80!B16,Tableau1[Statut_TRP],"Réalisé",Tableau1[Type de véhicule],G$10,Tableau1[A la charge],$E$10),
COUNTIFS(Tableau1[Type_Trajet],Cas_Art80!B11,Tableau1[Statut_TRP],"Réalisé",Tableau1[Type de véhicule],G$10)+
COUNTIFS(Tableau1[Type_Trajet],Cas_Art80!B12,Tableau1[Statut_TRP],"Réalisé",Tableau1[Type de véhicule],G$10)+
COUNTIFS(Tableau1[Type_Trajet],Cas_Art80!B13,Tableau1[Statut_TRP],"Réalisé",Tableau1[Type de véhicule],G$10)+
COUNTIFS(Tableau1[Type_Trajet],Cas_Art80!B14,Tableau1[Statut_TRP],"Réalisé",Tableau1[Type de véhicule],G$10)+
COUNTIFS(Tableau1[Type_Trajet],Cas_Art80!B15,Tableau1[Statut_TRP],"Réalisé",Tableau1[Type de véhicule],G$10)+
COUNTIFS(Tableau1[Type_Trajet],Cas_Art80!B16,Tableau1[Statut_TRP],"Réalisé",Tableau1[Type de véhicule],G$10)
)</f>
        <v>0</v>
      </c>
      <c r="H13" s="122">
        <f>IF(
OR($E$10="Patient",$E$10="Votre établissement",$E$10="Assurance Maladie",$E$10="Etablissement Receveur"),
COUNTIFS(Tableau1[Type_Trajet],Cas_Art80!B11,Tableau1[Statut_TRP],"Réalisé",Tableau1[Type de véhicule],H$10,Tableau1[A la charge],$E$10)+
COUNTIFS(Tableau1[Type_Trajet],Cas_Art80!B12,Tableau1[Statut_TRP],"Réalisé",Tableau1[Type de véhicule],H$10,Tableau1[A la charge],$E$10)+
COUNTIFS(Tableau1[Type_Trajet],Cas_Art80!B13,Tableau1[Statut_TRP],"Réalisé",Tableau1[Type de véhicule],H$10,Tableau1[A la charge],$E$10)+
COUNTIFS(Tableau1[Type_Trajet],Cas_Art80!B14,Tableau1[Statut_TRP],"Réalisé",Tableau1[Type de véhicule],H$10,Tableau1[A la charge],$E$10)+
COUNTIFS(Tableau1[Type_Trajet],Cas_Art80!B15,Tableau1[Statut_TRP],"Réalisé",Tableau1[Type de véhicule],H$10,Tableau1[A la charge],$E$10)+
COUNTIFS(Tableau1[Type_Trajet],Cas_Art80!B16,Tableau1[Statut_TRP],"Réalisé",Tableau1[Type de véhicule],H$10,Tableau1[A la charge],$E$10),
COUNTIFS(Tableau1[Type_Trajet],Cas_Art80!B11,Tableau1[Statut_TRP],"Réalisé",Tableau1[Type de véhicule],H$10)+
COUNTIFS(Tableau1[Type_Trajet],Cas_Art80!B12,Tableau1[Statut_TRP],"Réalisé",Tableau1[Type de véhicule],H$10)+
COUNTIFS(Tableau1[Type_Trajet],Cas_Art80!B13,Tableau1[Statut_TRP],"Réalisé",Tableau1[Type de véhicule],H$10)+
COUNTIFS(Tableau1[Type_Trajet],Cas_Art80!B14,Tableau1[Statut_TRP],"Réalisé",Tableau1[Type de véhicule],H$10)+
COUNTIFS(Tableau1[Type_Trajet],Cas_Art80!B15,Tableau1[Statut_TRP],"Réalisé",Tableau1[Type de véhicule],H$10)+
COUNTIFS(Tableau1[Type_Trajet],Cas_Art80!B16,Tableau1[Statut_TRP],"Réalisé",Tableau1[Type de véhicule],H$10)
)</f>
        <v>0</v>
      </c>
      <c r="I13" s="122">
        <f>IF(
OR($E$10="Patient",$E$10="Votre établissement",$E$10="Assurance Maladie",$E$10="Etablissement Receveur"),
COUNTIFS(Tableau1[Type_Trajet],Cas_Art80!B11,Tableau1[Statut_TRP],"Réalisé",Tableau1[Type de véhicule],I$10,Tableau1[A la charge],$E$10)+
COUNTIFS(Tableau1[Type_Trajet],Cas_Art80!B12,Tableau1[Statut_TRP],"Réalisé",Tableau1[Type de véhicule],I$10,Tableau1[A la charge],$E$10)+
COUNTIFS(Tableau1[Type_Trajet],Cas_Art80!B13,Tableau1[Statut_TRP],"Réalisé",Tableau1[Type de véhicule],I$10,Tableau1[A la charge],$E$10)+
COUNTIFS(Tableau1[Type_Trajet],Cas_Art80!B14,Tableau1[Statut_TRP],"Réalisé",Tableau1[Type de véhicule],I$10,Tableau1[A la charge],$E$10)+
COUNTIFS(Tableau1[Type_Trajet],Cas_Art80!B15,Tableau1[Statut_TRP],"Réalisé",Tableau1[Type de véhicule],I$10,Tableau1[A la charge],$E$10)+
COUNTIFS(Tableau1[Type_Trajet],Cas_Art80!B16,Tableau1[Statut_TRP],"Réalisé",Tableau1[Type de véhicule],I$10,Tableau1[A la charge],$E$10),
COUNTIFS(Tableau1[Type_Trajet],Cas_Art80!B11,Tableau1[Statut_TRP],"Réalisé",Tableau1[Type de véhicule],I$10)+
COUNTIFS(Tableau1[Type_Trajet],Cas_Art80!B12,Tableau1[Statut_TRP],"Réalisé",Tableau1[Type de véhicule],I$10)+
COUNTIFS(Tableau1[Type_Trajet],Cas_Art80!B13,Tableau1[Statut_TRP],"Réalisé",Tableau1[Type de véhicule],I$10)+
COUNTIFS(Tableau1[Type_Trajet],Cas_Art80!B14,Tableau1[Statut_TRP],"Réalisé",Tableau1[Type de véhicule],I$10)+
COUNTIFS(Tableau1[Type_Trajet],Cas_Art80!B15,Tableau1[Statut_TRP],"Réalisé",Tableau1[Type de véhicule],I$10)+
COUNTIFS(Tableau1[Type_Trajet],Cas_Art80!B16,Tableau1[Statut_TRP],"Réalisé",Tableau1[Type de véhicule],I$10)
)</f>
        <v>0</v>
      </c>
      <c r="J13" s="122">
        <f>IF(
OR($E$10="Patient",$E$10="Votre établissement",$E$10="Assurance Maladie",$E$10="Etablissement Receveur"),
COUNTIFS(Tableau1[Type_Trajet],Cas_Art80!B11,Tableau1[Statut_TRP],"Réalisé",Tableau1[Type de véhicule],J$10,Tableau1[A la charge],$E$10)+
COUNTIFS(Tableau1[Type_Trajet],Cas_Art80!B12,Tableau1[Statut_TRP],"Réalisé",Tableau1[Type de véhicule],J$10,Tableau1[A la charge],$E$10)+
COUNTIFS(Tableau1[Type_Trajet],Cas_Art80!B13,Tableau1[Statut_TRP],"Réalisé",Tableau1[Type de véhicule],J$10,Tableau1[A la charge],$E$10)+
COUNTIFS(Tableau1[Type_Trajet],Cas_Art80!B14,Tableau1[Statut_TRP],"Réalisé",Tableau1[Type de véhicule],J$10,Tableau1[A la charge],$E$10)+
COUNTIFS(Tableau1[Type_Trajet],Cas_Art80!B15,Tableau1[Statut_TRP],"Réalisé",Tableau1[Type de véhicule],J$10,Tableau1[A la charge],$E$10)+
COUNTIFS(Tableau1[Type_Trajet],Cas_Art80!B16,Tableau1[Statut_TRP],"Réalisé",Tableau1[Type de véhicule],J$10,Tableau1[A la charge],$E$10),
COUNTIFS(Tableau1[Type_Trajet],Cas_Art80!B11,Tableau1[Statut_TRP],"Réalisé",Tableau1[Type de véhicule],J$10)+
COUNTIFS(Tableau1[Type_Trajet],Cas_Art80!B12,Tableau1[Statut_TRP],"Réalisé",Tableau1[Type de véhicule],J$10)+
COUNTIFS(Tableau1[Type_Trajet],Cas_Art80!B13,Tableau1[Statut_TRP],"Réalisé",Tableau1[Type de véhicule],J$10)+
COUNTIFS(Tableau1[Type_Trajet],Cas_Art80!B14,Tableau1[Statut_TRP],"Réalisé",Tableau1[Type de véhicule],J$10)+
COUNTIFS(Tableau1[Type_Trajet],Cas_Art80!B15,Tableau1[Statut_TRP],"Réalisé",Tableau1[Type de véhicule],J$10)+
COUNTIFS(Tableau1[Type_Trajet],Cas_Art80!B16,Tableau1[Statut_TRP],"Réalisé",Tableau1[Type de véhicule],J$10)
)</f>
        <v>0</v>
      </c>
      <c r="K13" s="130">
        <f>IF(
OR($E$10="Patient",$E$10="Votre établissement",$E$10="Assurance Maladie",$E$10="Etablissement Receveur"),
COUNTIFS(Tableau1[Type_Trajet],Cas_Art80!B11,Tableau1[Statut_TRP],"Réalisé",Tableau1[Type de véhicule],K$10,Tableau1[A la charge],$E$10)+
COUNTIFS(Tableau1[Type_Trajet],Cas_Art80!B12,Tableau1[Statut_TRP],"Réalisé",Tableau1[Type de véhicule],K$10,Tableau1[A la charge],$E$10)+
COUNTIFS(Tableau1[Type_Trajet],Cas_Art80!B13,Tableau1[Statut_TRP],"Réalisé",Tableau1[Type de véhicule],K$10,Tableau1[A la charge],$E$10)+
COUNTIFS(Tableau1[Type_Trajet],Cas_Art80!B14,Tableau1[Statut_TRP],"Réalisé",Tableau1[Type de véhicule],K$10,Tableau1[A la charge],$E$10)+
COUNTIFS(Tableau1[Type_Trajet],Cas_Art80!B15,Tableau1[Statut_TRP],"Réalisé",Tableau1[Type de véhicule],K$10,Tableau1[A la charge],$E$10)+
COUNTIFS(Tableau1[Type_Trajet],Cas_Art80!B16,Tableau1[Statut_TRP],"Réalisé",Tableau1[Type de véhicule],K$10,Tableau1[A la charge],$E$10),
COUNTIFS(Tableau1[Type_Trajet],Cas_Art80!B11,Tableau1[Statut_TRP],"Réalisé",Tableau1[Type de véhicule],K$10)+
COUNTIFS(Tableau1[Type_Trajet],Cas_Art80!B12,Tableau1[Statut_TRP],"Réalisé",Tableau1[Type de véhicule],K$10)+
COUNTIFS(Tableau1[Type_Trajet],Cas_Art80!B13,Tableau1[Statut_TRP],"Réalisé",Tableau1[Type de véhicule],K$10)+
COUNTIFS(Tableau1[Type_Trajet],Cas_Art80!B14,Tableau1[Statut_TRP],"Réalisé",Tableau1[Type de véhicule],K$10)+
COUNTIFS(Tableau1[Type_Trajet],Cas_Art80!B15,Tableau1[Statut_TRP],"Réalisé",Tableau1[Type de véhicule],K$10)+
COUNTIFS(Tableau1[Type_Trajet],Cas_Art80!B16,Tableau1[Statut_TRP],"Réalisé",Tableau1[Type de véhicule],K$10)
)</f>
        <v>0</v>
      </c>
      <c r="L13" s="148">
        <f>SUM(G13:K13)</f>
        <v>0</v>
      </c>
      <c r="M13" s="125"/>
      <c r="N13" s="125"/>
      <c r="O13" s="125"/>
      <c r="P13" s="125"/>
    </row>
    <row r="14" spans="1:27" x14ac:dyDescent="0.25">
      <c r="A14" s="123"/>
      <c r="B14" s="125"/>
      <c r="C14" s="281"/>
      <c r="D14" s="282"/>
      <c r="E14" s="261" t="s">
        <v>222</v>
      </c>
      <c r="F14" s="261"/>
      <c r="G14" s="122">
        <f>IF(
OR($E$10="Patient",$E$10="Votre établissement",$E$10="Assurance Maladie",$E$10="Etablissement Receveur"),
COUNTIFS(Tableau1[Type_Trajet],Cas_Art80!B17,Tableau1[Statut_TRP],"Réalisé",Tableau1[Type de véhicule],G$10,Tableau1[A la charge],$E$10)+
COUNTIFS(Tableau1[Type_Trajet],Cas_Art80!B18,Tableau1[Statut_TRP],"Réalisé",Tableau1[Type de véhicule],G$10,Tableau1[A la charge],$E$10)+
COUNTIFS(Tableau1[Type_Trajet],Cas_Art80!B19,Tableau1[Statut_TRP],"Réalisé",Tableau1[Type de véhicule],G$10,Tableau1[A la charge],$E$10)+
COUNTIFS(Tableau1[Type_Trajet],Cas_Art80!B20,Tableau1[Statut_TRP],"Réalisé",Tableau1[Type de véhicule],G$10,Tableau1[A la charge],$E$10)+
COUNTIFS(Tableau1[Type_Trajet],Cas_Art80!B21,Tableau1[Statut_TRP],"Réalisé",Tableau1[Type de véhicule],G$10,Tableau1[A la charge],$E$10)+
COUNTIFS(Tableau1[Type_Trajet],Cas_Art80!B22,Tableau1[Statut_TRP],"Réalisé",Tableau1[Type de véhicule],G$10,Tableau1[A la charge],$E$10),
COUNTIFS(Tableau1[Type_Trajet],Cas_Art80!B17,Tableau1[Statut_TRP],"Réalisé",Tableau1[Type de véhicule],G$10)+
COUNTIFS(Tableau1[Type_Trajet],Cas_Art80!B18,Tableau1[Statut_TRP],"Réalisé",Tableau1[Type de véhicule],G$10)+
COUNTIFS(Tableau1[Type_Trajet],Cas_Art80!B19,Tableau1[Statut_TRP],"Réalisé",Tableau1[Type de véhicule],G$10)+
COUNTIFS(Tableau1[Type_Trajet],Cas_Art80!B20,Tableau1[Statut_TRP],"Réalisé",Tableau1[Type de véhicule],G$10)+
COUNTIFS(Tableau1[Type_Trajet],Cas_Art80!B21,Tableau1[Statut_TRP],"Réalisé",Tableau1[Type de véhicule],G$10)+
COUNTIFS(Tableau1[Type_Trajet],Cas_Art80!B22,Tableau1[Statut_TRP],"Réalisé",Tableau1[Type de véhicule],G$10)
)</f>
        <v>0</v>
      </c>
      <c r="H14" s="122">
        <f>IF(
OR($E$10="Patient",$E$10="Votre établissement",$E$10="Assurance Maladie",$E$10="Etablissement Receveur"),
COUNTIFS(Tableau1[Type_Trajet],Cas_Art80!B17,Tableau1[Statut_TRP],"Réalisé",Tableau1[Type de véhicule],H$10,Tableau1[A la charge],$E$10)+
COUNTIFS(Tableau1[Type_Trajet],Cas_Art80!B18,Tableau1[Statut_TRP],"Réalisé",Tableau1[Type de véhicule],H$10,Tableau1[A la charge],$E$10)+
COUNTIFS(Tableau1[Type_Trajet],Cas_Art80!B19,Tableau1[Statut_TRP],"Réalisé",Tableau1[Type de véhicule],H$10,Tableau1[A la charge],$E$10)+
COUNTIFS(Tableau1[Type_Trajet],Cas_Art80!B20,Tableau1[Statut_TRP],"Réalisé",Tableau1[Type de véhicule],H$10,Tableau1[A la charge],$E$10)+
COUNTIFS(Tableau1[Type_Trajet],Cas_Art80!B21,Tableau1[Statut_TRP],"Réalisé",Tableau1[Type de véhicule],H$10,Tableau1[A la charge],$E$10)+
COUNTIFS(Tableau1[Type_Trajet],Cas_Art80!B22,Tableau1[Statut_TRP],"Réalisé",Tableau1[Type de véhicule],H$10,Tableau1[A la charge],$E$10),
COUNTIFS(Tableau1[Type_Trajet],Cas_Art80!B17,Tableau1[Statut_TRP],"Réalisé",Tableau1[Type de véhicule],H$10)+
COUNTIFS(Tableau1[Type_Trajet],Cas_Art80!B18,Tableau1[Statut_TRP],"Réalisé",Tableau1[Type de véhicule],H$10)+
COUNTIFS(Tableau1[Type_Trajet],Cas_Art80!B19,Tableau1[Statut_TRP],"Réalisé",Tableau1[Type de véhicule],H$10)+
COUNTIFS(Tableau1[Type_Trajet],Cas_Art80!B20,Tableau1[Statut_TRP],"Réalisé",Tableau1[Type de véhicule],H$10)+
COUNTIFS(Tableau1[Type_Trajet],Cas_Art80!B21,Tableau1[Statut_TRP],"Réalisé",Tableau1[Type de véhicule],H$10)+
COUNTIFS(Tableau1[Type_Trajet],Cas_Art80!B22,Tableau1[Statut_TRP],"Réalisé",Tableau1[Type de véhicule],H$10)
)</f>
        <v>0</v>
      </c>
      <c r="I14" s="122">
        <f>IF(
OR($E$10="Patient",$E$10="Votre établissement",$E$10="Assurance Maladie",$E$10="Etablissement Receveur"),
COUNTIFS(Tableau1[Type_Trajet],Cas_Art80!B17,Tableau1[Statut_TRP],"Réalisé",Tableau1[Type de véhicule],I$10,Tableau1[A la charge],$E$10)+
COUNTIFS(Tableau1[Type_Trajet],Cas_Art80!B18,Tableau1[Statut_TRP],"Réalisé",Tableau1[Type de véhicule],I$10,Tableau1[A la charge],$E$10)+
COUNTIFS(Tableau1[Type_Trajet],Cas_Art80!B19,Tableau1[Statut_TRP],"Réalisé",Tableau1[Type de véhicule],I$10,Tableau1[A la charge],$E$10)+
COUNTIFS(Tableau1[Type_Trajet],Cas_Art80!B20,Tableau1[Statut_TRP],"Réalisé",Tableau1[Type de véhicule],I$10,Tableau1[A la charge],$E$10)+
COUNTIFS(Tableau1[Type_Trajet],Cas_Art80!B21,Tableau1[Statut_TRP],"Réalisé",Tableau1[Type de véhicule],I$10,Tableau1[A la charge],$E$10)+
COUNTIFS(Tableau1[Type_Trajet],Cas_Art80!B22,Tableau1[Statut_TRP],"Réalisé",Tableau1[Type de véhicule],I$10,Tableau1[A la charge],$E$10),
COUNTIFS(Tableau1[Type_Trajet],Cas_Art80!B17,Tableau1[Statut_TRP],"Réalisé",Tableau1[Type de véhicule],I$10)+
COUNTIFS(Tableau1[Type_Trajet],Cas_Art80!B18,Tableau1[Statut_TRP],"Réalisé",Tableau1[Type de véhicule],I$10)+
COUNTIFS(Tableau1[Type_Trajet],Cas_Art80!B19,Tableau1[Statut_TRP],"Réalisé",Tableau1[Type de véhicule],I$10)+
COUNTIFS(Tableau1[Type_Trajet],Cas_Art80!B20,Tableau1[Statut_TRP],"Réalisé",Tableau1[Type de véhicule],I$10)+
COUNTIFS(Tableau1[Type_Trajet],Cas_Art80!B21,Tableau1[Statut_TRP],"Réalisé",Tableau1[Type de véhicule],I$10)+
COUNTIFS(Tableau1[Type_Trajet],Cas_Art80!B22,Tableau1[Statut_TRP],"Réalisé",Tableau1[Type de véhicule],I$10)
)</f>
        <v>0</v>
      </c>
      <c r="J14" s="122">
        <f>IF(
OR($E$10="Patient",$E$10="Votre établissement",$E$10="Assurance Maladie",$E$10="Etablissement Receveur"),
COUNTIFS(Tableau1[Type_Trajet],Cas_Art80!B17,Tableau1[Statut_TRP],"Réalisé",Tableau1[Type de véhicule],J$10,Tableau1[A la charge],$E$10)+
COUNTIFS(Tableau1[Type_Trajet],Cas_Art80!B18,Tableau1[Statut_TRP],"Réalisé",Tableau1[Type de véhicule],J$10,Tableau1[A la charge],$E$10)+
COUNTIFS(Tableau1[Type_Trajet],Cas_Art80!B19,Tableau1[Statut_TRP],"Réalisé",Tableau1[Type de véhicule],J$10,Tableau1[A la charge],$E$10)+
COUNTIFS(Tableau1[Type_Trajet],Cas_Art80!B20,Tableau1[Statut_TRP],"Réalisé",Tableau1[Type de véhicule],J$10,Tableau1[A la charge],$E$10)+
COUNTIFS(Tableau1[Type_Trajet],Cas_Art80!B21,Tableau1[Statut_TRP],"Réalisé",Tableau1[Type de véhicule],J$10,Tableau1[A la charge],$E$10)+
COUNTIFS(Tableau1[Type_Trajet],Cas_Art80!B22,Tableau1[Statut_TRP],"Réalisé",Tableau1[Type de véhicule],J$10,Tableau1[A la charge],$E$10),
COUNTIFS(Tableau1[Type_Trajet],Cas_Art80!B17,Tableau1[Statut_TRP],"Réalisé",Tableau1[Type de véhicule],J$10)+
COUNTIFS(Tableau1[Type_Trajet],Cas_Art80!B18,Tableau1[Statut_TRP],"Réalisé",Tableau1[Type de véhicule],J$10)+
COUNTIFS(Tableau1[Type_Trajet],Cas_Art80!B19,Tableau1[Statut_TRP],"Réalisé",Tableau1[Type de véhicule],J$10)+
COUNTIFS(Tableau1[Type_Trajet],Cas_Art80!B20,Tableau1[Statut_TRP],"Réalisé",Tableau1[Type de véhicule],J$10)+
COUNTIFS(Tableau1[Type_Trajet],Cas_Art80!B21,Tableau1[Statut_TRP],"Réalisé",Tableau1[Type de véhicule],J$10)+
COUNTIFS(Tableau1[Type_Trajet],Cas_Art80!B22,Tableau1[Statut_TRP],"Réalisé",Tableau1[Type de véhicule],J$10)
)</f>
        <v>0</v>
      </c>
      <c r="K14" s="130">
        <f>IF(
OR($E$10="Patient",$E$10="Votre établissement",$E$10="Assurance Maladie",$E$10="Etablissement Receveur"),
COUNTIFS(Tableau1[Type_Trajet],Cas_Art80!B17,Tableau1[Statut_TRP],"Réalisé",Tableau1[Type de véhicule],K$10,Tableau1[A la charge],$E$10)+
COUNTIFS(Tableau1[Type_Trajet],Cas_Art80!B18,Tableau1[Statut_TRP],"Réalisé",Tableau1[Type de véhicule],K$10,Tableau1[A la charge],$E$10)+
COUNTIFS(Tableau1[Type_Trajet],Cas_Art80!B19,Tableau1[Statut_TRP],"Réalisé",Tableau1[Type de véhicule],K$10,Tableau1[A la charge],$E$10)+
COUNTIFS(Tableau1[Type_Trajet],Cas_Art80!B20,Tableau1[Statut_TRP],"Réalisé",Tableau1[Type de véhicule],K$10,Tableau1[A la charge],$E$10)+
COUNTIFS(Tableau1[Type_Trajet],Cas_Art80!B21,Tableau1[Statut_TRP],"Réalisé",Tableau1[Type de véhicule],K$10,Tableau1[A la charge],$E$10)+
COUNTIFS(Tableau1[Type_Trajet],Cas_Art80!B22,Tableau1[Statut_TRP],"Réalisé",Tableau1[Type de véhicule],K$10,Tableau1[A la charge],$E$10),
COUNTIFS(Tableau1[Type_Trajet],Cas_Art80!B17,Tableau1[Statut_TRP],"Réalisé",Tableau1[Type de véhicule],K$10)+
COUNTIFS(Tableau1[Type_Trajet],Cas_Art80!B18,Tableau1[Statut_TRP],"Réalisé",Tableau1[Type de véhicule],K$10)+
COUNTIFS(Tableau1[Type_Trajet],Cas_Art80!B19,Tableau1[Statut_TRP],"Réalisé",Tableau1[Type de véhicule],K$10)+
COUNTIFS(Tableau1[Type_Trajet],Cas_Art80!B20,Tableau1[Statut_TRP],"Réalisé",Tableau1[Type de véhicule],K$10)+
COUNTIFS(Tableau1[Type_Trajet],Cas_Art80!B21,Tableau1[Statut_TRP],"Réalisé",Tableau1[Type de véhicule],K$10)+
COUNTIFS(Tableau1[Type_Trajet],Cas_Art80!B22,Tableau1[Statut_TRP],"Réalisé",Tableau1[Type de véhicule],K$10)
)</f>
        <v>0</v>
      </c>
      <c r="L14" s="148">
        <f>SUM(G14:K14)</f>
        <v>0</v>
      </c>
      <c r="M14" s="125"/>
      <c r="N14" s="125"/>
      <c r="O14" s="125"/>
      <c r="P14" s="125"/>
      <c r="T14" s="151"/>
      <c r="U14" s="151"/>
      <c r="V14" s="151"/>
      <c r="W14" s="151"/>
    </row>
    <row r="15" spans="1:27" x14ac:dyDescent="0.25">
      <c r="A15" s="123"/>
      <c r="B15" s="125"/>
      <c r="C15" s="281"/>
      <c r="D15" s="282"/>
      <c r="E15" s="261" t="s">
        <v>223</v>
      </c>
      <c r="F15" s="261"/>
      <c r="G15" s="122">
        <f>IF(
OR($E$10="Patient",$E$10="Votre établissement",$E$10="Assurance Maladie",$E$10="Etablissement Receveur"),
COUNTIFS(Tableau1[Type_Trajet],Cas_Art80!B2,Tableau1[Statut_TRP],"Réalisé",Tableau1[Type de véhicule],G$10,Tableau1[A la charge],$E$10)+
COUNTIFS(Tableau1[Type_Trajet],Cas_Art80!B3,Tableau1[Statut_TRP],"Réalisé",Tableau1[Type de véhicule],G$10,Tableau1[A la charge],$E$10)+
COUNTIFS(Tableau1[Type_Trajet],Cas_Art80!B4,Tableau1[Statut_TRP],"Réalisé",Tableau1[Type de véhicule],G$10,Tableau1[A la charge],$E$10),
COUNTIFS(Tableau1[Type_Trajet],Cas_Art80!B2,Tableau1[Statut_TRP],"Réalisé",Tableau1[Type de véhicule],G$10)+
COUNTIFS(Tableau1[Type_Trajet],Cas_Art80!B3,Tableau1[Statut_TRP],"Réalisé",Tableau1[Type de véhicule],G$10)+
COUNTIFS(Tableau1[Type_Trajet],Cas_Art80!B4,Tableau1[Statut_TRP],"Réalisé",Tableau1[Type de véhicule],G$10)
)</f>
        <v>0</v>
      </c>
      <c r="H15" s="122">
        <f>IF(
OR($E$10="Patient",$E$10="Votre établissement",$E$10="Assurance Maladie",$E$10="Etablissement Receveur"),
COUNTIFS(Tableau1[Type_Trajet],Cas_Art80!B2,Tableau1[Statut_TRP],"Réalisé",Tableau1[Type de véhicule],H$10,Tableau1[A la charge],$E$10)+
COUNTIFS(Tableau1[Type_Trajet],Cas_Art80!B3,Tableau1[Statut_TRP],"Réalisé",Tableau1[Type de véhicule],H$10,Tableau1[A la charge],$E$10)+
COUNTIFS(Tableau1[Type_Trajet],Cas_Art80!B4,Tableau1[Statut_TRP],"Réalisé",Tableau1[Type de véhicule],H$10,Tableau1[A la charge],$E$10),
COUNTIFS(Tableau1[Type_Trajet],Cas_Art80!B2,Tableau1[Statut_TRP],"Réalisé",Tableau1[Type de véhicule],H$10)+
COUNTIFS(Tableau1[Type_Trajet],Cas_Art80!B3,Tableau1[Statut_TRP],"Réalisé",Tableau1[Type de véhicule],H$10)+
COUNTIFS(Tableau1[Type_Trajet],Cas_Art80!B4,Tableau1[Statut_TRP],"Réalisé",Tableau1[Type de véhicule],H$10)
)</f>
        <v>0</v>
      </c>
      <c r="I15" s="122">
        <f>IF(
OR($E$10="Patient",$E$10="Votre établissement",$E$10="Assurance Maladie",$E$10="Etablissement Receveur"),
COUNTIFS(Tableau1[Type_Trajet],Cas_Art80!B2,Tableau1[Statut_TRP],"Réalisé",Tableau1[Type de véhicule],I$10,Tableau1[A la charge],$E$10)+
COUNTIFS(Tableau1[Type_Trajet],Cas_Art80!B3,Tableau1[Statut_TRP],"Réalisé",Tableau1[Type de véhicule],I$10,Tableau1[A la charge],$E$10)+
COUNTIFS(Tableau1[Type_Trajet],Cas_Art80!B4,Tableau1[Statut_TRP],"Réalisé",Tableau1[Type de véhicule],I$10,Tableau1[A la charge],$E$10),
COUNTIFS(Tableau1[Type_Trajet],Cas_Art80!B2,Tableau1[Statut_TRP],"Réalisé",Tableau1[Type de véhicule],I$10)+
COUNTIFS(Tableau1[Type_Trajet],Cas_Art80!B3,Tableau1[Statut_TRP],"Réalisé",Tableau1[Type de véhicule],I$10)+
COUNTIFS(Tableau1[Type_Trajet],Cas_Art80!B4,Tableau1[Statut_TRP],"Réalisé",Tableau1[Type de véhicule],I$10)
)</f>
        <v>0</v>
      </c>
      <c r="J15" s="122">
        <f>IF(
OR($E$10="Patient",$E$10="Votre établissement",$E$10="Assurance Maladie",$E$10="Etablissement Receveur"),
COUNTIFS(Tableau1[Type_Trajet],Cas_Art80!B2,Tableau1[Statut_TRP],"Réalisé",Tableau1[Type de véhicule],J$10,Tableau1[A la charge],$E$10)+
COUNTIFS(Tableau1[Type_Trajet],Cas_Art80!B3,Tableau1[Statut_TRP],"Réalisé",Tableau1[Type de véhicule],J$10,Tableau1[A la charge],$E$10)+
COUNTIFS(Tableau1[Type_Trajet],Cas_Art80!B4,Tableau1[Statut_TRP],"Réalisé",Tableau1[Type de véhicule],J$10,Tableau1[A la charge],$E$10),
COUNTIFS(Tableau1[Type_Trajet],Cas_Art80!B2,Tableau1[Statut_TRP],"Réalisé",Tableau1[Type de véhicule],J$10)+
COUNTIFS(Tableau1[Type_Trajet],Cas_Art80!B3,Tableau1[Statut_TRP],"Réalisé",Tableau1[Type de véhicule],J$10)+
COUNTIFS(Tableau1[Type_Trajet],Cas_Art80!B4,Tableau1[Statut_TRP],"Réalisé",Tableau1[Type de véhicule],J$10)
)</f>
        <v>0</v>
      </c>
      <c r="K15" s="130">
        <f>IF(
OR($E$10="Patient",$E$10="Votre établissement",$E$10="Assurance Maladie",$E$10="Etablissement Receveur"),
COUNTIFS(Tableau1[Type_Trajet],Cas_Art80!B2,Tableau1[Statut_TRP],"Réalisé",Tableau1[Type de véhicule],K$10,Tableau1[A la charge],$E$10)+
COUNTIFS(Tableau1[Type_Trajet],Cas_Art80!B3,Tableau1[Statut_TRP],"Réalisé",Tableau1[Type de véhicule],K$10,Tableau1[A la charge],$E$10)+
COUNTIFS(Tableau1[Type_Trajet],Cas_Art80!B4,Tableau1[Statut_TRP],"Réalisé",Tableau1[Type de véhicule],K$10,Tableau1[A la charge],$E$10),
COUNTIFS(Tableau1[Type_Trajet],Cas_Art80!B2,Tableau1[Statut_TRP],"Réalisé",Tableau1[Type de véhicule],K$10)+
COUNTIFS(Tableau1[Type_Trajet],Cas_Art80!B3,Tableau1[Statut_TRP],"Réalisé",Tableau1[Type de véhicule],K$10)+
COUNTIFS(Tableau1[Type_Trajet],Cas_Art80!B4,Tableau1[Statut_TRP],"Réalisé",Tableau1[Type de véhicule],K$10)
)</f>
        <v>0</v>
      </c>
      <c r="L15" s="148">
        <f t="shared" ref="L15:L16" si="0">SUM(G15:K15)</f>
        <v>0</v>
      </c>
      <c r="M15" s="125"/>
      <c r="N15" s="125"/>
      <c r="O15" s="125"/>
      <c r="P15" s="125"/>
    </row>
    <row r="16" spans="1:27" x14ac:dyDescent="0.25">
      <c r="A16" s="123"/>
      <c r="B16" s="125"/>
      <c r="C16" s="281"/>
      <c r="D16" s="282"/>
      <c r="E16" s="261" t="s">
        <v>224</v>
      </c>
      <c r="F16" s="261"/>
      <c r="G16" s="122">
        <f>IF(
OR($E$10="Patient",$E$10="Votre établissement",$E$10="Assurance Maladie",$E$10="Etablissement Receveur"),
COUNTIFS(Tableau1[Type_Trajet],Cas_Art80!B5,Tableau1[Statut_TRP],"Réalisé",Tableau1[Type de véhicule],G$10,Tableau1[A la charge],$E$10)+
COUNTIFS(Tableau1[Type_Trajet],Cas_Art80!B6,Tableau1[Statut_TRP],"Réalisé",Tableau1[Type de véhicule],G$10,Tableau1[A la charge],$E$10)+
COUNTIFS(Tableau1[Type_Trajet],Cas_Art80!B7,Tableau1[Statut_TRP],"Réalisé",Tableau1[Type de véhicule],G$10,Tableau1[A la charge],$E$10),
COUNTIFS(Tableau1[Type_Trajet],Cas_Art80!B5,Tableau1[Statut_TRP],"Réalisé",Tableau1[Type de véhicule],G$10)+
COUNTIFS(Tableau1[Type_Trajet],Cas_Art80!B6,Tableau1[Statut_TRP],"Réalisé",Tableau1[Type de véhicule],G$10)+
COUNTIFS(Tableau1[Type_Trajet],Cas_Art80!B7,Tableau1[Statut_TRP],"Réalisé",Tableau1[Type de véhicule],G$10)
)</f>
        <v>0</v>
      </c>
      <c r="H16" s="122">
        <f>IF(
OR($E$10="Patient",$E$10="Votre établissement",$E$10="Assurance Maladie",$E$10="Etablissement Receveur"),
COUNTIFS(Tableau1[Type_Trajet],Cas_Art80!$B$5,Tableau1[Statut_TRP],"Réalisé",Tableau1[Type de véhicule],H$10,Tableau1[A la charge],$E$10)+
COUNTIFS(Tableau1[Type_Trajet],Cas_Art80!$B$6,Tableau1[Statut_TRP],"Réalisé",Tableau1[Type de véhicule],H$10,Tableau1[A la charge],$E$10)+
COUNTIFS(Tableau1[Type_Trajet],Cas_Art80!$B$7,Tableau1[Statut_TRP],"Réalisé",Tableau1[Type de véhicule],H$10,Tableau1[A la charge],$E$10),
COUNTIFS(Tableau1[Type_Trajet],Cas_Art80!$B$5,Tableau1[Statut_TRP],"Réalisé",Tableau1[Type de véhicule],H$10)+
COUNTIFS(Tableau1[Type_Trajet],Cas_Art80!$B$6,Tableau1[Statut_TRP],"Réalisé",Tableau1[Type de véhicule],H$10)+
COUNTIFS(Tableau1[Type_Trajet],Cas_Art80!$B$7,Tableau1[Statut_TRP],"Réalisé",Tableau1[Type de véhicule],H$10)
)</f>
        <v>0</v>
      </c>
      <c r="I16" s="122">
        <f>IF(
OR($E$10="Patient",$E$10="Votre établissement",$E$10="Assurance Maladie",$E$10="Etablissement Receveur"),
COUNTIFS(Tableau1[Type_Trajet],Cas_Art80!$B$5,Tableau1[Statut_TRP],"Réalisé",Tableau1[Type de véhicule],I$10,Tableau1[A la charge],$E$10)+
COUNTIFS(Tableau1[Type_Trajet],Cas_Art80!$B$6,Tableau1[Statut_TRP],"Réalisé",Tableau1[Type de véhicule],I$10,Tableau1[A la charge],$E$10)+
COUNTIFS(Tableau1[Type_Trajet],Cas_Art80!$B$7,Tableau1[Statut_TRP],"Réalisé",Tableau1[Type de véhicule],I$10,Tableau1[A la charge],$E$10),
COUNTIFS(Tableau1[Type_Trajet],Cas_Art80!$B$5,Tableau1[Statut_TRP],"Réalisé",Tableau1[Type de véhicule],I$10)+
COUNTIFS(Tableau1[Type_Trajet],Cas_Art80!$B$6,Tableau1[Statut_TRP],"Réalisé",Tableau1[Type de véhicule],I$10)+
COUNTIFS(Tableau1[Type_Trajet],Cas_Art80!$B$7,Tableau1[Statut_TRP],"Réalisé",Tableau1[Type de véhicule],I$10)
)</f>
        <v>0</v>
      </c>
      <c r="J16" s="122">
        <f>IF(
OR($E$10="Patient",$E$10="Votre établissement",$E$10="Assurance Maladie",$E$10="Etablissement Receveur"),
COUNTIFS(Tableau1[Type_Trajet],Cas_Art80!$B$5,Tableau1[Statut_TRP],"Réalisé",Tableau1[Type de véhicule],J$10,Tableau1[A la charge],$E$10)+
COUNTIFS(Tableau1[Type_Trajet],Cas_Art80!$B$6,Tableau1[Statut_TRP],"Réalisé",Tableau1[Type de véhicule],J$10,Tableau1[A la charge],$E$10)+
COUNTIFS(Tableau1[Type_Trajet],Cas_Art80!$B$7,Tableau1[Statut_TRP],"Réalisé",Tableau1[Type de véhicule],J$10,Tableau1[A la charge],$E$10),
COUNTIFS(Tableau1[Type_Trajet],Cas_Art80!$B$5,Tableau1[Statut_TRP],"Réalisé",Tableau1[Type de véhicule],J$10)+
COUNTIFS(Tableau1[Type_Trajet],Cas_Art80!$B$6,Tableau1[Statut_TRP],"Réalisé",Tableau1[Type de véhicule],J$10)+
COUNTIFS(Tableau1[Type_Trajet],Cas_Art80!$B$7,Tableau1[Statut_TRP],"Réalisé",Tableau1[Type de véhicule],J$10)
)</f>
        <v>0</v>
      </c>
      <c r="K16" s="122">
        <f>IF(
OR($E$10="Patient",$E$10="Votre établissement",$E$10="Assurance Maladie",$E$10="Etablissement Receveur"),
COUNTIFS(Tableau1[Type_Trajet],Cas_Art80!$B$5,Tableau1[Statut_TRP],"Réalisé",Tableau1[Type de véhicule],K$10,Tableau1[A la charge],$E$10)+
COUNTIFS(Tableau1[Type_Trajet],Cas_Art80!$B$6,Tableau1[Statut_TRP],"Réalisé",Tableau1[Type de véhicule],K$10,Tableau1[A la charge],$E$10)+
COUNTIFS(Tableau1[Type_Trajet],Cas_Art80!$B$7,Tableau1[Statut_TRP],"Réalisé",Tableau1[Type de véhicule],K$10,Tableau1[A la charge],$E$10),
COUNTIFS(Tableau1[Type_Trajet],Cas_Art80!$B$5,Tableau1[Statut_TRP],"Réalisé",Tableau1[Type de véhicule],K$10)+
COUNTIFS(Tableau1[Type_Trajet],Cas_Art80!$B$6,Tableau1[Statut_TRP],"Réalisé",Tableau1[Type de véhicule],K$10)+
COUNTIFS(Tableau1[Type_Trajet],Cas_Art80!$B$7,Tableau1[Statut_TRP],"Réalisé",Tableau1[Type de véhicule],K$10)
)</f>
        <v>0</v>
      </c>
      <c r="L16" s="148">
        <f t="shared" si="0"/>
        <v>0</v>
      </c>
      <c r="M16" s="125"/>
      <c r="N16" s="125"/>
      <c r="O16" s="125"/>
      <c r="P16" s="125"/>
      <c r="T16" s="105" t="s">
        <v>66</v>
      </c>
      <c r="U16" s="105" t="s">
        <v>189</v>
      </c>
      <c r="V16" s="105" t="s">
        <v>216</v>
      </c>
    </row>
    <row r="17" spans="1:23" ht="33.75" customHeight="1" x14ac:dyDescent="0.25">
      <c r="A17" s="123"/>
      <c r="B17" s="125"/>
      <c r="C17" s="281"/>
      <c r="D17" s="282"/>
      <c r="E17" s="261" t="s">
        <v>275</v>
      </c>
      <c r="F17" s="261"/>
      <c r="G17" s="122">
        <f>IF(
OR($E$10="Patient",$E$10="Votre établissement",$E$10="Assurance Maladie",$E$10="Etablissement Receveur"),
COUNTIFS(Tableau1[Type_Trajet],Cas_Art80!$B$8,Tableau1[Statut_TRP],"Réalisé",Tableau1[Type de véhicule],G$10,Tableau1[A la charge],$E$10)+
COUNTIFS(Tableau1[Type_Trajet],Cas_Art80!$B$9,Tableau1[Statut_TRP],"Réalisé",Tableau1[Type de véhicule],G$10,Tableau1[A la charge],$E$10)+
COUNTIFS(Tableau1[Type_Trajet],Cas_Art80!$B$10,Tableau1[Statut_TRP],"Réalisé",Tableau1[Type de véhicule],G$10,Tableau1[A la charge],$E$10),
COUNTIFS(Tableau1[Type_Trajet],Cas_Art80!$B$8,Tableau1[Statut_TRP],"Réalisé",Tableau1[Type de véhicule],G$10)+
COUNTIFS(Tableau1[Type_Trajet],Cas_Art80!$B$9,Tableau1[Statut_TRP],"Réalisé",Tableau1[Type de véhicule],G$10)+
COUNTIFS(Tableau1[Type_Trajet],Cas_Art80!$B$10,Tableau1[Statut_TRP],"Réalisé",Tableau1[Type de véhicule],G$10)
)</f>
        <v>0</v>
      </c>
      <c r="H17" s="122">
        <f>IF(
OR($E$10="Patient",$E$10="Votre établissement",$E$10="Assurance Maladie",$E$10="Etablissement Receveur"),
COUNTIFS(Tableau1[Type_Trajet],Cas_Art80!$B$8,Tableau1[Statut_TRP],"Réalisé",Tableau1[Type de véhicule],H$10,Tableau1[A la charge],$E$10)+
COUNTIFS(Tableau1[Type_Trajet],Cas_Art80!$B$9,Tableau1[Statut_TRP],"Réalisé",Tableau1[Type de véhicule],H$10,Tableau1[A la charge],$E$10)+
COUNTIFS(Tableau1[Type_Trajet],Cas_Art80!$B$10,Tableau1[Statut_TRP],"Réalisé",Tableau1[Type de véhicule],H$10,Tableau1[A la charge],$E$10),
COUNTIFS(Tableau1[Type_Trajet],Cas_Art80!$B$8,Tableau1[Statut_TRP],"Réalisé",Tableau1[Type de véhicule],H$10)+
COUNTIFS(Tableau1[Type_Trajet],Cas_Art80!$B$9,Tableau1[Statut_TRP],"Réalisé",Tableau1[Type de véhicule],H$10)+
COUNTIFS(Tableau1[Type_Trajet],Cas_Art80!$B$10,Tableau1[Statut_TRP],"Réalisé",Tableau1[Type de véhicule],H$10)
)</f>
        <v>0</v>
      </c>
      <c r="I17" s="122">
        <f>IF(
OR($E$10="Patient",$E$10="Votre établissement",$E$10="Assurance Maladie",$E$10="Etablissement Receveur"),
COUNTIFS(Tableau1[Type_Trajet],Cas_Art80!$B$8,Tableau1[Statut_TRP],"Réalisé",Tableau1[Type de véhicule],I$10,Tableau1[A la charge],$E$10)+
COUNTIFS(Tableau1[Type_Trajet],Cas_Art80!$B$9,Tableau1[Statut_TRP],"Réalisé",Tableau1[Type de véhicule],I$10,Tableau1[A la charge],$E$10)+
COUNTIFS(Tableau1[Type_Trajet],Cas_Art80!$B$10,Tableau1[Statut_TRP],"Réalisé",Tableau1[Type de véhicule],I$10,Tableau1[A la charge],$E$10),
COUNTIFS(Tableau1[Type_Trajet],Cas_Art80!$B$8,Tableau1[Statut_TRP],"Réalisé",Tableau1[Type de véhicule],I$10)+
COUNTIFS(Tableau1[Type_Trajet],Cas_Art80!$B$9,Tableau1[Statut_TRP],"Réalisé",Tableau1[Type de véhicule],I$10)+
COUNTIFS(Tableau1[Type_Trajet],Cas_Art80!$B$10,Tableau1[Statut_TRP],"Réalisé",Tableau1[Type de véhicule],I$10)
)</f>
        <v>0</v>
      </c>
      <c r="J17" s="122">
        <f>IF(
OR($E$10="Patient",$E$10="Votre établissement",$E$10="Assurance Maladie",$E$10="Etablissement Receveur"),
COUNTIFS(Tableau1[Type_Trajet],Cas_Art80!$B$8,Tableau1[Statut_TRP],"Réalisé",Tableau1[Type de véhicule],J$10,Tableau1[A la charge],$E$10)+
COUNTIFS(Tableau1[Type_Trajet],Cas_Art80!$B$9,Tableau1[Statut_TRP],"Réalisé",Tableau1[Type de véhicule],J$10,Tableau1[A la charge],$E$10)+
COUNTIFS(Tableau1[Type_Trajet],Cas_Art80!$B$10,Tableau1[Statut_TRP],"Réalisé",Tableau1[Type de véhicule],J$10,Tableau1[A la charge],$E$10),
COUNTIFS(Tableau1[Type_Trajet],Cas_Art80!$B$8,Tableau1[Statut_TRP],"Réalisé",Tableau1[Type de véhicule],J$10)+
COUNTIFS(Tableau1[Type_Trajet],Cas_Art80!$B$9,Tableau1[Statut_TRP],"Réalisé",Tableau1[Type de véhicule],J$10)+
COUNTIFS(Tableau1[Type_Trajet],Cas_Art80!$B$10,Tableau1[Statut_TRP],"Réalisé",Tableau1[Type de véhicule],J$10)
)</f>
        <v>0</v>
      </c>
      <c r="K17" s="122">
        <f>IF(
OR($E$10="Patient",$E$10="Votre établissement",$E$10="Assurance Maladie",$E$10="Etablissement Receveur"),
COUNTIFS(Tableau1[Type_Trajet],Cas_Art80!$B$8,Tableau1[Statut_TRP],"Réalisé",Tableau1[Type de véhicule],K$10,Tableau1[A la charge],$E$10)+
COUNTIFS(Tableau1[Type_Trajet],Cas_Art80!$B$9,Tableau1[Statut_TRP],"Réalisé",Tableau1[Type de véhicule],K$10,Tableau1[A la charge],$E$10)+
COUNTIFS(Tableau1[Type_Trajet],Cas_Art80!$B$10,Tableau1[Statut_TRP],"Réalisé",Tableau1[Type de véhicule],K$10,Tableau1[A la charge],$E$10),
COUNTIFS(Tableau1[Type_Trajet],Cas_Art80!$B$8,Tableau1[Statut_TRP],"Réalisé",Tableau1[Type de véhicule],K$10)+
COUNTIFS(Tableau1[Type_Trajet],Cas_Art80!$B$9,Tableau1[Statut_TRP],"Réalisé",Tableau1[Type de véhicule],K$10)+
COUNTIFS(Tableau1[Type_Trajet],Cas_Art80!$B$10,Tableau1[Statut_TRP],"Réalisé",Tableau1[Type de véhicule],K$10)
)</f>
        <v>0</v>
      </c>
      <c r="L17" s="148">
        <f>SUM(G17:K17)</f>
        <v>0</v>
      </c>
      <c r="M17" s="125"/>
      <c r="N17" s="125"/>
      <c r="O17" s="125"/>
      <c r="P17" s="125"/>
      <c r="T17" s="105">
        <f>COUNTIF(Tableau1[Statut_TRP],"Réalisé")</f>
        <v>0</v>
      </c>
      <c r="U17" s="105">
        <f>COUNTIF(Tableau1[Statut_TRP],"Annulé")</f>
        <v>0</v>
      </c>
      <c r="V17" s="105">
        <f>SUM(T17:U17)</f>
        <v>0</v>
      </c>
    </row>
    <row r="18" spans="1:23" ht="33.75" customHeight="1" x14ac:dyDescent="0.25">
      <c r="A18" s="123"/>
      <c r="B18" s="125"/>
      <c r="C18" s="281"/>
      <c r="D18" s="282"/>
      <c r="E18" s="265" t="s">
        <v>277</v>
      </c>
      <c r="F18" s="266"/>
      <c r="G18" s="146">
        <f>IF(
OR($E$10="Patient",$E$10="Votre établissement",$E$10="Assurance Maladie",$E$10="Etablissement Receveur"),
COUNTIFS(Tableau1[Type_Trajet],Cas_Art80!$B$33,Tableau1[Statut_TRP],"Réalisé",Tableau1[Type de véhicule],G$10,Tableau1[A la charge],$E$10)+
COUNTIFS(Tableau1[Type_Trajet],Cas_Art80!$B$34,Tableau1[Statut_TRP],"Réalisé",Tableau1[Type de véhicule],G$10,Tableau1[A la charge],$E$10)+
COUNTIFS(Tableau1[Type_Trajet],Cas_Art80!$B$35,Tableau1[Statut_TRP],"Réalisé",Tableau1[Type de véhicule],G$10,Tableau1[A la charge],$E$10),
COUNTIFS(Tableau1[Type_Trajet],Cas_Art80!$B$33,Tableau1[Statut_TRP],"Réalisé",Tableau1[Type de véhicule],G$10)+
COUNTIFS(Tableau1[Type_Trajet],Cas_Art80!$B$34,Tableau1[Statut_TRP],"Réalisé",Tableau1[Type de véhicule],G$10)+
COUNTIFS(Tableau1[Type_Trajet],Cas_Art80!$B$35,Tableau1[Statut_TRP],"Réalisé",Tableau1[Type de véhicule],G$10)
)</f>
        <v>0</v>
      </c>
      <c r="H18" s="146">
        <f>IF(
OR($E$10="Patient",$E$10="Votre établissement",$E$10="Assurance Maladie",$E$10="Etablissement Receveur"),
COUNTIFS(Tableau1[Type_Trajet],Cas_Art80!$B$33,Tableau1[Statut_TRP],"Réalisé",Tableau1[Type de véhicule],H$10,Tableau1[A la charge],$E$10)+
COUNTIFS(Tableau1[Type_Trajet],Cas_Art80!$B$34,Tableau1[Statut_TRP],"Réalisé",Tableau1[Type de véhicule],H$10,Tableau1[A la charge],$E$10)+
COUNTIFS(Tableau1[Type_Trajet],Cas_Art80!$B$35,Tableau1[Statut_TRP],"Réalisé",Tableau1[Type de véhicule],H$10,Tableau1[A la charge],$E$10),
COUNTIFS(Tableau1[Type_Trajet],Cas_Art80!$B$33,Tableau1[Statut_TRP],"Réalisé",Tableau1[Type de véhicule],H$10)+
COUNTIFS(Tableau1[Type_Trajet],Cas_Art80!$B$34,Tableau1[Statut_TRP],"Réalisé",Tableau1[Type de véhicule],H$10)+
COUNTIFS(Tableau1[Type_Trajet],Cas_Art80!$B$35,Tableau1[Statut_TRP],"Réalisé",Tableau1[Type de véhicule],H$10)
)</f>
        <v>0</v>
      </c>
      <c r="I18" s="146">
        <f>IF(
OR($E$10="Patient",$E$10="Votre établissement",$E$10="Assurance Maladie",$E$10="Etablissement Receveur"),
COUNTIFS(Tableau1[Type_Trajet],Cas_Art80!$B$33,Tableau1[Statut_TRP],"Réalisé",Tableau1[Type de véhicule],I$10,Tableau1[A la charge],$E$10)+
COUNTIFS(Tableau1[Type_Trajet],Cas_Art80!$B$34,Tableau1[Statut_TRP],"Réalisé",Tableau1[Type de véhicule],I$10,Tableau1[A la charge],$E$10)+
COUNTIFS(Tableau1[Type_Trajet],Cas_Art80!$B$35,Tableau1[Statut_TRP],"Réalisé",Tableau1[Type de véhicule],I$10,Tableau1[A la charge],$E$10),
COUNTIFS(Tableau1[Type_Trajet],Cas_Art80!$B$33,Tableau1[Statut_TRP],"Réalisé",Tableau1[Type de véhicule],I$10)+
COUNTIFS(Tableau1[Type_Trajet],Cas_Art80!$B$34,Tableau1[Statut_TRP],"Réalisé",Tableau1[Type de véhicule],I$10)+
COUNTIFS(Tableau1[Type_Trajet],Cas_Art80!$B$35,Tableau1[Statut_TRP],"Réalisé",Tableau1[Type de véhicule],I$10)
)</f>
        <v>0</v>
      </c>
      <c r="J18" s="146">
        <f>IF(
OR($E$10="Patient",$E$10="Votre établissement",$E$10="Assurance Maladie",$E$10="Etablissement Receveur"),
COUNTIFS(Tableau1[Type_Trajet],Cas_Art80!$B$33,Tableau1[Statut_TRP],"Réalisé",Tableau1[Type de véhicule],J$10,Tableau1[A la charge],$E$10)+
COUNTIFS(Tableau1[Type_Trajet],Cas_Art80!$B$34,Tableau1[Statut_TRP],"Réalisé",Tableau1[Type de véhicule],J$10,Tableau1[A la charge],$E$10)+
COUNTIFS(Tableau1[Type_Trajet],Cas_Art80!$B$35,Tableau1[Statut_TRP],"Réalisé",Tableau1[Type de véhicule],J$10,Tableau1[A la charge],$E$10),
COUNTIFS(Tableau1[Type_Trajet],Cas_Art80!$B$33,Tableau1[Statut_TRP],"Réalisé",Tableau1[Type de véhicule],J$10)+
COUNTIFS(Tableau1[Type_Trajet],Cas_Art80!$B$34,Tableau1[Statut_TRP],"Réalisé",Tableau1[Type de véhicule],J$10)+
COUNTIFS(Tableau1[Type_Trajet],Cas_Art80!$B$35,Tableau1[Statut_TRP],"Réalisé",Tableau1[Type de véhicule],J$10)
)</f>
        <v>0</v>
      </c>
      <c r="K18" s="146">
        <f>IF(
OR($E$10="Patient",$E$10="Votre établissement",$E$10="Assurance Maladie",$E$10="Etablissement Receveur"),
COUNTIFS(Tableau1[Type_Trajet],Cas_Art80!$B$33,Tableau1[Statut_TRP],"Réalisé",Tableau1[Type de véhicule],K$10,Tableau1[A la charge],$E$10)+
COUNTIFS(Tableau1[Type_Trajet],Cas_Art80!$B$34,Tableau1[Statut_TRP],"Réalisé",Tableau1[Type de véhicule],K$10,Tableau1[A la charge],$E$10)+
COUNTIFS(Tableau1[Type_Trajet],Cas_Art80!$B$35,Tableau1[Statut_TRP],"Réalisé",Tableau1[Type de véhicule],K$10,Tableau1[A la charge],$E$10),
COUNTIFS(Tableau1[Type_Trajet],Cas_Art80!$B$33,Tableau1[Statut_TRP],"Réalisé",Tableau1[Type de véhicule],K$10)+
COUNTIFS(Tableau1[Type_Trajet],Cas_Art80!$B$34,Tableau1[Statut_TRP],"Réalisé",Tableau1[Type de véhicule],K$10)+
COUNTIFS(Tableau1[Type_Trajet],Cas_Art80!$B$35,Tableau1[Statut_TRP],"Réalisé",Tableau1[Type de véhicule],K$10)
)</f>
        <v>0</v>
      </c>
      <c r="L18" s="148">
        <f t="shared" ref="L18:L24" si="1">SUM(G18:K18)</f>
        <v>0</v>
      </c>
      <c r="M18" s="125"/>
      <c r="N18" s="125"/>
      <c r="O18" s="125"/>
      <c r="P18" s="125"/>
    </row>
    <row r="19" spans="1:23" ht="33.75" customHeight="1" x14ac:dyDescent="0.25">
      <c r="A19" s="123"/>
      <c r="B19" s="125"/>
      <c r="C19" s="281"/>
      <c r="D19" s="282"/>
      <c r="E19" s="265" t="s">
        <v>278</v>
      </c>
      <c r="F19" s="266"/>
      <c r="G19" s="146">
        <f>IF(
OR($E$10="Patient",$E$10="Votre établissement",$E$10="Assurance Maladie",$E$10="Etablissement Receveur"),
COUNTIFS(Tableau1[Type_Trajet],Cas_Art80!$B$36,Tableau1[Statut_TRP],"Réalisé",Tableau1[Type de véhicule],G$10,Tableau1[A la charge],$E$10)+
COUNTIFS(Tableau1[Type_Trajet],Cas_Art80!$B$37,Tableau1[Statut_TRP],"Réalisé",Tableau1[Type de véhicule],G$10,Tableau1[A la charge],$E$10)+
COUNTIFS(Tableau1[Type_Trajet],Cas_Art80!$B$38,Tableau1[Statut_TRP],"Réalisé",Tableau1[Type de véhicule],G$10,Tableau1[A la charge],$E$10),
COUNTIFS(Tableau1[Type_Trajet],Cas_Art80!$B$36,Tableau1[Statut_TRP],"Réalisé",Tableau1[Type de véhicule],G$10)+
COUNTIFS(Tableau1[Type_Trajet],Cas_Art80!$B$37,Tableau1[Statut_TRP],"Réalisé",Tableau1[Type de véhicule],G$10)+
COUNTIFS(Tableau1[Type_Trajet],Cas_Art80!$B$38,Tableau1[Statut_TRP],"Réalisé",Tableau1[Type de véhicule],G$10)
)</f>
        <v>0</v>
      </c>
      <c r="H19" s="146">
        <f>IF(
OR($E$10="Patient",$E$10="Votre établissement",$E$10="Assurance Maladie",$E$10="Etablissement Receveur"),
COUNTIFS(Tableau1[Type_Trajet],Cas_Art80!$B$36,Tableau1[Statut_TRP],"Réalisé",Tableau1[Type de véhicule],H$10,Tableau1[A la charge],$E$10)+
COUNTIFS(Tableau1[Type_Trajet],Cas_Art80!$B$37,Tableau1[Statut_TRP],"Réalisé",Tableau1[Type de véhicule],H$10,Tableau1[A la charge],$E$10)+
COUNTIFS(Tableau1[Type_Trajet],Cas_Art80!$B$38,Tableau1[Statut_TRP],"Réalisé",Tableau1[Type de véhicule],H$10,Tableau1[A la charge],$E$10),
COUNTIFS(Tableau1[Type_Trajet],Cas_Art80!$B$36,Tableau1[Statut_TRP],"Réalisé",Tableau1[Type de véhicule],H$10)+
COUNTIFS(Tableau1[Type_Trajet],Cas_Art80!$B$37,Tableau1[Statut_TRP],"Réalisé",Tableau1[Type de véhicule],H$10)+
COUNTIFS(Tableau1[Type_Trajet],Cas_Art80!$B$38,Tableau1[Statut_TRP],"Réalisé",Tableau1[Type de véhicule],H$10)
)</f>
        <v>0</v>
      </c>
      <c r="I19" s="146">
        <f>IF(
OR($E$10="Patient",$E$10="Votre établissement",$E$10="Assurance Maladie",$E$10="Etablissement Receveur"),
COUNTIFS(Tableau1[Type_Trajet],Cas_Art80!$B$36,Tableau1[Statut_TRP],"Réalisé",Tableau1[Type de véhicule],I$10,Tableau1[A la charge],$E$10)+
COUNTIFS(Tableau1[Type_Trajet],Cas_Art80!$B$37,Tableau1[Statut_TRP],"Réalisé",Tableau1[Type de véhicule],I$10,Tableau1[A la charge],$E$10)+
COUNTIFS(Tableau1[Type_Trajet],Cas_Art80!$B$38,Tableau1[Statut_TRP],"Réalisé",Tableau1[Type de véhicule],I$10,Tableau1[A la charge],$E$10),
COUNTIFS(Tableau1[Type_Trajet],Cas_Art80!$B$36,Tableau1[Statut_TRP],"Réalisé",Tableau1[Type de véhicule],I$10)+
COUNTIFS(Tableau1[Type_Trajet],Cas_Art80!$B$37,Tableau1[Statut_TRP],"Réalisé",Tableau1[Type de véhicule],I$10)+
COUNTIFS(Tableau1[Type_Trajet],Cas_Art80!$B$38,Tableau1[Statut_TRP],"Réalisé",Tableau1[Type de véhicule],I$10)
)</f>
        <v>0</v>
      </c>
      <c r="J19" s="146">
        <f>IF(
OR($E$10="Patient",$E$10="Votre établissement",$E$10="Assurance Maladie",$E$10="Etablissement Receveur"),
COUNTIFS(Tableau1[Type_Trajet],Cas_Art80!$B$36,Tableau1[Statut_TRP],"Réalisé",Tableau1[Type de véhicule],J$10,Tableau1[A la charge],$E$10)+
COUNTIFS(Tableau1[Type_Trajet],Cas_Art80!$B$37,Tableau1[Statut_TRP],"Réalisé",Tableau1[Type de véhicule],J$10,Tableau1[A la charge],$E$10)+
COUNTIFS(Tableau1[Type_Trajet],Cas_Art80!$B$38,Tableau1[Statut_TRP],"Réalisé",Tableau1[Type de véhicule],J$10,Tableau1[A la charge],$E$10),
COUNTIFS(Tableau1[Type_Trajet],Cas_Art80!$B$36,Tableau1[Statut_TRP],"Réalisé",Tableau1[Type de véhicule],J$10)+
COUNTIFS(Tableau1[Type_Trajet],Cas_Art80!$B$37,Tableau1[Statut_TRP],"Réalisé",Tableau1[Type de véhicule],J$10)+
COUNTIFS(Tableau1[Type_Trajet],Cas_Art80!$B$38,Tableau1[Statut_TRP],"Réalisé",Tableau1[Type de véhicule],J$10)
)</f>
        <v>0</v>
      </c>
      <c r="K19" s="146">
        <f>IF(
OR($E$10="Patient",$E$10="Votre établissement",$E$10="Assurance Maladie",$E$10="Etablissement Receveur"),
COUNTIFS(Tableau1[Type_Trajet],Cas_Art80!$B$36,Tableau1[Statut_TRP],"Réalisé",Tableau1[Type de véhicule],K$10,Tableau1[A la charge],$E$10)+
COUNTIFS(Tableau1[Type_Trajet],Cas_Art80!$B$37,Tableau1[Statut_TRP],"Réalisé",Tableau1[Type de véhicule],K$10,Tableau1[A la charge],$E$10)+
COUNTIFS(Tableau1[Type_Trajet],Cas_Art80!$B$38,Tableau1[Statut_TRP],"Réalisé",Tableau1[Type de véhicule],K$10,Tableau1[A la charge],$E$10),
COUNTIFS(Tableau1[Type_Trajet],Cas_Art80!$B$36,Tableau1[Statut_TRP],"Réalisé",Tableau1[Type de véhicule],K$10)+
COUNTIFS(Tableau1[Type_Trajet],Cas_Art80!$B$37,Tableau1[Statut_TRP],"Réalisé",Tableau1[Type de véhicule],K$10)+
COUNTIFS(Tableau1[Type_Trajet],Cas_Art80!$B$38,Tableau1[Statut_TRP],"Réalisé",Tableau1[Type de véhicule],K$10)
)</f>
        <v>0</v>
      </c>
      <c r="L19" s="148">
        <f t="shared" si="1"/>
        <v>0</v>
      </c>
      <c r="M19" s="125"/>
      <c r="N19" s="125"/>
      <c r="O19" s="125"/>
      <c r="P19" s="125"/>
    </row>
    <row r="20" spans="1:23" ht="33.75" customHeight="1" x14ac:dyDescent="0.25">
      <c r="A20" s="123"/>
      <c r="B20" s="125"/>
      <c r="C20" s="281"/>
      <c r="D20" s="282"/>
      <c r="E20" s="265" t="s">
        <v>279</v>
      </c>
      <c r="F20" s="266"/>
      <c r="G20" s="146">
        <f>IF(
OR($E$10="Patient",$E$10="Votre établissement",$E$10="Assurance Maladie",$E$10="Etablissement Receveur"),
COUNTIFS(Tableau1[Type_Trajet],Cas_Art80!$B$27,Tableau1[Statut_TRP],"Réalisé",Tableau1[Type de véhicule],G$10,Tableau1[A la charge],$E$10)+
COUNTIFS(Tableau1[Type_Trajet],Cas_Art80!$B$28,Tableau1[Statut_TRP],"Réalisé",Tableau1[Type de véhicule],G$10,Tableau1[A la charge],$E$10)+
COUNTIFS(Tableau1[Type_Trajet],Cas_Art80!$B$29,Tableau1[Statut_TRP],"Réalisé",Tableau1[Type de véhicule],G$10,Tableau1[A la charge],$E$10),
COUNTIFS(Tableau1[Type_Trajet],Cas_Art80!$B$27,Tableau1[Statut_TRP],"Réalisé",Tableau1[Type de véhicule],G$10)+
COUNTIFS(Tableau1[Type_Trajet],Cas_Art80!$B$28,Tableau1[Statut_TRP],"Réalisé",Tableau1[Type de véhicule],G$10)+
COUNTIFS(Tableau1[Type_Trajet],Cas_Art80!$B$29,Tableau1[Statut_TRP],"Réalisé",Tableau1[Type de véhicule],G$10)
)</f>
        <v>0</v>
      </c>
      <c r="H20" s="146">
        <f>IF(
OR($E$10="Patient",$E$10="Votre établissement",$E$10="Assurance Maladie",$E$10="Etablissement Receveur"),
COUNTIFS(Tableau1[Type_Trajet],Cas_Art80!$B$27,Tableau1[Statut_TRP],"Réalisé",Tableau1[Type de véhicule],H$10,Tableau1[A la charge],$E$10)+
COUNTIFS(Tableau1[Type_Trajet],Cas_Art80!$B$28,Tableau1[Statut_TRP],"Réalisé",Tableau1[Type de véhicule],H$10,Tableau1[A la charge],$E$10)+
COUNTIFS(Tableau1[Type_Trajet],Cas_Art80!$B$29,Tableau1[Statut_TRP],"Réalisé",Tableau1[Type de véhicule],H$10,Tableau1[A la charge],$E$10),
COUNTIFS(Tableau1[Type_Trajet],Cas_Art80!$B$27,Tableau1[Statut_TRP],"Réalisé",Tableau1[Type de véhicule],H$10)+
COUNTIFS(Tableau1[Type_Trajet],Cas_Art80!$B$28,Tableau1[Statut_TRP],"Réalisé",Tableau1[Type de véhicule],H$10)+
COUNTIFS(Tableau1[Type_Trajet],Cas_Art80!$B$29,Tableau1[Statut_TRP],"Réalisé",Tableau1[Type de véhicule],H$10)
)</f>
        <v>0</v>
      </c>
      <c r="I20" s="146">
        <f>IF(
OR($E$10="Patient",$E$10="Votre établissement",$E$10="Assurance Maladie",$E$10="Etablissement Receveur"),
COUNTIFS(Tableau1[Type_Trajet],Cas_Art80!$B$27,Tableau1[Statut_TRP],"Réalisé",Tableau1[Type de véhicule],I$10,Tableau1[A la charge],$E$10)+
COUNTIFS(Tableau1[Type_Trajet],Cas_Art80!$B$28,Tableau1[Statut_TRP],"Réalisé",Tableau1[Type de véhicule],I$10,Tableau1[A la charge],$E$10)+
COUNTIFS(Tableau1[Type_Trajet],Cas_Art80!$B$29,Tableau1[Statut_TRP],"Réalisé",Tableau1[Type de véhicule],I$10,Tableau1[A la charge],$E$10),
COUNTIFS(Tableau1[Type_Trajet],Cas_Art80!$B$27,Tableau1[Statut_TRP],"Réalisé",Tableau1[Type de véhicule],I$10)+
COUNTIFS(Tableau1[Type_Trajet],Cas_Art80!$B$28,Tableau1[Statut_TRP],"Réalisé",Tableau1[Type de véhicule],I$10)+
COUNTIFS(Tableau1[Type_Trajet],Cas_Art80!$B$29,Tableau1[Statut_TRP],"Réalisé",Tableau1[Type de véhicule],I$10)
)</f>
        <v>0</v>
      </c>
      <c r="J20" s="146">
        <f>IF(
OR($E$10="Patient",$E$10="Votre établissement",$E$10="Assurance Maladie",$E$10="Etablissement Receveur"),
COUNTIFS(Tableau1[Type_Trajet],Cas_Art80!$B$27,Tableau1[Statut_TRP],"Réalisé",Tableau1[Type de véhicule],J$10,Tableau1[A la charge],$E$10)+
COUNTIFS(Tableau1[Type_Trajet],Cas_Art80!$B$28,Tableau1[Statut_TRP],"Réalisé",Tableau1[Type de véhicule],J$10,Tableau1[A la charge],$E$10)+
COUNTIFS(Tableau1[Type_Trajet],Cas_Art80!$B$29,Tableau1[Statut_TRP],"Réalisé",Tableau1[Type de véhicule],J$10,Tableau1[A la charge],$E$10),
COUNTIFS(Tableau1[Type_Trajet],Cas_Art80!$B$27,Tableau1[Statut_TRP],"Réalisé",Tableau1[Type de véhicule],J$10)+
COUNTIFS(Tableau1[Type_Trajet],Cas_Art80!$B$28,Tableau1[Statut_TRP],"Réalisé",Tableau1[Type de véhicule],J$10)+
COUNTIFS(Tableau1[Type_Trajet],Cas_Art80!$B$29,Tableau1[Statut_TRP],"Réalisé",Tableau1[Type de véhicule],J$10)
)</f>
        <v>0</v>
      </c>
      <c r="K20" s="146">
        <f>IF(
OR($E$10="Patient",$E$10="Votre établissement",$E$10="Assurance Maladie",$E$10="Etablissement Receveur"),
COUNTIFS(Tableau1[Type_Trajet],Cas_Art80!$B$27,Tableau1[Statut_TRP],"Réalisé",Tableau1[Type de véhicule],K$10,Tableau1[A la charge],$E$10)+
COUNTIFS(Tableau1[Type_Trajet],Cas_Art80!$B$28,Tableau1[Statut_TRP],"Réalisé",Tableau1[Type de véhicule],K$10,Tableau1[A la charge],$E$10)+
COUNTIFS(Tableau1[Type_Trajet],Cas_Art80!$B$29,Tableau1[Statut_TRP],"Réalisé",Tableau1[Type de véhicule],K$10,Tableau1[A la charge],$E$10),
COUNTIFS(Tableau1[Type_Trajet],Cas_Art80!$B$27,Tableau1[Statut_TRP],"Réalisé",Tableau1[Type de véhicule],K$10)+
COUNTIFS(Tableau1[Type_Trajet],Cas_Art80!$B$28,Tableau1[Statut_TRP],"Réalisé",Tableau1[Type de véhicule],K$10)+
COUNTIFS(Tableau1[Type_Trajet],Cas_Art80!$B$29,Tableau1[Statut_TRP],"Réalisé",Tableau1[Type de véhicule],K$10)
)</f>
        <v>0</v>
      </c>
      <c r="L20" s="148">
        <f t="shared" si="1"/>
        <v>0</v>
      </c>
      <c r="M20" s="125"/>
      <c r="N20" s="125"/>
      <c r="O20" s="125"/>
      <c r="P20" s="125"/>
    </row>
    <row r="21" spans="1:23" ht="45.75" customHeight="1" x14ac:dyDescent="0.25">
      <c r="A21" s="123"/>
      <c r="B21" s="125"/>
      <c r="C21" s="281"/>
      <c r="D21" s="282"/>
      <c r="E21" s="265" t="s">
        <v>280</v>
      </c>
      <c r="F21" s="266"/>
      <c r="G21" s="146">
        <f>IF(
OR($E$10="Patient",$E$10="Votre établissement",$E$10="Assurance Maladie",$E$10="Etablissement Receveur"),
COUNTIFS(Tableau1[Type_Trajet],Cas_Art80!$B$30,Tableau1[Statut_TRP],"Réalisé",Tableau1[Type de véhicule],G$10,Tableau1[A la charge],$E$10)+
COUNTIFS(Tableau1[Type_Trajet],Cas_Art80!$B$31,Tableau1[Statut_TRP],"Réalisé",Tableau1[Type de véhicule],G$10,Tableau1[A la charge],$E$10)+
COUNTIFS(Tableau1[Type_Trajet],Cas_Art80!$B$32,Tableau1[Statut_TRP],"Réalisé",Tableau1[Type de véhicule],G$10,Tableau1[A la charge],$E$10),
COUNTIFS(Tableau1[Type_Trajet],Cas_Art80!$B$30,Tableau1[Statut_TRP],"Réalisé",Tableau1[Type de véhicule],G$10)+
COUNTIFS(Tableau1[Type_Trajet],Cas_Art80!$B$31,Tableau1[Statut_TRP],"Réalisé",Tableau1[Type de véhicule],G$10)+
COUNTIFS(Tableau1[Type_Trajet],Cas_Art80!$B$32,Tableau1[Statut_TRP],"Réalisé",Tableau1[Type de véhicule],G$10)
)</f>
        <v>0</v>
      </c>
      <c r="H21" s="146">
        <f>IF(
OR($E$10="Patient",$E$10="Votre établissement",$E$10="Assurance Maladie",$E$10="Etablissement Receveur"),
COUNTIFS(Tableau1[Type_Trajet],Cas_Art80!$B$30,Tableau1[Statut_TRP],"Réalisé",Tableau1[Type de véhicule],H$10,Tableau1[A la charge],$E$10)+
COUNTIFS(Tableau1[Type_Trajet],Cas_Art80!$B$31,Tableau1[Statut_TRP],"Réalisé",Tableau1[Type de véhicule],H$10,Tableau1[A la charge],$E$10)+
COUNTIFS(Tableau1[Type_Trajet],Cas_Art80!$B$32,Tableau1[Statut_TRP],"Réalisé",Tableau1[Type de véhicule],H$10,Tableau1[A la charge],$E$10),
COUNTIFS(Tableau1[Type_Trajet],Cas_Art80!$B$30,Tableau1[Statut_TRP],"Réalisé",Tableau1[Type de véhicule],H$10)+
COUNTIFS(Tableau1[Type_Trajet],Cas_Art80!$B$31,Tableau1[Statut_TRP],"Réalisé",Tableau1[Type de véhicule],H$10)+
COUNTIFS(Tableau1[Type_Trajet],Cas_Art80!$B$32,Tableau1[Statut_TRP],"Réalisé",Tableau1[Type de véhicule],H$10)
)</f>
        <v>0</v>
      </c>
      <c r="I21" s="146">
        <f>IF(
OR($E$10="Patient",$E$10="Votre établissement",$E$10="Assurance Maladie",$E$10="Etablissement Receveur"),
COUNTIFS(Tableau1[Type_Trajet],Cas_Art80!$B$30,Tableau1[Statut_TRP],"Réalisé",Tableau1[Type de véhicule],I$10,Tableau1[A la charge],$E$10)+
COUNTIFS(Tableau1[Type_Trajet],Cas_Art80!$B$31,Tableau1[Statut_TRP],"Réalisé",Tableau1[Type de véhicule],I$10,Tableau1[A la charge],$E$10)+
COUNTIFS(Tableau1[Type_Trajet],Cas_Art80!$B$32,Tableau1[Statut_TRP],"Réalisé",Tableau1[Type de véhicule],I$10,Tableau1[A la charge],$E$10),
COUNTIFS(Tableau1[Type_Trajet],Cas_Art80!$B$30,Tableau1[Statut_TRP],"Réalisé",Tableau1[Type de véhicule],I$10)+
COUNTIFS(Tableau1[Type_Trajet],Cas_Art80!$B$31,Tableau1[Statut_TRP],"Réalisé",Tableau1[Type de véhicule],I$10)+
COUNTIFS(Tableau1[Type_Trajet],Cas_Art80!$B$32,Tableau1[Statut_TRP],"Réalisé",Tableau1[Type de véhicule],I$10)
)</f>
        <v>0</v>
      </c>
      <c r="J21" s="146">
        <f>IF(
OR($E$10="Patient",$E$10="Votre établissement",$E$10="Assurance Maladie",$E$10="Etablissement Receveur"),
COUNTIFS(Tableau1[Type_Trajet],Cas_Art80!$B$30,Tableau1[Statut_TRP],"Réalisé",Tableau1[Type de véhicule],J$10,Tableau1[A la charge],$E$10)+
COUNTIFS(Tableau1[Type_Trajet],Cas_Art80!$B$31,Tableau1[Statut_TRP],"Réalisé",Tableau1[Type de véhicule],J$10,Tableau1[A la charge],$E$10)+
COUNTIFS(Tableau1[Type_Trajet],Cas_Art80!$B$32,Tableau1[Statut_TRP],"Réalisé",Tableau1[Type de véhicule],J$10,Tableau1[A la charge],$E$10),
COUNTIFS(Tableau1[Type_Trajet],Cas_Art80!$B$30,Tableau1[Statut_TRP],"Réalisé",Tableau1[Type de véhicule],J$10)+
COUNTIFS(Tableau1[Type_Trajet],Cas_Art80!$B$31,Tableau1[Statut_TRP],"Réalisé",Tableau1[Type de véhicule],J$10)+
COUNTIFS(Tableau1[Type_Trajet],Cas_Art80!$B$32,Tableau1[Statut_TRP],"Réalisé",Tableau1[Type de véhicule],J$10)
)</f>
        <v>0</v>
      </c>
      <c r="K21" s="146">
        <f>IF(
OR($E$10="Patient",$E$10="Votre établissement",$E$10="Assurance Maladie",$E$10="Etablissement Receveur"),
COUNTIFS(Tableau1[Type_Trajet],Cas_Art80!$B$30,Tableau1[Statut_TRP],"Réalisé",Tableau1[Type de véhicule],K$10,Tableau1[A la charge],$E$10)+
COUNTIFS(Tableau1[Type_Trajet],Cas_Art80!$B$31,Tableau1[Statut_TRP],"Réalisé",Tableau1[Type de véhicule],K$10,Tableau1[A la charge],$E$10)+
COUNTIFS(Tableau1[Type_Trajet],Cas_Art80!$B$32,Tableau1[Statut_TRP],"Réalisé",Tableau1[Type de véhicule],K$10,Tableau1[A la charge],$E$10),
COUNTIFS(Tableau1[Type_Trajet],Cas_Art80!$B$30,Tableau1[Statut_TRP],"Réalisé",Tableau1[Type de véhicule],K$10)+
COUNTIFS(Tableau1[Type_Trajet],Cas_Art80!$B$31,Tableau1[Statut_TRP],"Réalisé",Tableau1[Type de véhicule],K$10)+
COUNTIFS(Tableau1[Type_Trajet],Cas_Art80!$B$32,Tableau1[Statut_TRP],"Réalisé",Tableau1[Type de véhicule],K$10)
)</f>
        <v>0</v>
      </c>
      <c r="L21" s="148">
        <f t="shared" si="1"/>
        <v>0</v>
      </c>
      <c r="M21" s="125"/>
      <c r="N21" s="125"/>
      <c r="O21" s="125"/>
      <c r="P21" s="125"/>
    </row>
    <row r="22" spans="1:23" ht="33.75" customHeight="1" x14ac:dyDescent="0.25">
      <c r="A22" s="123"/>
      <c r="B22" s="125"/>
      <c r="C22" s="281"/>
      <c r="D22" s="282"/>
      <c r="E22" s="265" t="s">
        <v>202</v>
      </c>
      <c r="F22" s="266"/>
      <c r="G22" s="146">
        <f>IF(
OR($E$10="Patient",$E$10="Votre établissement",$E$10="Assurance Maladie",$E$10="Etablissement Receveur"),
COUNTIFS(Tableau1[Type_Trajet],Cas_Art80!$B$23,Tableau1[Statut_TRP],"Réalisé",Tableau1[Type de véhicule],G$10,Tableau1[A la charge],$E$10),
COUNTIFS(Tableau1[Type_Trajet],Cas_Art80!$B$23,Tableau1[Statut_TRP],"Réalisé",Tableau1[Type de véhicule],G$10)
)</f>
        <v>0</v>
      </c>
      <c r="H22" s="146">
        <f>IF(
OR($E$10="Patient",$E$10="Votre établissement",$E$10="Assurance Maladie",$E$10="Etablissement Receveur"),
COUNTIFS(Tableau1[Type_Trajet],Cas_Art80!$B$23,Tableau1[Statut_TRP],"Réalisé",Tableau1[Type de véhicule],H$10,Tableau1[A la charge],$E$10),
COUNTIFS(Tableau1[Type_Trajet],Cas_Art80!$B$23,Tableau1[Statut_TRP],"Réalisé",Tableau1[Type de véhicule],H$10)
)</f>
        <v>0</v>
      </c>
      <c r="I22" s="146">
        <f>IF(
OR($E$10="Patient",$E$10="Votre établissement",$E$10="Assurance Maladie",$E$10="Etablissement Receveur"),
COUNTIFS(Tableau1[Type_Trajet],Cas_Art80!$B$23,Tableau1[Statut_TRP],"Réalisé",Tableau1[Type de véhicule],I$10,Tableau1[A la charge],$E$10),
COUNTIFS(Tableau1[Type_Trajet],Cas_Art80!$B$23,Tableau1[Statut_TRP],"Réalisé",Tableau1[Type de véhicule],I$10)
)</f>
        <v>0</v>
      </c>
      <c r="J22" s="146">
        <f>IF(
OR($E$10="Patient",$E$10="Votre établissement",$E$10="Assurance Maladie",$E$10="Etablissement Receveur"),
COUNTIFS(Tableau1[Type_Trajet],Cas_Art80!$B$23,Tableau1[Statut_TRP],"Réalisé",Tableau1[Type de véhicule],J$10,Tableau1[A la charge],$E$10),
COUNTIFS(Tableau1[Type_Trajet],Cas_Art80!$B$23,Tableau1[Statut_TRP],"Réalisé",Tableau1[Type de véhicule],J$10)
)</f>
        <v>0</v>
      </c>
      <c r="K22" s="146">
        <f>IF(
OR($E$10="Patient",$E$10="Votre établissement",$E$10="Assurance Maladie",$E$10="Etablissement Receveur"),
COUNTIFS(Tableau1[Type_Trajet],Cas_Art80!$B$23,Tableau1[Statut_TRP],"Réalisé",Tableau1[Type de véhicule],K$10,Tableau1[A la charge],$E$10),
COUNTIFS(Tableau1[Type_Trajet],Cas_Art80!$B$23,Tableau1[Statut_TRP],"Réalisé",Tableau1[Type de véhicule],K$10)
)</f>
        <v>0</v>
      </c>
      <c r="L22" s="148">
        <f t="shared" si="1"/>
        <v>0</v>
      </c>
      <c r="M22" s="125"/>
      <c r="N22" s="125"/>
      <c r="O22" s="125"/>
      <c r="P22" s="125"/>
    </row>
    <row r="23" spans="1:23" ht="27.75" customHeight="1" x14ac:dyDescent="0.25">
      <c r="A23" s="123"/>
      <c r="B23" s="125"/>
      <c r="C23" s="281"/>
      <c r="D23" s="282"/>
      <c r="E23" s="261" t="s">
        <v>225</v>
      </c>
      <c r="F23" s="261"/>
      <c r="G23" s="146">
        <f>IF(
OR($E$10="Patient",$E$10="Votre établissement",$E$10="Assurance Maladie",$E$10="Etablissement Receveur"),
COUNTIFS(Tableau1[Type_Trajet],Cas_Art80!$B$25,Tableau1[Statut_TRP],"Réalisé",Tableau1[Type de véhicule],G$10,Tableau1[A la charge],$E$10),
COUNTIFS(Tableau1[Type_Trajet],Cas_Art80!$B$25,Tableau1[Statut_TRP],"Réalisé",Tableau1[Type de véhicule],G$10)
)</f>
        <v>0</v>
      </c>
      <c r="H23" s="146">
        <f>IF(
OR($E$10="Patient",$E$10="Votre établissement",$E$10="Assurance Maladie",$E$10="Etablissement Receveur"),
COUNTIFS(Tableau1[A la charge],Cas_Art80!$B$25,Tableau1[Num_Commande],"Réalisé",Tableau1[Accompagnant ou Partagé],H$10,Tableau1[Medecin_Pres],$E$10),
COUNTIFS(Tableau1[A la charge],Cas_Art80!$B$25,Tableau1[Num_Commande],"Réalisé",Tableau1[Accompagnant ou Partagé],H$10)
)</f>
        <v>0</v>
      </c>
      <c r="I23" s="122">
        <f>IF(
OR($E$10="Patient",$E$10="Votre établissement",$E$10="Assurance Maladie",$E$10="Etablissement Receveur"),
COUNTIFS(Tableau1[Medecin_Pres],Cas_Art80!$B$25,Tableau1[Date],"Réalisé",Tableau1[Type_Transfert],I$10,Tableau1[Incident],$E$10),
COUNTIFS(Tableau1[Medecin_Pres],Cas_Art80!$B$25,Tableau1[Date],"Réalisé",Tableau1[Type_Transfert],I$10)
)</f>
        <v>0</v>
      </c>
      <c r="J23" s="146">
        <f>IF(
OR($E$10="Patient",$E$10="Votre établissement",$E$10="Assurance Maladie",$E$10="Etablissement Receveur"),
COUNTIFS(Tableau1[Incident],Cas_Art80!$B$25,Tableau1[Heure],"Réalisé",Tableau1[Type_Trajet],J$10,Tableau1[Societe_Transporteur],$E$10),
COUNTIFS(Tableau1[Incident],Cas_Art80!$B$25,Tableau1[Heure],"Réalisé",Tableau1[Type_Trajet],J$10)
)</f>
        <v>0</v>
      </c>
      <c r="K23" s="122">
        <f>IF(
OR($E$10="Patient",$E$10="Votre établissement",$E$10="Assurance Maladie",$E$10="Etablissement Receveur"),
COUNTIFS(Tableau1[Incident],Cas_Art80!$B$25,Tableau1[PEC/ RDV],"Réalisé",Tableau1[A la charge],K$10,Tableau1[Societe_Transporteur],$E$10),
COUNTIFS(Tableau1[Incident],Cas_Art80!$B$25,Tableau1[PEC/ RDV],"Réalisé",Tableau1[A la charge],K$10)
)</f>
        <v>0</v>
      </c>
      <c r="L23" s="148">
        <f t="shared" si="1"/>
        <v>0</v>
      </c>
      <c r="M23" s="131"/>
      <c r="N23" s="125"/>
      <c r="O23" s="125"/>
      <c r="P23" s="125"/>
    </row>
    <row r="24" spans="1:23" ht="45.75" customHeight="1" x14ac:dyDescent="0.25">
      <c r="A24" s="123"/>
      <c r="B24" s="125"/>
      <c r="C24" s="283"/>
      <c r="D24" s="284"/>
      <c r="E24" s="278" t="s">
        <v>226</v>
      </c>
      <c r="F24" s="278"/>
      <c r="G24" s="129">
        <f>IF(
OR($E$10="Patient",$E$10="Votre établissement",$E$10="Assurance Maladie",$E$10="Etablissement Receveur"),
COUNTIFS(Tableau1[Type_Trajet],Cas_Art80!B24,Tableau1[Statut_TRP],"Réalisé",Tableau1[Type de véhicule],G$10,Tableau1[A la charge],$E$10)+
COUNTIFS(Tableau1[Type_Trajet],Cas_Art80!B26,Tableau1[Statut_TRP],"Réalisé",Tableau1[Type de véhicule],G$10,Tableau1[A la charge],$E$10),
COUNTIFS(Tableau1[Type_Trajet],Cas_Art80!B24,Tableau1[Statut_TRP],"Réalisé",Tableau1[Type de véhicule],G$10)+
COUNTIFS(Tableau1[Type_Trajet],Cas_Art80!B26,Tableau1[Statut_TRP],"Réalisé",Tableau1[Type de véhicule],G$10)
)</f>
        <v>0</v>
      </c>
      <c r="H24" s="129">
        <f>IF(
OR($E$10="Patient",$E$10="Votre établissement",$E$10="Assurance Maladie",$E$10="Etablissement Receveur"),
COUNTIFS(Tableau1[Type_Trajet],Cas_Art80!B24,Tableau1[Statut_TRP],"Réalisé",Tableau1[Type de véhicule],H$10,Tableau1[A la charge],$E$10)+
COUNTIFS(Tableau1[Type_Trajet],Cas_Art80!B26,Tableau1[Statut_TRP],"Réalisé",Tableau1[Type de véhicule],H$10,Tableau1[A la charge],$E$10),
COUNTIFS(Tableau1[Type_Trajet],Cas_Art80!B24,Tableau1[Statut_TRP],"Réalisé",Tableau1[Type de véhicule],H$10)+
COUNTIFS(Tableau1[Type_Trajet],Cas_Art80!B26,Tableau1[Statut_TRP],"Réalisé",Tableau1[Type de véhicule],H$10)
)</f>
        <v>0</v>
      </c>
      <c r="I24" s="129">
        <f>IF(
OR($E$10="Patient",$E$10="Votre établissement",$E$10="Assurance Maladie",$E$10="Etablissement Receveur"),
COUNTIFS(Tableau1[Type_Trajet],Cas_Art80!B24,Tableau1[Statut_TRP],"Réalisé",Tableau1[Type de véhicule],I$10,Tableau1[A la charge],$E$10)+
COUNTIFS(Tableau1[Type_Trajet],Cas_Art80!B26,Tableau1[Statut_TRP],"Réalisé",Tableau1[Type de véhicule],I$10,Tableau1[A la charge],$E$10),
COUNTIFS(Tableau1[Type_Trajet],Cas_Art80!B24,Tableau1[Statut_TRP],"Réalisé",Tableau1[Type de véhicule],I$10)+
COUNTIFS(Tableau1[Type_Trajet],Cas_Art80!B26,Tableau1[Statut_TRP],"Réalisé",Tableau1[Type de véhicule],I$10)
)</f>
        <v>0</v>
      </c>
      <c r="J24" s="129">
        <f>IF(
OR($E$10="Patient",$E$10="Votre établissement",$E$10="Assurance Maladie",$E$10="Etablissement Receveur"),
COUNTIFS(Tableau1[Type_Trajet],Cas_Art80!B24,Tableau1[Statut_TRP],"Réalisé",Tableau1[Type de véhicule],J$10,Tableau1[A la charge],$E$10)+
COUNTIFS(Tableau1[Type_Trajet],Cas_Art80!B26,Tableau1[Statut_TRP],"Réalisé",Tableau1[Type de véhicule],J$10,Tableau1[A la charge],$E$10),
COUNTIFS(Tableau1[Type_Trajet],Cas_Art80!B24,Tableau1[Statut_TRP],"Réalisé",Tableau1[Type de véhicule],J$10)+
COUNTIFS(Tableau1[Type_Trajet],Cas_Art80!B26,Tableau1[Statut_TRP],"Réalisé",Tableau1[Type de véhicule],J$10)
)</f>
        <v>0</v>
      </c>
      <c r="K24" s="132">
        <f>IF(
OR($E$10="Patient",$E$10="Votre établissement",$E$10="Assurance Maladie",$E$10="Etablissement Receveur"),
COUNTIFS(Tableau1[Type_Trajet],Cas_Art80!B24,Tableau1[Statut_TRP],"Réalisé",Tableau1[Type de véhicule],K$10,Tableau1[A la charge],$E$10)+
COUNTIFS(Tableau1[Type_Trajet],Cas_Art80!B26,Tableau1[Statut_TRP],"Réalisé",Tableau1[Type de véhicule],K$10,Tableau1[A la charge],$E$10),
COUNTIFS(Tableau1[Type_Trajet],Cas_Art80!B24,Tableau1[Statut_TRP],"Réalisé",Tableau1[Type de véhicule],K$10)+
COUNTIFS(Tableau1[Type_Trajet],Cas_Art80!B26,Tableau1[Statut_TRP],"Réalisé",Tableau1[Type de véhicule],K$10)
)</f>
        <v>0</v>
      </c>
      <c r="L24" s="148">
        <f t="shared" si="1"/>
        <v>0</v>
      </c>
      <c r="M24" s="131"/>
      <c r="N24" s="125"/>
      <c r="O24" s="125"/>
      <c r="P24" s="125"/>
    </row>
    <row r="25" spans="1:23" ht="27" customHeight="1" x14ac:dyDescent="0.25">
      <c r="A25" s="123"/>
      <c r="B25" s="125"/>
      <c r="C25" s="125"/>
      <c r="D25" s="125"/>
      <c r="E25" s="257" t="s">
        <v>237</v>
      </c>
      <c r="F25" s="258"/>
      <c r="G25" s="145">
        <f>IF(OR($E$10="Patient",$E$10="Votre établissement",$E$10="Assurance Maladie",$E$10="Etablissement Receveur"),
COUNTIFS(Tableau1[Type de véhicule],G10,Tableau1[Statut_TRP],"Réalisé",Tableau1[A la charge],$E$10),
COUNTIFS(Tableau1[Type de véhicule],G10,Tableau1[Statut_TRP],"Réalisé"))</f>
        <v>0</v>
      </c>
      <c r="H25" s="145">
        <f>IF(OR($E$10="Patient",$E$10="Votre établissement",$E$10="Assurance Maladie",$E$10="Etablissement Receveur"),COUNTIFS(Tableau1[Type de véhicule],H10,Tableau1[Statut_TRP],"Réalisé",Tableau1[A la charge],$E$10),COUNTIFS(Tableau1[Type de véhicule],H10,Tableau1[Statut_TRP],"Réalisé"))</f>
        <v>0</v>
      </c>
      <c r="I25" s="133">
        <f>IF(OR($E$10="Patient",$E$10="Votre établissement",$E$10="Assurance Maladie",$E$10="Etablissement Receveur"),COUNTIFS(Tableau1[Type de véhicule],I10,Tableau1[Statut_TRP],"Réalisé",Tableau1[A la charge],$E$10),COUNTIFS(Tableau1[Type de véhicule],I10,Tableau1[Statut_TRP],"Réalisé"))</f>
        <v>0</v>
      </c>
      <c r="J25" s="145">
        <f>IF(OR($E$10="Patient",$E$10="Votre établissement",$E$10="Assurance Maladie",$E$10="Etablissement Receveur"),COUNTIFS(Tableau1[Type de véhicule],J10,Tableau1[Statut_TRP],"Réalisé",Tableau1[A la charge],$E$10),COUNTIFS(Tableau1[Type de véhicule],J10,Tableau1[Statut_TRP],"Réalisé"))</f>
        <v>0</v>
      </c>
      <c r="K25" s="133">
        <f>IF(OR($E$10="Patient",$E$10="Votre établissement",$E$10="Assurance Maladie",$E$10="Etablissement Receveur"),COUNTIFS(Tableau1[Type de véhicule],K10,Tableau1[Statut_TRP],"Réalisé",Tableau1[A la charge],$E$10),COUNTIFS(Tableau1[Type de véhicule],K10,Tableau1[Statut_TRP],"Réalisé"))</f>
        <v>0</v>
      </c>
      <c r="L25" s="134">
        <f>SUM(G25:K25)</f>
        <v>0</v>
      </c>
      <c r="M25" s="131"/>
      <c r="N25" s="125"/>
      <c r="O25" s="125"/>
      <c r="P25" s="125"/>
      <c r="T25" s="105" t="s">
        <v>81</v>
      </c>
      <c r="U25" s="105" t="s">
        <v>251</v>
      </c>
      <c r="V25" s="105" t="s">
        <v>218</v>
      </c>
      <c r="W25" s="105" t="s">
        <v>252</v>
      </c>
    </row>
    <row r="26" spans="1:23" x14ac:dyDescent="0.25">
      <c r="A26" s="123"/>
      <c r="B26" s="125"/>
      <c r="C26" s="125"/>
      <c r="D26" s="125"/>
      <c r="E26" s="260"/>
      <c r="F26" s="260"/>
      <c r="G26" s="125"/>
      <c r="H26" s="125"/>
      <c r="I26" s="125"/>
      <c r="J26" s="131"/>
      <c r="K26" s="131"/>
      <c r="L26" s="135"/>
      <c r="M26" s="135"/>
      <c r="N26" s="144"/>
      <c r="O26" s="125"/>
      <c r="P26" s="125"/>
    </row>
    <row r="27" spans="1:23" x14ac:dyDescent="0.25">
      <c r="A27" s="123"/>
      <c r="B27" s="125"/>
      <c r="C27" s="272" t="s">
        <v>239</v>
      </c>
      <c r="D27" s="273"/>
      <c r="E27" s="259"/>
      <c r="F27" s="259"/>
      <c r="G27" s="149"/>
      <c r="H27" s="149"/>
      <c r="I27" s="149"/>
      <c r="J27" s="149"/>
      <c r="K27" s="149"/>
      <c r="L27" s="149"/>
      <c r="M27" s="131"/>
      <c r="N27" s="125"/>
      <c r="O27" s="125"/>
      <c r="P27" s="125"/>
      <c r="T27" s="105">
        <f>IF(
OR($B$58="Ambulance",$B$58="VSL",$B$58="Taxi conventionné",$B$58="Véhicule personnel",$B$58="Transport en commun",),
COUNTIFS(Tableau1[A la charge],"Votre établissement",Tableau1[Statut_TRP],"Réalisé",Tableau1[Type de véhicule],$B$58),
COUNTIFS(Tableau1[A la charge],"Votre établissement",Tableau1[Statut_TRP],"Réalisé"))</f>
        <v>0</v>
      </c>
      <c r="U27" s="105">
        <f>IF(
OR($B$58="Ambulance",$B$58="VSL",$B$58="Taxi conventionné",$B$58="Véhicule personnel",$B$58="Transport en commun",),
COUNTIFS(Tableau1[A la charge],"Assurance Maladie",Tableau1[Statut_TRP],"Réalisé",Tableau1[Type de véhicule],$B$58),
COUNTIFS(Tableau1[A la charge],"Assurance Maladie",Tableau1[Statut_TRP],"Réalisé"))</f>
        <v>0</v>
      </c>
      <c r="V27" s="105">
        <f>IF(
OR($B$58="Ambulance",$B$58="VSL",$B$58="Taxi conventionné",$B$58="Véhicule personnel",$B$58="Transport en commun",),
COUNTIFS(Tableau1[A la charge],"Patient",Tableau1[Statut_TRP],"Réalisé",Tableau1[Type de véhicule],$B$58),
COUNTIFS(Tableau1[A la charge],"Patient",Tableau1[Statut_TRP],"Réalisé"))</f>
        <v>0</v>
      </c>
      <c r="W27" s="105">
        <f>IF(
OR($B$58="Ambulance",$B$58="VSL",$B$58="Taxi conventionné",$B$58="Véhicule personnel",$B$58="Transport en commun",),
COUNTIFS(Tableau1[A la charge],"Etablissement Receveur",Tableau1[Statut_TRP],"Réalisé",Tableau1[Type de véhicule],$B$58),
COUNTIFS(Tableau1[A la charge],"Etablissement Receveur",Tableau1[Statut_TRP],"Réalisé"))</f>
        <v>0</v>
      </c>
    </row>
    <row r="28" spans="1:23" x14ac:dyDescent="0.25">
      <c r="A28" s="123"/>
      <c r="B28" s="125"/>
      <c r="C28" s="274"/>
      <c r="D28" s="275"/>
      <c r="E28" s="262" t="s">
        <v>232</v>
      </c>
      <c r="F28" s="263"/>
      <c r="G28" s="147">
        <f>IF(
OR($E$10="Patient",$E$10="Votre établissement",$E$10="Assurance Maladie",$E$10="Etablissement Receveur"),
COUNTIFS(Tableau1[Type_Trajet],Cas_Art80!A2,Tableau1[Statut_TRP],"Réalisé",Tableau1[Type de véhicule],G$10,Tableau1[A la charge],$E$10)+
COUNTIFS(Tableau1[Type_Trajet],Cas_Art80!A6,Tableau1[Statut_TRP],"Réalisé",Tableau1[Type de véhicule],G$10,Tableau1[A la charge],$E$10)+
COUNTIFS(Tableau1[Type_Trajet],Cas_Art80!A9,Tableau1[Statut_TRP],"Réalisé",Tableau1[Type de véhicule],G$10,Tableau1[A la charge],$E$10)+
COUNTIFS(Tableau1[Type_Trajet],Cas_Art80!B2,Tableau1[Statut_TRP],"Réalisé",Tableau1[Type de véhicule],G$10,Tableau1[A la charge],$E$10)+
COUNTIFS(Tableau1[Type_Trajet],Cas_Art80!B5,Tableau1[Statut_TRP],"Réalisé",Tableau1[Type de véhicule],G$10,Tableau1[A la charge],$E$10)+
COUNTIFS(Tableau1[Type_Trajet],Cas_Art80!B8,Tableau1[Statut_TRP],"Réalisé",Tableau1[Type de véhicule],G$10,Tableau1[A la charge],$E$10)+
COUNTIFS(Tableau1[Type_Trajet],Cas_Art80!B13,Tableau1[Statut_TRP],"Réalisé",Tableau1[Type de véhicule],G$10,Tableau1[A la charge],$E$10)+
COUNTIFS(Tableau1[Type_Trajet],Cas_Art80!B16,Tableau1[Statut_TRP],"Réalisé",Tableau1[Type de véhicule],G$10,Tableau1[A la charge],$E$10)+
COUNTIFS(Tableau1[Type_Trajet],Cas_Art80!B19,Tableau1[Statut_TRP],"Réalisé",Tableau1[Type de véhicule],G$10,Tableau1[A la charge],$E$10)+
COUNTIFS(Tableau1[Type_Trajet],Cas_Art80!B21,Tableau1[Statut_TRP],"Réalisé",Tableau1[Type de véhicule],G$10,Tableau1[A la charge],$E$10)+
COUNTIFS(Tableau1[Type_Trajet],Cas_Art80!B33,Tableau1[Statut_TRP],"Réalisé",Tableau1[Type de véhicule],G$10,Tableau1[A la charge],$E$10)+
COUNTIFS(Tableau1[Type_Trajet],Cas_Art80!B36,Tableau1[Statut_TRP],"Réalisé",Tableau1[Type de véhicule],G$10,Tableau1[A la charge],$E$10),
COUNTIFS(Tableau1[Type_Trajet],Cas_Art80!A2,Tableau1[Statut_TRP],"Réalisé",Tableau1[Type de véhicule],G$10)+
COUNTIFS(Tableau1[Type_Trajet],Cas_Art80!A6,Tableau1[Statut_TRP],"Réalisé",Tableau1[Type de véhicule],G$10)+
COUNTIFS(Tableau1[Type_Trajet],Cas_Art80!A9,Tableau1[Statut_TRP],"Réalisé",Tableau1[Type de véhicule],G$10)+
COUNTIFS(Tableau1[Type_Trajet],Cas_Art80!B2,Tableau1[Statut_TRP],"Réalisé",Tableau1[Type de véhicule],G$10)+
COUNTIFS(Tableau1[Type_Trajet],Cas_Art80!B5,Tableau1[Statut_TRP],"Réalisé",Tableau1[Type de véhicule],G$10)+
COUNTIFS(Tableau1[Type_Trajet],Cas_Art80!B8,Tableau1[Statut_TRP],"Réalisé",Tableau1[Type de véhicule],G$10)+
COUNTIFS(Tableau1[Type_Trajet],Cas_Art80!B13,Tableau1[Statut_TRP],"Réalisé",Tableau1[Type de véhicule],G$10)+
COUNTIFS(Tableau1[Type_Trajet],Cas_Art80!B16,Tableau1[Statut_TRP],"Réalisé",Tableau1[Type de véhicule],G$10)+
COUNTIFS(Tableau1[Type_Trajet],Cas_Art80!B19,Tableau1[Statut_TRP],"Réalisé",Tableau1[Type de véhicule],G$10)+
COUNTIFS(Tableau1[Type_Trajet],Cas_Art80!B21,Tableau1[Statut_TRP],"Réalisé",Tableau1[Type de véhicule],G$10)+
COUNTIFS(Tableau1[Type_Trajet],Cas_Art80!B33,Tableau1[Statut_TRP],"Réalisé",Tableau1[Type de véhicule],G$10)+
COUNTIFS(Tableau1[Type_Trajet],Cas_Art80!B36,Tableau1[Statut_TRP],"Réalisé",Tableau1[Type de véhicule],G$10)
)</f>
        <v>0</v>
      </c>
      <c r="H28" s="147">
        <f>IF(
OR($E$10="Patient",$E$10="Votre établissement",$E$10="Assurance Maladie",$E$10="Etablissement Receveur"),
COUNTIFS(Tableau1[Type_Trajet],Cas_Art80!A2,Tableau1[Statut_TRP],"Réalisé",Tableau1[Type de véhicule],H$10,Tableau1[A la charge],$E$10)+
COUNTIFS(Tableau1[Type_Trajet],Cas_Art80!A6,Tableau1[Statut_TRP],"Réalisé",Tableau1[Type de véhicule],H$10,Tableau1[A la charge],$E$10)+
COUNTIFS(Tableau1[Type_Trajet],Cas_Art80!A9,Tableau1[Statut_TRP],"Réalisé",Tableau1[Type de véhicule],H$10,Tableau1[A la charge],$E$10)+
COUNTIFS(Tableau1[Type_Trajet],Cas_Art80!B2,Tableau1[Statut_TRP],"Réalisé",Tableau1[Type de véhicule],H$10,Tableau1[A la charge],$E$10)+
COUNTIFS(Tableau1[Type_Trajet],Cas_Art80!B5,Tableau1[Statut_TRP],"Réalisé",Tableau1[Type de véhicule],H$10,Tableau1[A la charge],$E$10)+
COUNTIFS(Tableau1[Type_Trajet],Cas_Art80!B8,Tableau1[Statut_TRP],"Réalisé",Tableau1[Type de véhicule],H$10,Tableau1[A la charge],$E$10)+
COUNTIFS(Tableau1[Type_Trajet],Cas_Art80!B13,Tableau1[Statut_TRP],"Réalisé",Tableau1[Type de véhicule],H$10,Tableau1[A la charge],$E$10)+
COUNTIFS(Tableau1[Type_Trajet],Cas_Art80!B16,Tableau1[Statut_TRP],"Réalisé",Tableau1[Type de véhicule],H$10,Tableau1[A la charge],$E$10)+
COUNTIFS(Tableau1[Type_Trajet],Cas_Art80!B19,Tableau1[Statut_TRP],"Réalisé",Tableau1[Type de véhicule],H$10,Tableau1[A la charge],$E$10)+
COUNTIFS(Tableau1[Type_Trajet],Cas_Art80!B21,Tableau1[Statut_TRP],"Réalisé",Tableau1[Type de véhicule],H$10,Tableau1[A la charge],$E$10)+
COUNTIFS(Tableau1[Type_Trajet],Cas_Art80!B33,Tableau1[Statut_TRP],"Réalisé",Tableau1[Type de véhicule],H$10,Tableau1[A la charge],$E$10)+
COUNTIFS(Tableau1[Type_Trajet],Cas_Art80!B36,Tableau1[Statut_TRP],"Réalisé",Tableau1[Type de véhicule],H$10,Tableau1[A la charge],$E$10),
COUNTIFS(Tableau1[Type_Trajet],Cas_Art80!A2,Tableau1[Statut_TRP],"Réalisé",Tableau1[Type de véhicule],H$10)+
COUNTIFS(Tableau1[Type_Trajet],Cas_Art80!A6,Tableau1[Statut_TRP],"Réalisé",Tableau1[Type de véhicule],H$10)+
COUNTIFS(Tableau1[Type_Trajet],Cas_Art80!A9,Tableau1[Statut_TRP],"Réalisé",Tableau1[Type de véhicule],H$10)+
COUNTIFS(Tableau1[Type_Trajet],Cas_Art80!B2,Tableau1[Statut_TRP],"Réalisé",Tableau1[Type de véhicule],H$10)+
COUNTIFS(Tableau1[Type_Trajet],Cas_Art80!B5,Tableau1[Statut_TRP],"Réalisé",Tableau1[Type de véhicule],H$10)+
COUNTIFS(Tableau1[Type_Trajet],Cas_Art80!B8,Tableau1[Statut_TRP],"Réalisé",Tableau1[Type de véhicule],H$10)+
COUNTIFS(Tableau1[Type_Trajet],Cas_Art80!B13,Tableau1[Statut_TRP],"Réalisé",Tableau1[Type de véhicule],H$10)+
COUNTIFS(Tableau1[Type_Trajet],Cas_Art80!B16,Tableau1[Statut_TRP],"Réalisé",Tableau1[Type de véhicule],H$10)+
COUNTIFS(Tableau1[Type_Trajet],Cas_Art80!B19,Tableau1[Statut_TRP],"Réalisé",Tableau1[Type de véhicule],H$10)+
COUNTIFS(Tableau1[Type_Trajet],Cas_Art80!B21,Tableau1[Statut_TRP],"Réalisé",Tableau1[Type de véhicule],H$10)+
COUNTIFS(Tableau1[Type_Trajet],Cas_Art80!B33,Tableau1[Statut_TRP],"Réalisé",Tableau1[Type de véhicule],H$10)+
COUNTIFS(Tableau1[Type_Trajet],Cas_Art80!B36,Tableau1[Statut_TRP],"Réalisé",Tableau1[Type de véhicule],H$10)
)</f>
        <v>0</v>
      </c>
      <c r="I28" s="147">
        <f>IF(
OR($E$10="Patient",$E$10="Votre établissement",$E$10="Assurance Maladie",$E$10="Etablissement Receveur"),
COUNTIFS(Tableau1[Type_Trajet],Cas_Art80!A2,Tableau1[Statut_TRP],"Réalisé",Tableau1[Type de véhicule],I$10,Tableau1[A la charge],$E$10)+
COUNTIFS(Tableau1[Type_Trajet],Cas_Art80!A6,Tableau1[Statut_TRP],"Réalisé",Tableau1[Type de véhicule],I$10,Tableau1[A la charge],$E$10)+
COUNTIFS(Tableau1[Type_Trajet],Cas_Art80!A9,Tableau1[Statut_TRP],"Réalisé",Tableau1[Type de véhicule],I$10,Tableau1[A la charge],$E$10)+
COUNTIFS(Tableau1[Type_Trajet],Cas_Art80!B2,Tableau1[Statut_TRP],"Réalisé",Tableau1[Type de véhicule],I$10,Tableau1[A la charge],$E$10)+
COUNTIFS(Tableau1[Type_Trajet],Cas_Art80!B5,Tableau1[Statut_TRP],"Réalisé",Tableau1[Type de véhicule],I$10,Tableau1[A la charge],$E$10)+
COUNTIFS(Tableau1[Type_Trajet],Cas_Art80!B8,Tableau1[Statut_TRP],"Réalisé",Tableau1[Type de véhicule],I$10,Tableau1[A la charge],$E$10)+
COUNTIFS(Tableau1[Type_Trajet],Cas_Art80!B13,Tableau1[Statut_TRP],"Réalisé",Tableau1[Type de véhicule],I$10,Tableau1[A la charge],$E$10)+
COUNTIFS(Tableau1[Type_Trajet],Cas_Art80!B16,Tableau1[Statut_TRP],"Réalisé",Tableau1[Type de véhicule],I$10,Tableau1[A la charge],$E$10)+
COUNTIFS(Tableau1[Type_Trajet],Cas_Art80!B19,Tableau1[Statut_TRP],"Réalisé",Tableau1[Type de véhicule],I$10,Tableau1[A la charge],$E$10)+
COUNTIFS(Tableau1[Type_Trajet],Cas_Art80!B21,Tableau1[Statut_TRP],"Réalisé",Tableau1[Type de véhicule],I$10,Tableau1[A la charge],$E$10)+
COUNTIFS(Tableau1[Type_Trajet],Cas_Art80!B33,Tableau1[Statut_TRP],"Réalisé",Tableau1[Type de véhicule],I$10,Tableau1[A la charge],$E$10)+
COUNTIFS(Tableau1[Type_Trajet],Cas_Art80!B36,Tableau1[Statut_TRP],"Réalisé",Tableau1[Type de véhicule],I$10,Tableau1[A la charge],$E$10),
COUNTIFS(Tableau1[Type_Trajet],Cas_Art80!A2,Tableau1[Statut_TRP],"Réalisé",Tableau1[Type de véhicule],I$10)+
COUNTIFS(Tableau1[Type_Trajet],Cas_Art80!A6,Tableau1[Statut_TRP],"Réalisé",Tableau1[Type de véhicule],I$10)+
COUNTIFS(Tableau1[Type_Trajet],Cas_Art80!A9,Tableau1[Statut_TRP],"Réalisé",Tableau1[Type de véhicule],I$10)+
COUNTIFS(Tableau1[Type_Trajet],Cas_Art80!B2,Tableau1[Statut_TRP],"Réalisé",Tableau1[Type de véhicule],I$10)+
COUNTIFS(Tableau1[Type_Trajet],Cas_Art80!B5,Tableau1[Statut_TRP],"Réalisé",Tableau1[Type de véhicule],I$10)+
COUNTIFS(Tableau1[Type_Trajet],Cas_Art80!B8,Tableau1[Statut_TRP],"Réalisé",Tableau1[Type de véhicule],I$10)+
COUNTIFS(Tableau1[Type_Trajet],Cas_Art80!B13,Tableau1[Statut_TRP],"Réalisé",Tableau1[Type de véhicule],I$10)+
COUNTIFS(Tableau1[Type_Trajet],Cas_Art80!B16,Tableau1[Statut_TRP],"Réalisé",Tableau1[Type de véhicule],I$10)+
COUNTIFS(Tableau1[Type_Trajet],Cas_Art80!B19,Tableau1[Statut_TRP],"Réalisé",Tableau1[Type de véhicule],I$10)+
COUNTIFS(Tableau1[Type_Trajet],Cas_Art80!B21,Tableau1[Statut_TRP],"Réalisé",Tableau1[Type de véhicule],I$10)+
COUNTIFS(Tableau1[Type_Trajet],Cas_Art80!B33,Tableau1[Statut_TRP],"Réalisé",Tableau1[Type de véhicule],I$10)+
COUNTIFS(Tableau1[Type_Trajet],Cas_Art80!B36,Tableau1[Statut_TRP],"Réalisé",Tableau1[Type de véhicule],I$10)
)</f>
        <v>0</v>
      </c>
      <c r="J28" s="147">
        <f>IF(
OR($E$10="Patient",$E$10="Votre établissement",$E$10="Assurance Maladie",$E$10="Etablissement Receveur"),
COUNTIFS(Tableau1[Type_Trajet],Cas_Art80!A2,Tableau1[Statut_TRP],"Réalisé",Tableau1[Type de véhicule],J$10,Tableau1[A la charge],$E$10)+
COUNTIFS(Tableau1[Type_Trajet],Cas_Art80!A6,Tableau1[Statut_TRP],"Réalisé",Tableau1[Type de véhicule],J$10,Tableau1[A la charge],$E$10)+
COUNTIFS(Tableau1[Type_Trajet],Cas_Art80!A9,Tableau1[Statut_TRP],"Réalisé",Tableau1[Type de véhicule],J$10,Tableau1[A la charge],$E$10)+
COUNTIFS(Tableau1[Type_Trajet],Cas_Art80!B2,Tableau1[Statut_TRP],"Réalisé",Tableau1[Type de véhicule],J$10,Tableau1[A la charge],$E$10)+
COUNTIFS(Tableau1[Type_Trajet],Cas_Art80!B5,Tableau1[Statut_TRP],"Réalisé",Tableau1[Type de véhicule],J$10,Tableau1[A la charge],$E$10)+
COUNTIFS(Tableau1[Type_Trajet],Cas_Art80!B8,Tableau1[Statut_TRP],"Réalisé",Tableau1[Type de véhicule],J$10,Tableau1[A la charge],$E$10)+
COUNTIFS(Tableau1[Type_Trajet],Cas_Art80!B13,Tableau1[Statut_TRP],"Réalisé",Tableau1[Type de véhicule],J$10,Tableau1[A la charge],$E$10)+
COUNTIFS(Tableau1[Type_Trajet],Cas_Art80!B16,Tableau1[Statut_TRP],"Réalisé",Tableau1[Type de véhicule],J$10,Tableau1[A la charge],$E$10)+
COUNTIFS(Tableau1[Type_Trajet],Cas_Art80!B19,Tableau1[Statut_TRP],"Réalisé",Tableau1[Type de véhicule],J$10,Tableau1[A la charge],$E$10)+
COUNTIFS(Tableau1[Type_Trajet],Cas_Art80!B21,Tableau1[Statut_TRP],"Réalisé",Tableau1[Type de véhicule],J$10,Tableau1[A la charge],$E$10)+
COUNTIFS(Tableau1[Type_Trajet],Cas_Art80!B33,Tableau1[Statut_TRP],"Réalisé",Tableau1[Type de véhicule],J$10,Tableau1[A la charge],$E$10)+
COUNTIFS(Tableau1[Type_Trajet],Cas_Art80!B36,Tableau1[Statut_TRP],"Réalisé",Tableau1[Type de véhicule],J$10,Tableau1[A la charge],$E$10),
COUNTIFS(Tableau1[Type_Trajet],Cas_Art80!A2,Tableau1[Statut_TRP],"Réalisé",Tableau1[Type de véhicule],J$10)+
COUNTIFS(Tableau1[Type_Trajet],Cas_Art80!A6,Tableau1[Statut_TRP],"Réalisé",Tableau1[Type de véhicule],J$10)+
COUNTIFS(Tableau1[Type_Trajet],Cas_Art80!A9,Tableau1[Statut_TRP],"Réalisé",Tableau1[Type de véhicule],J$10)+
COUNTIFS(Tableau1[Type_Trajet],Cas_Art80!B2,Tableau1[Statut_TRP],"Réalisé",Tableau1[Type de véhicule],J$10)+
COUNTIFS(Tableau1[Type_Trajet],Cas_Art80!B5,Tableau1[Statut_TRP],"Réalisé",Tableau1[Type de véhicule],J$10)+
COUNTIFS(Tableau1[Type_Trajet],Cas_Art80!B8,Tableau1[Statut_TRP],"Réalisé",Tableau1[Type de véhicule],J$10)+
COUNTIFS(Tableau1[Type_Trajet],Cas_Art80!B13,Tableau1[Statut_TRP],"Réalisé",Tableau1[Type de véhicule],J$10)+
COUNTIFS(Tableau1[Type_Trajet],Cas_Art80!B16,Tableau1[Statut_TRP],"Réalisé",Tableau1[Type de véhicule],J$10)+
COUNTIFS(Tableau1[Type_Trajet],Cas_Art80!B19,Tableau1[Statut_TRP],"Réalisé",Tableau1[Type de véhicule],J$10)+
COUNTIFS(Tableau1[Type_Trajet],Cas_Art80!B21,Tableau1[Statut_TRP],"Réalisé",Tableau1[Type de véhicule],J$10)+
COUNTIFS(Tableau1[Type_Trajet],Cas_Art80!B33,Tableau1[Statut_TRP],"Réalisé",Tableau1[Type de véhicule],J$10)+
COUNTIFS(Tableau1[Type_Trajet],Cas_Art80!B36,Tableau1[Statut_TRP],"Réalisé",Tableau1[Type de véhicule],J$10)
)</f>
        <v>0</v>
      </c>
      <c r="K28" s="147">
        <f>IF(
OR($E$10="Patient",$E$10="Votre établissement",$E$10="Assurance Maladie",$E$10="Etablissement Receveur"),
COUNTIFS(Tableau1[Type_Trajet],Cas_Art80!A2,Tableau1[Statut_TRP],"Réalisé",Tableau1[Type de véhicule],K$10,Tableau1[A la charge],$E$10)+
COUNTIFS(Tableau1[Type_Trajet],Cas_Art80!A6,Tableau1[Statut_TRP],"Réalisé",Tableau1[Type de véhicule],K$10,Tableau1[A la charge],$E$10)+
COUNTIFS(Tableau1[Type_Trajet],Cas_Art80!A9,Tableau1[Statut_TRP],"Réalisé",Tableau1[Type de véhicule],K$10,Tableau1[A la charge],$E$10)+
COUNTIFS(Tableau1[Type_Trajet],Cas_Art80!B2,Tableau1[Statut_TRP],"Réalisé",Tableau1[Type de véhicule],K$10,Tableau1[A la charge],$E$10)+
COUNTIFS(Tableau1[Type_Trajet],Cas_Art80!B5,Tableau1[Statut_TRP],"Réalisé",Tableau1[Type de véhicule],K$10,Tableau1[A la charge],$E$10)+
COUNTIFS(Tableau1[Type_Trajet],Cas_Art80!B8,Tableau1[Statut_TRP],"Réalisé",Tableau1[Type de véhicule],K$10,Tableau1[A la charge],$E$10)+
COUNTIFS(Tableau1[Type_Trajet],Cas_Art80!B13,Tableau1[Statut_TRP],"Réalisé",Tableau1[Type de véhicule],K$10,Tableau1[A la charge],$E$10)+
COUNTIFS(Tableau1[Type_Trajet],Cas_Art80!B16,Tableau1[Statut_TRP],"Réalisé",Tableau1[Type de véhicule],K$10,Tableau1[A la charge],$E$10)+
COUNTIFS(Tableau1[Type_Trajet],Cas_Art80!B19,Tableau1[Statut_TRP],"Réalisé",Tableau1[Type de véhicule],K$10,Tableau1[A la charge],$E$10)+
COUNTIFS(Tableau1[Type_Trajet],Cas_Art80!B21,Tableau1[Statut_TRP],"Réalisé",Tableau1[Type de véhicule],K$10,Tableau1[A la charge],$E$10)+
COUNTIFS(Tableau1[Type_Trajet],Cas_Art80!B33,Tableau1[Statut_TRP],"Réalisé",Tableau1[Type de véhicule],K$10,Tableau1[A la charge],$E$10)+
COUNTIFS(Tableau1[Type_Trajet],Cas_Art80!B36,Tableau1[Statut_TRP],"Réalisé",Tableau1[Type de véhicule],K$10,Tableau1[A la charge],$E$10),
COUNTIFS(Tableau1[Type_Trajet],Cas_Art80!A2,Tableau1[Statut_TRP],"Réalisé",Tableau1[Type de véhicule],K$10)+
COUNTIFS(Tableau1[Type_Trajet],Cas_Art80!A6,Tableau1[Statut_TRP],"Réalisé",Tableau1[Type de véhicule],K$10)+
COUNTIFS(Tableau1[Type_Trajet],Cas_Art80!A9,Tableau1[Statut_TRP],"Réalisé",Tableau1[Type de véhicule],K$10)+
COUNTIFS(Tableau1[Type_Trajet],Cas_Art80!B2,Tableau1[Statut_TRP],"Réalisé",Tableau1[Type de véhicule],K$10)+
COUNTIFS(Tableau1[Type_Trajet],Cas_Art80!B5,Tableau1[Statut_TRP],"Réalisé",Tableau1[Type de véhicule],K$10)+
COUNTIFS(Tableau1[Type_Trajet],Cas_Art80!B8,Tableau1[Statut_TRP],"Réalisé",Tableau1[Type de véhicule],K$10)+
COUNTIFS(Tableau1[Type_Trajet],Cas_Art80!B13,Tableau1[Statut_TRP],"Réalisé",Tableau1[Type de véhicule],K$10)+
COUNTIFS(Tableau1[Type_Trajet],Cas_Art80!B16,Tableau1[Statut_TRP],"Réalisé",Tableau1[Type de véhicule],K$10)+
COUNTIFS(Tableau1[Type_Trajet],Cas_Art80!B19,Tableau1[Statut_TRP],"Réalisé",Tableau1[Type de véhicule],K$10)+
COUNTIFS(Tableau1[Type_Trajet],Cas_Art80!B21,Tableau1[Statut_TRP],"Réalisé",Tableau1[Type de véhicule],K$10)+
COUNTIFS(Tableau1[Type_Trajet],Cas_Art80!B33,Tableau1[Statut_TRP],"Réalisé",Tableau1[Type de véhicule],K$10)+
COUNTIFS(Tableau1[Type_Trajet],Cas_Art80!B36,Tableau1[Statut_TRP],"Réalisé",Tableau1[Type de véhicule],K$10)
)</f>
        <v>0</v>
      </c>
      <c r="L28" s="147">
        <f>SUM(G28:K28)</f>
        <v>0</v>
      </c>
      <c r="M28" s="131"/>
      <c r="N28" s="125"/>
      <c r="O28" s="125"/>
      <c r="P28" s="125"/>
    </row>
    <row r="29" spans="1:23" x14ac:dyDescent="0.25">
      <c r="A29" s="123"/>
      <c r="B29" s="125"/>
      <c r="C29" s="274"/>
      <c r="D29" s="275"/>
      <c r="E29" s="262" t="s">
        <v>231</v>
      </c>
      <c r="F29" s="263"/>
      <c r="G29" s="129">
        <f>IF(
OR($E$10="Patient",$E$10="Votre établissement",$E$10="Assurance Maladie",$E$10="Etablissement Receveur"),
COUNTIFS(Tableau1[Type_Trajet],Cas_Art80!A4,Tableau1[Statut_TRP],"Réalisé",Tableau1[Type de véhicule],G$10,Tableau1[A la charge],$E$10)+
COUNTIFS(Tableau1[Type_Trajet],Cas_Art80!A5,Tableau1[Statut_TRP],"Réalisé",Tableau1[Type de véhicule],G$10,Tableau1[A la charge],$E$10)+
COUNTIFS(Tableau1[Type_Trajet],Cas_Art80!A10,Tableau1[Statut_TRP],"Réalisé",Tableau1[Type de véhicule],G$10,Tableau1[A la charge],$E$10)+
COUNTIFS(Tableau1[Type_Trajet],Cas_Art80!B3,Tableau1[Statut_TRP],"Réalisé",Tableau1[Type de véhicule],G$10,Tableau1[A la charge],$E$10)+
COUNTIFS(Tableau1[Type_Trajet],Cas_Art80!B6,Tableau1[Statut_TRP],"Réalisé",Tableau1[Type de véhicule],G$10,Tableau1[A la charge],$E$10)+
COUNTIFS(Tableau1[Type_Trajet],Cas_Art80!B9,Tableau1[Statut_TRP],"Réalisé",Tableau1[Type de véhicule],G$10,Tableau1[A la charge],$E$10)+
COUNTIFS(Tableau1[Type_Trajet],Cas_Art80!B11,Tableau1[Statut_TRP],"Réalisé",Tableau1[Type de véhicule],G$10,Tableau1[A la charge],$E$10)+
COUNTIFS(Tableau1[Type_Trajet],Cas_Art80!B15,Tableau1[Statut_TRP],"Réalisé",Tableau1[Type de véhicule],G$10,Tableau1[A la charge],$E$10)+
COUNTIFS(Tableau1[Type_Trajet],Cas_Art80!B17,Tableau1[Statut_TRP],"Réalisé",Tableau1[Type de véhicule],G$10,Tableau1[A la charge],$E$10)+
COUNTIFS(Tableau1[Type_Trajet],Cas_Art80!B22,Tableau1[Statut_TRP],"Réalisé",Tableau1[Type de véhicule],G$10,Tableau1[A la charge],$E$10)+
COUNTIFS(Tableau1[Type_Trajet],Cas_Art80!B34,Tableau1[Statut_TRP],"Réalisé",Tableau1[Type de véhicule],G$10,Tableau1[A la charge],$E$10)+
COUNTIFS(Tableau1[Type_Trajet],Cas_Art80!B37,Tableau1[Statut_TRP],"Réalisé",Tableau1[Type de véhicule],G$10,Tableau1[A la charge],$E$10),
COUNTIFS(Tableau1[Type_Trajet],Cas_Art80!A4,Tableau1[Statut_TRP],"Réalisé",Tableau1[Type de véhicule],G$10)+
COUNTIFS(Tableau1[Type_Trajet],Cas_Art80!A5,Tableau1[Statut_TRP],"Réalisé",Tableau1[Type de véhicule],G$10)+
COUNTIFS(Tableau1[Type_Trajet],Cas_Art80!A10,Tableau1[Statut_TRP],"Réalisé",Tableau1[Type de véhicule],G$10)+
COUNTIFS(Tableau1[Type_Trajet],Cas_Art80!B3,Tableau1[Statut_TRP],"Réalisé",Tableau1[Type de véhicule],G$10)+
COUNTIFS(Tableau1[Type_Trajet],Cas_Art80!B6,Tableau1[Statut_TRP],"Réalisé",Tableau1[Type de véhicule],G$10)+
COUNTIFS(Tableau1[Type_Trajet],Cas_Art80!B9,Tableau1[Statut_TRP],"Réalisé",Tableau1[Type de véhicule],G$10)+
COUNTIFS(Tableau1[Type_Trajet],Cas_Art80!B11,Tableau1[Statut_TRP],"Réalisé",Tableau1[Type de véhicule],G$10)+
COUNTIFS(Tableau1[Type_Trajet],Cas_Art80!B15,Tableau1[Statut_TRP],"Réalisé",Tableau1[Type de véhicule],G$10)+
COUNTIFS(Tableau1[Type_Trajet],Cas_Art80!B17,Tableau1[Statut_TRP],"Réalisé",Tableau1[Type de véhicule],G$10)+
COUNTIFS(Tableau1[Type_Trajet],Cas_Art80!B22,Tableau1[Statut_TRP],"Réalisé",Tableau1[Type de véhicule],G$10)+
COUNTIFS(Tableau1[Type_Trajet],Cas_Art80!B34,Tableau1[Statut_TRP],"Réalisé",Tableau1[Type de véhicule],G$10)+
COUNTIFS(Tableau1[Type_Trajet],Cas_Art80!B37,Tableau1[Statut_TRP],"Réalisé",Tableau1[Type de véhicule],G$10)
)</f>
        <v>0</v>
      </c>
      <c r="H29" s="129">
        <f>IF(
OR($E$10="Patient",$E$10="Votre établissement",$E$10="Assurance Maladie",$E$10="Etablissement Receveur"),
COUNTIFS(Tableau1[Type_Trajet],Cas_Art80!A4,Tableau1[Statut_TRP],"Réalisé",Tableau1[Type de véhicule],H$10,Tableau1[A la charge],$E$10)+
COUNTIFS(Tableau1[Type_Trajet],Cas_Art80!A5,Tableau1[Statut_TRP],"Réalisé",Tableau1[Type de véhicule],H$10,Tableau1[A la charge],$E$10)+
COUNTIFS(Tableau1[Type_Trajet],Cas_Art80!A10,Tableau1[Statut_TRP],"Réalisé",Tableau1[Type de véhicule],H$10,Tableau1[A la charge],$E$10)+
COUNTIFS(Tableau1[Type_Trajet],Cas_Art80!B3,Tableau1[Statut_TRP],"Réalisé",Tableau1[Type de véhicule],H$10,Tableau1[A la charge],$E$10)+
COUNTIFS(Tableau1[Type_Trajet],Cas_Art80!B6,Tableau1[Statut_TRP],"Réalisé",Tableau1[Type de véhicule],H$10,Tableau1[A la charge],$E$10)+
COUNTIFS(Tableau1[Type_Trajet],Cas_Art80!B9,Tableau1[Statut_TRP],"Réalisé",Tableau1[Type de véhicule],H$10,Tableau1[A la charge],$E$10)+
COUNTIFS(Tableau1[Type_Trajet],Cas_Art80!B11,Tableau1[Statut_TRP],"Réalisé",Tableau1[Type de véhicule],H$10,Tableau1[A la charge],$E$10)+
COUNTIFS(Tableau1[Type_Trajet],Cas_Art80!B15,Tableau1[Statut_TRP],"Réalisé",Tableau1[Type de véhicule],H$10,Tableau1[A la charge],$E$10)+
COUNTIFS(Tableau1[Type_Trajet],Cas_Art80!B17,Tableau1[Statut_TRP],"Réalisé",Tableau1[Type de véhicule],H$10,Tableau1[A la charge],$E$10)+
COUNTIFS(Tableau1[Type_Trajet],Cas_Art80!B22,Tableau1[Statut_TRP],"Réalisé",Tableau1[Type de véhicule],H$10,Tableau1[A la charge],$E$10)+
COUNTIFS(Tableau1[Type_Trajet],Cas_Art80!B34,Tableau1[Statut_TRP],"Réalisé",Tableau1[Type de véhicule],H$10,Tableau1[A la charge],$E$10)+
COUNTIFS(Tableau1[Type_Trajet],Cas_Art80!B37,Tableau1[Statut_TRP],"Réalisé",Tableau1[Type de véhicule],H$10,Tableau1[A la charge],$E$10),
COUNTIFS(Tableau1[Type_Trajet],Cas_Art80!A4,Tableau1[Statut_TRP],"Réalisé",Tableau1[Type de véhicule],H$10)+
COUNTIFS(Tableau1[Type_Trajet],Cas_Art80!A5,Tableau1[Statut_TRP],"Réalisé",Tableau1[Type de véhicule],H$10)+
COUNTIFS(Tableau1[Type_Trajet],Cas_Art80!A10,Tableau1[Statut_TRP],"Réalisé",Tableau1[Type de véhicule],H$10)+
COUNTIFS(Tableau1[Type_Trajet],Cas_Art80!B3,Tableau1[Statut_TRP],"Réalisé",Tableau1[Type de véhicule],H$10)+
COUNTIFS(Tableau1[Type_Trajet],Cas_Art80!B6,Tableau1[Statut_TRP],"Réalisé",Tableau1[Type de véhicule],H$10)+
COUNTIFS(Tableau1[Type_Trajet],Cas_Art80!B9,Tableau1[Statut_TRP],"Réalisé",Tableau1[Type de véhicule],H$10)+
COUNTIFS(Tableau1[Type_Trajet],Cas_Art80!B11,Tableau1[Statut_TRP],"Réalisé",Tableau1[Type de véhicule],H$10)+
COUNTIFS(Tableau1[Type_Trajet],Cas_Art80!B15,Tableau1[Statut_TRP],"Réalisé",Tableau1[Type de véhicule],H$10)+
COUNTIFS(Tableau1[Type_Trajet],Cas_Art80!B17,Tableau1[Statut_TRP],"Réalisé",Tableau1[Type de véhicule],H$10)+
COUNTIFS(Tableau1[Type_Trajet],Cas_Art80!B22,Tableau1[Statut_TRP],"Réalisé",Tableau1[Type de véhicule],H$10)+
COUNTIFS(Tableau1[Type_Trajet],Cas_Art80!B34,Tableau1[Statut_TRP],"Réalisé",Tableau1[Type de véhicule],H$10)+
COUNTIFS(Tableau1[Type_Trajet],Cas_Art80!B37,Tableau1[Statut_TRP],"Réalisé",Tableau1[Type de véhicule],H$10)
)</f>
        <v>0</v>
      </c>
      <c r="I29" s="129">
        <f>IF(
OR($E$10="Patient",$E$10="Votre établissement",$E$10="Assurance Maladie",$E$10="Etablissement Receveur"),
COUNTIFS(Tableau1[Type_Trajet],Cas_Art80!A4,Tableau1[Statut_TRP],"Réalisé",Tableau1[Type de véhicule],I$10,Tableau1[A la charge],$E$10)+
COUNTIFS(Tableau1[Type_Trajet],Cas_Art80!A5,Tableau1[Statut_TRP],"Réalisé",Tableau1[Type de véhicule],I$10,Tableau1[A la charge],$E$10)+
COUNTIFS(Tableau1[Type_Trajet],Cas_Art80!A10,Tableau1[Statut_TRP],"Réalisé",Tableau1[Type de véhicule],I$10,Tableau1[A la charge],$E$10)+
COUNTIFS(Tableau1[Type_Trajet],Cas_Art80!B3,Tableau1[Statut_TRP],"Réalisé",Tableau1[Type de véhicule],I$10,Tableau1[A la charge],$E$10)+
COUNTIFS(Tableau1[Type_Trajet],Cas_Art80!B6,Tableau1[Statut_TRP],"Réalisé",Tableau1[Type de véhicule],I$10,Tableau1[A la charge],$E$10)+
COUNTIFS(Tableau1[Type_Trajet],Cas_Art80!B9,Tableau1[Statut_TRP],"Réalisé",Tableau1[Type de véhicule],I$10,Tableau1[A la charge],$E$10)+
COUNTIFS(Tableau1[Type_Trajet],Cas_Art80!B11,Tableau1[Statut_TRP],"Réalisé",Tableau1[Type de véhicule],I$10,Tableau1[A la charge],$E$10)+
COUNTIFS(Tableau1[Type_Trajet],Cas_Art80!B15,Tableau1[Statut_TRP],"Réalisé",Tableau1[Type de véhicule],I$10,Tableau1[A la charge],$E$10)+
COUNTIFS(Tableau1[Type_Trajet],Cas_Art80!B17,Tableau1[Statut_TRP],"Réalisé",Tableau1[Type de véhicule],I$10,Tableau1[A la charge],$E$10)+
COUNTIFS(Tableau1[Type_Trajet],Cas_Art80!B22,Tableau1[Statut_TRP],"Réalisé",Tableau1[Type de véhicule],I$10,Tableau1[A la charge],$E$10)+
COUNTIFS(Tableau1[Type_Trajet],Cas_Art80!B34,Tableau1[Statut_TRP],"Réalisé",Tableau1[Type de véhicule],I$10,Tableau1[A la charge],$E$10)+
COUNTIFS(Tableau1[Type_Trajet],Cas_Art80!B37,Tableau1[Statut_TRP],"Réalisé",Tableau1[Type de véhicule],I$10,Tableau1[A la charge],$E$10),
COUNTIFS(Tableau1[Type_Trajet],Cas_Art80!A4,Tableau1[Statut_TRP],"Réalisé",Tableau1[Type de véhicule],I$10)+
COUNTIFS(Tableau1[Type_Trajet],Cas_Art80!A5,Tableau1[Statut_TRP],"Réalisé",Tableau1[Type de véhicule],I$10)+
COUNTIFS(Tableau1[Type_Trajet],Cas_Art80!A10,Tableau1[Statut_TRP],"Réalisé",Tableau1[Type de véhicule],I$10)+
COUNTIFS(Tableau1[Type_Trajet],Cas_Art80!B3,Tableau1[Statut_TRP],"Réalisé",Tableau1[Type de véhicule],I$10)+
COUNTIFS(Tableau1[Type_Trajet],Cas_Art80!B6,Tableau1[Statut_TRP],"Réalisé",Tableau1[Type de véhicule],I$10)+
COUNTIFS(Tableau1[Type_Trajet],Cas_Art80!B9,Tableau1[Statut_TRP],"Réalisé",Tableau1[Type de véhicule],I$10)+
COUNTIFS(Tableau1[Type_Trajet],Cas_Art80!B11,Tableau1[Statut_TRP],"Réalisé",Tableau1[Type de véhicule],I$10)+
COUNTIFS(Tableau1[Type_Trajet],Cas_Art80!B15,Tableau1[Statut_TRP],"Réalisé",Tableau1[Type de véhicule],I$10)+
COUNTIFS(Tableau1[Type_Trajet],Cas_Art80!B17,Tableau1[Statut_TRP],"Réalisé",Tableau1[Type de véhicule],I$10)+
COUNTIFS(Tableau1[Type_Trajet],Cas_Art80!B22,Tableau1[Statut_TRP],"Réalisé",Tableau1[Type de véhicule],I$10)+
COUNTIFS(Tableau1[Type_Trajet],Cas_Art80!B34,Tableau1[Statut_TRP],"Réalisé",Tableau1[Type de véhicule],I$10)+
COUNTIFS(Tableau1[Type_Trajet],Cas_Art80!B37,Tableau1[Statut_TRP],"Réalisé",Tableau1[Type de véhicule],I$10)
)</f>
        <v>0</v>
      </c>
      <c r="J29" s="129">
        <f>IF(
OR($E$10="Patient",$E$10="Votre établissement",$E$10="Assurance Maladie",$E$10="Etablissement Receveur"),
COUNTIFS(Tableau1[Type_Trajet],Cas_Art80!A4,Tableau1[Statut_TRP],"Réalisé",Tableau1[Type de véhicule],J$10,Tableau1[A la charge],$E$10)+
COUNTIFS(Tableau1[Type_Trajet],Cas_Art80!A5,Tableau1[Statut_TRP],"Réalisé",Tableau1[Type de véhicule],J$10,Tableau1[A la charge],$E$10)+
COUNTIFS(Tableau1[Type_Trajet],Cas_Art80!A10,Tableau1[Statut_TRP],"Réalisé",Tableau1[Type de véhicule],J$10,Tableau1[A la charge],$E$10)+
COUNTIFS(Tableau1[Type_Trajet],Cas_Art80!B3,Tableau1[Statut_TRP],"Réalisé",Tableau1[Type de véhicule],J$10,Tableau1[A la charge],$E$10)+
COUNTIFS(Tableau1[Type_Trajet],Cas_Art80!B6,Tableau1[Statut_TRP],"Réalisé",Tableau1[Type de véhicule],J$10,Tableau1[A la charge],$E$10)+
COUNTIFS(Tableau1[Type_Trajet],Cas_Art80!B9,Tableau1[Statut_TRP],"Réalisé",Tableau1[Type de véhicule],J$10,Tableau1[A la charge],$E$10)+
COUNTIFS(Tableau1[Type_Trajet],Cas_Art80!B11,Tableau1[Statut_TRP],"Réalisé",Tableau1[Type de véhicule],J$10,Tableau1[A la charge],$E$10)+
COUNTIFS(Tableau1[Type_Trajet],Cas_Art80!B15,Tableau1[Statut_TRP],"Réalisé",Tableau1[Type de véhicule],J$10,Tableau1[A la charge],$E$10)+
COUNTIFS(Tableau1[Type_Trajet],Cas_Art80!B17,Tableau1[Statut_TRP],"Réalisé",Tableau1[Type de véhicule],J$10,Tableau1[A la charge],$E$10)+
COUNTIFS(Tableau1[Type_Trajet],Cas_Art80!B22,Tableau1[Statut_TRP],"Réalisé",Tableau1[Type de véhicule],J$10,Tableau1[A la charge],$E$10)+
COUNTIFS(Tableau1[Type_Trajet],Cas_Art80!B34,Tableau1[Statut_TRP],"Réalisé",Tableau1[Type de véhicule],J$10,Tableau1[A la charge],$E$10)+
COUNTIFS(Tableau1[Type_Trajet],Cas_Art80!B37,Tableau1[Statut_TRP],"Réalisé",Tableau1[Type de véhicule],J$10,Tableau1[A la charge],$E$10),
COUNTIFS(Tableau1[Type_Trajet],Cas_Art80!A4,Tableau1[Statut_TRP],"Réalisé",Tableau1[Type de véhicule],J$10)+
COUNTIFS(Tableau1[Type_Trajet],Cas_Art80!A5,Tableau1[Statut_TRP],"Réalisé",Tableau1[Type de véhicule],J$10)+
COUNTIFS(Tableau1[Type_Trajet],Cas_Art80!A10,Tableau1[Statut_TRP],"Réalisé",Tableau1[Type de véhicule],J$10)+
COUNTIFS(Tableau1[Type_Trajet],Cas_Art80!B3,Tableau1[Statut_TRP],"Réalisé",Tableau1[Type de véhicule],J$10)+
COUNTIFS(Tableau1[Type_Trajet],Cas_Art80!B6,Tableau1[Statut_TRP],"Réalisé",Tableau1[Type de véhicule],J$10)+
COUNTIFS(Tableau1[Type_Trajet],Cas_Art80!B9,Tableau1[Statut_TRP],"Réalisé",Tableau1[Type de véhicule],J$10)+
COUNTIFS(Tableau1[Type_Trajet],Cas_Art80!B11,Tableau1[Statut_TRP],"Réalisé",Tableau1[Type de véhicule],J$10)+
COUNTIFS(Tableau1[Type_Trajet],Cas_Art80!B15,Tableau1[Statut_TRP],"Réalisé",Tableau1[Type de véhicule],J$10)+
COUNTIFS(Tableau1[Type_Trajet],Cas_Art80!B17,Tableau1[Statut_TRP],"Réalisé",Tableau1[Type de véhicule],J$10)+
COUNTIFS(Tableau1[Type_Trajet],Cas_Art80!B22,Tableau1[Statut_TRP],"Réalisé",Tableau1[Type de véhicule],J$10)+
COUNTIFS(Tableau1[Type_Trajet],Cas_Art80!B34,Tableau1[Statut_TRP],"Réalisé",Tableau1[Type de véhicule],J$10)+
COUNTIFS(Tableau1[Type_Trajet],Cas_Art80!B37,Tableau1[Statut_TRP],"Réalisé",Tableau1[Type de véhicule],J$10)
)</f>
        <v>0</v>
      </c>
      <c r="K29" s="129">
        <f>IF(
OR($E$10="Patient",$E$10="Votre établissement",$E$10="Assurance Maladie",$E$10="Etablissement Receveur"),
COUNTIFS(Tableau1[Type_Trajet],Cas_Art80!A4,Tableau1[Statut_TRP],"Réalisé",Tableau1[Type de véhicule],K$10,Tableau1[A la charge],$E$10)+
COUNTIFS(Tableau1[Type_Trajet],Cas_Art80!A5,Tableau1[Statut_TRP],"Réalisé",Tableau1[Type de véhicule],K$10,Tableau1[A la charge],$E$10)+
COUNTIFS(Tableau1[Type_Trajet],Cas_Art80!A10,Tableau1[Statut_TRP],"Réalisé",Tableau1[Type de véhicule],K$10,Tableau1[A la charge],$E$10)+
COUNTIFS(Tableau1[Type_Trajet],Cas_Art80!B3,Tableau1[Statut_TRP],"Réalisé",Tableau1[Type de véhicule],K$10,Tableau1[A la charge],$E$10)+
COUNTIFS(Tableau1[Type_Trajet],Cas_Art80!B6,Tableau1[Statut_TRP],"Réalisé",Tableau1[Type de véhicule],K$10,Tableau1[A la charge],$E$10)+
COUNTIFS(Tableau1[Type_Trajet],Cas_Art80!B9,Tableau1[Statut_TRP],"Réalisé",Tableau1[Type de véhicule],K$10,Tableau1[A la charge],$E$10)+
COUNTIFS(Tableau1[Type_Trajet],Cas_Art80!B11,Tableau1[Statut_TRP],"Réalisé",Tableau1[Type de véhicule],K$10,Tableau1[A la charge],$E$10)+
COUNTIFS(Tableau1[Type_Trajet],Cas_Art80!B15,Tableau1[Statut_TRP],"Réalisé",Tableau1[Type de véhicule],K$10,Tableau1[A la charge],$E$10)+
COUNTIFS(Tableau1[Type_Trajet],Cas_Art80!B17,Tableau1[Statut_TRP],"Réalisé",Tableau1[Type de véhicule],K$10,Tableau1[A la charge],$E$10)+
COUNTIFS(Tableau1[Type_Trajet],Cas_Art80!B22,Tableau1[Statut_TRP],"Réalisé",Tableau1[Type de véhicule],K$10,Tableau1[A la charge],$E$10)+
COUNTIFS(Tableau1[Type_Trajet],Cas_Art80!B34,Tableau1[Statut_TRP],"Réalisé",Tableau1[Type de véhicule],K$10,Tableau1[A la charge],$E$10)+
COUNTIFS(Tableau1[Type_Trajet],Cas_Art80!B37,Tableau1[Statut_TRP],"Réalisé",Tableau1[Type de véhicule],K$10,Tableau1[A la charge],$E$10),
COUNTIFS(Tableau1[Type_Trajet],Cas_Art80!A4,Tableau1[Statut_TRP],"Réalisé",Tableau1[Type de véhicule],K$10)+
COUNTIFS(Tableau1[Type_Trajet],Cas_Art80!A5,Tableau1[Statut_TRP],"Réalisé",Tableau1[Type de véhicule],K$10)+
COUNTIFS(Tableau1[Type_Trajet],Cas_Art80!A10,Tableau1[Statut_TRP],"Réalisé",Tableau1[Type de véhicule],K$10)+
COUNTIFS(Tableau1[Type_Trajet],Cas_Art80!B3,Tableau1[Statut_TRP],"Réalisé",Tableau1[Type de véhicule],K$10)+
COUNTIFS(Tableau1[Type_Trajet],Cas_Art80!B6,Tableau1[Statut_TRP],"Réalisé",Tableau1[Type de véhicule],K$10)+
COUNTIFS(Tableau1[Type_Trajet],Cas_Art80!B9,Tableau1[Statut_TRP],"Réalisé",Tableau1[Type de véhicule],K$10)+
COUNTIFS(Tableau1[Type_Trajet],Cas_Art80!B11,Tableau1[Statut_TRP],"Réalisé",Tableau1[Type de véhicule],K$10)+
COUNTIFS(Tableau1[Type_Trajet],Cas_Art80!B15,Tableau1[Statut_TRP],"Réalisé",Tableau1[Type de véhicule],K$10)+
COUNTIFS(Tableau1[Type_Trajet],Cas_Art80!B17,Tableau1[Statut_TRP],"Réalisé",Tableau1[Type de véhicule],K$10)+
COUNTIFS(Tableau1[Type_Trajet],Cas_Art80!B22,Tableau1[Statut_TRP],"Réalisé",Tableau1[Type de véhicule],K$10)+
COUNTIFS(Tableau1[Type_Trajet],Cas_Art80!B34,Tableau1[Statut_TRP],"Réalisé",Tableau1[Type de véhicule],K$10)+
COUNTIFS(Tableau1[Type_Trajet],Cas_Art80!B37,Tableau1[Statut_TRP],"Réalisé",Tableau1[Type de véhicule],K$10)
)</f>
        <v>0</v>
      </c>
      <c r="L29" s="129">
        <f t="shared" ref="L29:L32" si="2">SUM(G29:K29)</f>
        <v>0</v>
      </c>
      <c r="M29" s="131"/>
      <c r="N29" s="125"/>
      <c r="O29" s="125"/>
      <c r="P29" s="125"/>
    </row>
    <row r="30" spans="1:23" x14ac:dyDescent="0.25">
      <c r="A30" s="123"/>
      <c r="B30" s="125"/>
      <c r="C30" s="274"/>
      <c r="D30" s="275"/>
      <c r="E30" s="262" t="s">
        <v>233</v>
      </c>
      <c r="F30" s="263"/>
      <c r="G30" s="129">
        <f>IF(
OR($E$10="Patient",$E$10="Votre établissement",$E$10="Assurance Maladie",$E$10="Etablissement Receveur"),
COUNTIFS(Tableau1[Type_Trajet],Cas_Art80!A3,Tableau1[Statut_TRP],"Réalisé",Tableau1[Type de véhicule],G$10,Tableau1[A la charge],$E$10)+
COUNTIFS(Tableau1[Type_Trajet],Cas_Art80!A7,Tableau1[Statut_TRP],"Réalisé",Tableau1[Type de véhicule],G$10,Tableau1[A la charge],$E$10)+
COUNTIFS(Tableau1[Type_Trajet],Cas_Art80!A8,Tableau1[Statut_TRP],"Réalisé",Tableau1[Type de véhicule],G$10,Tableau1[A la charge],$E$10)+
COUNTIFS(Tableau1[Type_Trajet],Cas_Art80!B4,Tableau1[Statut_TRP],"Réalisé",Tableau1[Type de véhicule],G$10,Tableau1[A la charge],$E$10)+
COUNTIFS(Tableau1[Type_Trajet],Cas_Art80!B7,Tableau1[Statut_TRP],"Réalisé",Tableau1[Type de véhicule],G$10,Tableau1[A la charge],$E$10)+
COUNTIFS(Tableau1[Type_Trajet],Cas_Art80!B10,Tableau1[Statut_TRP],"Réalisé",Tableau1[Type de véhicule],G$10,Tableau1[A la charge],$E$10)+
COUNTIFS(Tableau1[Type_Trajet],Cas_Art80!B12,Tableau1[Statut_TRP],"Réalisé",Tableau1[Type de véhicule],G$10,Tableau1[A la charge],$E$10)+
COUNTIFS(Tableau1[Type_Trajet],Cas_Art80!B14,Tableau1[Statut_TRP],"Réalisé",Tableau1[Type de véhicule],G$10,Tableau1[A la charge],$E$10)+
COUNTIFS(Tableau1[Type_Trajet],Cas_Art80!B18,Tableau1[Statut_TRP],"Réalisé",Tableau1[Type de véhicule],G$10,Tableau1[A la charge],$E$10)+
COUNTIFS(Tableau1[Type_Trajet],Cas_Art80!B20,Tableau1[Statut_TRP],"Réalisé",Tableau1[Type de véhicule],G$10,Tableau1[A la charge],$E$10)+
COUNTIFS(Tableau1[Type_Trajet],Cas_Art80!B35,Tableau1[Statut_TRP],"Réalisé",Tableau1[Type de véhicule],G$10,Tableau1[A la charge],$E$10)+
COUNTIFS(Tableau1[Type_Trajet],Cas_Art80!B38,Tableau1[Statut_TRP],"Réalisé",Tableau1[Type de véhicule],G$10,Tableau1[A la charge],$E$10),
COUNTIFS(Tableau1[Type_Trajet],Cas_Art80!A3,Tableau1[Statut_TRP],"Réalisé",Tableau1[Type de véhicule],G$10)+
COUNTIFS(Tableau1[Type_Trajet],Cas_Art80!A7,Tableau1[Statut_TRP],"Réalisé",Tableau1[Type de véhicule],G$10)+
COUNTIFS(Tableau1[Type_Trajet],Cas_Art80!A8,Tableau1[Statut_TRP],"Réalisé",Tableau1[Type de véhicule],G$10)+
COUNTIFS(Tableau1[Type_Trajet],Cas_Art80!B4,Tableau1[Statut_TRP],"Réalisé",Tableau1[Type de véhicule],G$10)+
COUNTIFS(Tableau1[Type_Trajet],Cas_Art80!B7,Tableau1[Statut_TRP],"Réalisé",Tableau1[Type de véhicule],G$10)+
COUNTIFS(Tableau1[Type_Trajet],Cas_Art80!B10,Tableau1[Statut_TRP],"Réalisé",Tableau1[Type de véhicule],G$10)+
COUNTIFS(Tableau1[Type_Trajet],Cas_Art80!B12,Tableau1[Statut_TRP],"Réalisé",Tableau1[Type de véhicule],G$10)+
COUNTIFS(Tableau1[Type_Trajet],Cas_Art80!B14,Tableau1[Statut_TRP],"Réalisé",Tableau1[Type de véhicule],G$10)+
COUNTIFS(Tableau1[Type_Trajet],Cas_Art80!B18,Tableau1[Statut_TRP],"Réalisé",Tableau1[Type de véhicule],G$10)+
COUNTIFS(Tableau1[Type_Trajet],Cas_Art80!B20,Tableau1[Statut_TRP],"Réalisé",Tableau1[Type de véhicule],G$10)+
COUNTIFS(Tableau1[Type_Trajet],Cas_Art80!B35,Tableau1[Statut_TRP],"Réalisé",Tableau1[Type de véhicule],G$10)+
COUNTIFS(Tableau1[Type_Trajet],Cas_Art80!B38,Tableau1[Statut_TRP],"Réalisé",Tableau1[Type de véhicule],G$10)
)</f>
        <v>0</v>
      </c>
      <c r="H30" s="129">
        <f>IF(
OR($E$10="Patient",$E$10="Votre établissement",$E$10="Assurance Maladie",$E$10="Etablissement Receveur"),
COUNTIFS(Tableau1[Type_Trajet],Cas_Art80!A3,Tableau1[Statut_TRP],"Réalisé",Tableau1[Type de véhicule],H$10,Tableau1[A la charge],$E$10)+
COUNTIFS(Tableau1[Type_Trajet],Cas_Art80!A7,Tableau1[Statut_TRP],"Réalisé",Tableau1[Type de véhicule],H$10,Tableau1[A la charge],$E$10)+
COUNTIFS(Tableau1[Type_Trajet],Cas_Art80!A8,Tableau1[Statut_TRP],"Réalisé",Tableau1[Type de véhicule],H$10,Tableau1[A la charge],$E$10)+
COUNTIFS(Tableau1[Type_Trajet],Cas_Art80!B4,Tableau1[Statut_TRP],"Réalisé",Tableau1[Type de véhicule],H$10,Tableau1[A la charge],$E$10)+
COUNTIFS(Tableau1[Type_Trajet],Cas_Art80!B7,Tableau1[Statut_TRP],"Réalisé",Tableau1[Type de véhicule],H$10,Tableau1[A la charge],$E$10)+
COUNTIFS(Tableau1[Type_Trajet],Cas_Art80!B10,Tableau1[Statut_TRP],"Réalisé",Tableau1[Type de véhicule],H$10,Tableau1[A la charge],$E$10)+
COUNTIFS(Tableau1[Type_Trajet],Cas_Art80!B12,Tableau1[Statut_TRP],"Réalisé",Tableau1[Type de véhicule],H$10,Tableau1[A la charge],$E$10)+
COUNTIFS(Tableau1[Type_Trajet],Cas_Art80!B14,Tableau1[Statut_TRP],"Réalisé",Tableau1[Type de véhicule],H$10,Tableau1[A la charge],$E$10)+
COUNTIFS(Tableau1[Type_Trajet],Cas_Art80!B18,Tableau1[Statut_TRP],"Réalisé",Tableau1[Type de véhicule],H$10,Tableau1[A la charge],$E$10)+
COUNTIFS(Tableau1[Type_Trajet],Cas_Art80!B20,Tableau1[Statut_TRP],"Réalisé",Tableau1[Type de véhicule],H$10,Tableau1[A la charge],$E$10)+
COUNTIFS(Tableau1[Type_Trajet],Cas_Art80!B35,Tableau1[Statut_TRP],"Réalisé",Tableau1[Type de véhicule],H$10,Tableau1[A la charge],$E$10)+
COUNTIFS(Tableau1[Type_Trajet],Cas_Art80!B38,Tableau1[Statut_TRP],"Réalisé",Tableau1[Type de véhicule],H$10,Tableau1[A la charge],$E$10),
COUNTIFS(Tableau1[Type_Trajet],Cas_Art80!A3,Tableau1[Statut_TRP],"Réalisé",Tableau1[Type de véhicule],H$10)+
COUNTIFS(Tableau1[Type_Trajet],Cas_Art80!A7,Tableau1[Statut_TRP],"Réalisé",Tableau1[Type de véhicule],H$10)+
COUNTIFS(Tableau1[Type_Trajet],Cas_Art80!A8,Tableau1[Statut_TRP],"Réalisé",Tableau1[Type de véhicule],H$10)+
COUNTIFS(Tableau1[Type_Trajet],Cas_Art80!B4,Tableau1[Statut_TRP],"Réalisé",Tableau1[Type de véhicule],H$10)+
COUNTIFS(Tableau1[Type_Trajet],Cas_Art80!B7,Tableau1[Statut_TRP],"Réalisé",Tableau1[Type de véhicule],H$10)+
COUNTIFS(Tableau1[Type_Trajet],Cas_Art80!B10,Tableau1[Statut_TRP],"Réalisé",Tableau1[Type de véhicule],H$10)+
COUNTIFS(Tableau1[Type_Trajet],Cas_Art80!B12,Tableau1[Statut_TRP],"Réalisé",Tableau1[Type de véhicule],H$10)+
COUNTIFS(Tableau1[Type_Trajet],Cas_Art80!B14,Tableau1[Statut_TRP],"Réalisé",Tableau1[Type de véhicule],H$10)+
COUNTIFS(Tableau1[Type_Trajet],Cas_Art80!B18,Tableau1[Statut_TRP],"Réalisé",Tableau1[Type de véhicule],H$10)+
COUNTIFS(Tableau1[Type_Trajet],Cas_Art80!B20,Tableau1[Statut_TRP],"Réalisé",Tableau1[Type de véhicule],H$10)+
COUNTIFS(Tableau1[Type_Trajet],Cas_Art80!B35,Tableau1[Statut_TRP],"Réalisé",Tableau1[Type de véhicule],H$10)+
COUNTIFS(Tableau1[Type_Trajet],Cas_Art80!B38,Tableau1[Statut_TRP],"Réalisé",Tableau1[Type de véhicule],H$10)
)</f>
        <v>0</v>
      </c>
      <c r="I30" s="129">
        <f>IF(
OR($E$10="Patient",$E$10="Votre établissement",$E$10="Assurance Maladie",$E$10="Etablissement Receveur"),
COUNTIFS(Tableau1[Type_Trajet],Cas_Art80!A3,Tableau1[Statut_TRP],"Réalisé",Tableau1[Type de véhicule],I$10,Tableau1[A la charge],$E$10)+
COUNTIFS(Tableau1[Type_Trajet],Cas_Art80!A7,Tableau1[Statut_TRP],"Réalisé",Tableau1[Type de véhicule],I$10,Tableau1[A la charge],$E$10)+
COUNTIFS(Tableau1[Type_Trajet],Cas_Art80!A8,Tableau1[Statut_TRP],"Réalisé",Tableau1[Type de véhicule],I$10,Tableau1[A la charge],$E$10)+
COUNTIFS(Tableau1[Type_Trajet],Cas_Art80!B4,Tableau1[Statut_TRP],"Réalisé",Tableau1[Type de véhicule],I$10,Tableau1[A la charge],$E$10)+
COUNTIFS(Tableau1[Type_Trajet],Cas_Art80!B7,Tableau1[Statut_TRP],"Réalisé",Tableau1[Type de véhicule],I$10,Tableau1[A la charge],$E$10)+
COUNTIFS(Tableau1[Type_Trajet],Cas_Art80!B10,Tableau1[Statut_TRP],"Réalisé",Tableau1[Type de véhicule],I$10,Tableau1[A la charge],$E$10)+
COUNTIFS(Tableau1[Type_Trajet],Cas_Art80!B12,Tableau1[Statut_TRP],"Réalisé",Tableau1[Type de véhicule],I$10,Tableau1[A la charge],$E$10)+
COUNTIFS(Tableau1[Type_Trajet],Cas_Art80!B14,Tableau1[Statut_TRP],"Réalisé",Tableau1[Type de véhicule],I$10,Tableau1[A la charge],$E$10)+
COUNTIFS(Tableau1[Type_Trajet],Cas_Art80!B18,Tableau1[Statut_TRP],"Réalisé",Tableau1[Type de véhicule],I$10,Tableau1[A la charge],$E$10)+
COUNTIFS(Tableau1[Type_Trajet],Cas_Art80!B20,Tableau1[Statut_TRP],"Réalisé",Tableau1[Type de véhicule],I$10,Tableau1[A la charge],$E$10)+
COUNTIFS(Tableau1[Type_Trajet],Cas_Art80!B35,Tableau1[Statut_TRP],"Réalisé",Tableau1[Type de véhicule],I$10,Tableau1[A la charge],$E$10)+
COUNTIFS(Tableau1[Type_Trajet],Cas_Art80!B38,Tableau1[Statut_TRP],"Réalisé",Tableau1[Type de véhicule],I$10,Tableau1[A la charge],$E$10),
COUNTIFS(Tableau1[Type_Trajet],Cas_Art80!A3,Tableau1[Statut_TRP],"Réalisé",Tableau1[Type de véhicule],I$10)+
COUNTIFS(Tableau1[Type_Trajet],Cas_Art80!A7,Tableau1[Statut_TRP],"Réalisé",Tableau1[Type de véhicule],I$10)+
COUNTIFS(Tableau1[Type_Trajet],Cas_Art80!A8,Tableau1[Statut_TRP],"Réalisé",Tableau1[Type de véhicule],I$10)+
COUNTIFS(Tableau1[Type_Trajet],Cas_Art80!B4,Tableau1[Statut_TRP],"Réalisé",Tableau1[Type de véhicule],I$10)+
COUNTIFS(Tableau1[Type_Trajet],Cas_Art80!B7,Tableau1[Statut_TRP],"Réalisé",Tableau1[Type de véhicule],I$10)+
COUNTIFS(Tableau1[Type_Trajet],Cas_Art80!B10,Tableau1[Statut_TRP],"Réalisé",Tableau1[Type de véhicule],I$10)+
COUNTIFS(Tableau1[Type_Trajet],Cas_Art80!B12,Tableau1[Statut_TRP],"Réalisé",Tableau1[Type de véhicule],I$10)+
COUNTIFS(Tableau1[Type_Trajet],Cas_Art80!B14,Tableau1[Statut_TRP],"Réalisé",Tableau1[Type de véhicule],I$10)+
COUNTIFS(Tableau1[Type_Trajet],Cas_Art80!B18,Tableau1[Statut_TRP],"Réalisé",Tableau1[Type de véhicule],I$10)+
COUNTIFS(Tableau1[Type_Trajet],Cas_Art80!B20,Tableau1[Statut_TRP],"Réalisé",Tableau1[Type de véhicule],I$10)+
COUNTIFS(Tableau1[Type_Trajet],Cas_Art80!B35,Tableau1[Statut_TRP],"Réalisé",Tableau1[Type de véhicule],I$10)+
COUNTIFS(Tableau1[Type_Trajet],Cas_Art80!B38,Tableau1[Statut_TRP],"Réalisé",Tableau1[Type de véhicule],I$10)
)</f>
        <v>0</v>
      </c>
      <c r="J30" s="129">
        <f>IF(
OR($E$10="Patient",$E$10="Votre établissement",$E$10="Assurance Maladie",$E$10="Etablissement Receveur"),
COUNTIFS(Tableau1[Type_Trajet],Cas_Art80!A3,Tableau1[Statut_TRP],"Réalisé",Tableau1[Type de véhicule],J$10,Tableau1[A la charge],$E$10)+
COUNTIFS(Tableau1[Type_Trajet],Cas_Art80!A7,Tableau1[Statut_TRP],"Réalisé",Tableau1[Type de véhicule],J$10,Tableau1[A la charge],$E$10)+
COUNTIFS(Tableau1[Type_Trajet],Cas_Art80!A8,Tableau1[Statut_TRP],"Réalisé",Tableau1[Type de véhicule],J$10,Tableau1[A la charge],$E$10)+
COUNTIFS(Tableau1[Type_Trajet],Cas_Art80!B4,Tableau1[Statut_TRP],"Réalisé",Tableau1[Type de véhicule],J$10,Tableau1[A la charge],$E$10)+
COUNTIFS(Tableau1[Type_Trajet],Cas_Art80!B7,Tableau1[Statut_TRP],"Réalisé",Tableau1[Type de véhicule],J$10,Tableau1[A la charge],$E$10)+
COUNTIFS(Tableau1[Type_Trajet],Cas_Art80!B10,Tableau1[Statut_TRP],"Réalisé",Tableau1[Type de véhicule],J$10,Tableau1[A la charge],$E$10)+
COUNTIFS(Tableau1[Type_Trajet],Cas_Art80!B12,Tableau1[Statut_TRP],"Réalisé",Tableau1[Type de véhicule],J$10,Tableau1[A la charge],$E$10)+
COUNTIFS(Tableau1[Type_Trajet],Cas_Art80!B14,Tableau1[Statut_TRP],"Réalisé",Tableau1[Type de véhicule],J$10,Tableau1[A la charge],$E$10)+
COUNTIFS(Tableau1[Type_Trajet],Cas_Art80!B18,Tableau1[Statut_TRP],"Réalisé",Tableau1[Type de véhicule],J$10,Tableau1[A la charge],$E$10)+
COUNTIFS(Tableau1[Type_Trajet],Cas_Art80!B20,Tableau1[Statut_TRP],"Réalisé",Tableau1[Type de véhicule],J$10,Tableau1[A la charge],$E$10)+
COUNTIFS(Tableau1[Type_Trajet],Cas_Art80!B35,Tableau1[Statut_TRP],"Réalisé",Tableau1[Type de véhicule],J$10,Tableau1[A la charge],$E$10)+
COUNTIFS(Tableau1[Type_Trajet],Cas_Art80!B38,Tableau1[Statut_TRP],"Réalisé",Tableau1[Type de véhicule],J$10,Tableau1[A la charge],$E$10),
COUNTIFS(Tableau1[Type_Trajet],Cas_Art80!A3,Tableau1[Statut_TRP],"Réalisé",Tableau1[Type de véhicule],J$10)+
COUNTIFS(Tableau1[Type_Trajet],Cas_Art80!A7,Tableau1[Statut_TRP],"Réalisé",Tableau1[Type de véhicule],J$10)+
COUNTIFS(Tableau1[Type_Trajet],Cas_Art80!A8,Tableau1[Statut_TRP],"Réalisé",Tableau1[Type de véhicule],J$10)+
COUNTIFS(Tableau1[Type_Trajet],Cas_Art80!B4,Tableau1[Statut_TRP],"Réalisé",Tableau1[Type de véhicule],J$10)+
COUNTIFS(Tableau1[Type_Trajet],Cas_Art80!B7,Tableau1[Statut_TRP],"Réalisé",Tableau1[Type de véhicule],J$10)+
COUNTIFS(Tableau1[Type_Trajet],Cas_Art80!B10,Tableau1[Statut_TRP],"Réalisé",Tableau1[Type de véhicule],J$10)+
COUNTIFS(Tableau1[Type_Trajet],Cas_Art80!B12,Tableau1[Statut_TRP],"Réalisé",Tableau1[Type de véhicule],J$10)+
COUNTIFS(Tableau1[Type_Trajet],Cas_Art80!B14,Tableau1[Statut_TRP],"Réalisé",Tableau1[Type de véhicule],J$10)+
COUNTIFS(Tableau1[Type_Trajet],Cas_Art80!B18,Tableau1[Statut_TRP],"Réalisé",Tableau1[Type de véhicule],J$10)+
COUNTIFS(Tableau1[Type_Trajet],Cas_Art80!B20,Tableau1[Statut_TRP],"Réalisé",Tableau1[Type de véhicule],J$10)+
COUNTIFS(Tableau1[Type_Trajet],Cas_Art80!B35,Tableau1[Statut_TRP],"Réalisé",Tableau1[Type de véhicule],J$10)+
COUNTIFS(Tableau1[Type_Trajet],Cas_Art80!B38,Tableau1[Statut_TRP],"Réalisé",Tableau1[Type de véhicule],J$10)
)</f>
        <v>0</v>
      </c>
      <c r="K30" s="129">
        <f>IF(
OR($E$10="Patient",$E$10="Votre établissement",$E$10="Assurance Maladie",$E$10="Etablissement Receveur"),
COUNTIFS(Tableau1[Type_Trajet],Cas_Art80!A3,Tableau1[Statut_TRP],"Réalisé",Tableau1[Type de véhicule],K$10,Tableau1[A la charge],$E$10)+
COUNTIFS(Tableau1[Type_Trajet],Cas_Art80!A7,Tableau1[Statut_TRP],"Réalisé",Tableau1[Type de véhicule],K$10,Tableau1[A la charge],$E$10)+
COUNTIFS(Tableau1[Type_Trajet],Cas_Art80!A8,Tableau1[Statut_TRP],"Réalisé",Tableau1[Type de véhicule],K$10,Tableau1[A la charge],$E$10)+
COUNTIFS(Tableau1[Type_Trajet],Cas_Art80!B4,Tableau1[Statut_TRP],"Réalisé",Tableau1[Type de véhicule],K$10,Tableau1[A la charge],$E$10)+
COUNTIFS(Tableau1[Type_Trajet],Cas_Art80!B7,Tableau1[Statut_TRP],"Réalisé",Tableau1[Type de véhicule],K$10,Tableau1[A la charge],$E$10)+
COUNTIFS(Tableau1[Type_Trajet],Cas_Art80!B10,Tableau1[Statut_TRP],"Réalisé",Tableau1[Type de véhicule],K$10,Tableau1[A la charge],$E$10)+
COUNTIFS(Tableau1[Type_Trajet],Cas_Art80!B12,Tableau1[Statut_TRP],"Réalisé",Tableau1[Type de véhicule],K$10,Tableau1[A la charge],$E$10)+
COUNTIFS(Tableau1[Type_Trajet],Cas_Art80!B14,Tableau1[Statut_TRP],"Réalisé",Tableau1[Type de véhicule],K$10,Tableau1[A la charge],$E$10)+
COUNTIFS(Tableau1[Type_Trajet],Cas_Art80!B18,Tableau1[Statut_TRP],"Réalisé",Tableau1[Type de véhicule],K$10,Tableau1[A la charge],$E$10)+
COUNTIFS(Tableau1[Type_Trajet],Cas_Art80!B20,Tableau1[Statut_TRP],"Réalisé",Tableau1[Type de véhicule],K$10,Tableau1[A la charge],$E$10)+
COUNTIFS(Tableau1[Type_Trajet],Cas_Art80!B35,Tableau1[Statut_TRP],"Réalisé",Tableau1[Type de véhicule],K$10,Tableau1[A la charge],$E$10)+
COUNTIFS(Tableau1[Type_Trajet],Cas_Art80!B38,Tableau1[Statut_TRP],"Réalisé",Tableau1[Type de véhicule],K$10,Tableau1[A la charge],$E$10),
COUNTIFS(Tableau1[Type_Trajet],Cas_Art80!A3,Tableau1[Statut_TRP],"Réalisé",Tableau1[Type de véhicule],K$10)+
COUNTIFS(Tableau1[Type_Trajet],Cas_Art80!A7,Tableau1[Statut_TRP],"Réalisé",Tableau1[Type de véhicule],K$10)+
COUNTIFS(Tableau1[Type_Trajet],Cas_Art80!A8,Tableau1[Statut_TRP],"Réalisé",Tableau1[Type de véhicule],K$10)+
COUNTIFS(Tableau1[Type_Trajet],Cas_Art80!B4,Tableau1[Statut_TRP],"Réalisé",Tableau1[Type de véhicule],K$10)+
COUNTIFS(Tableau1[Type_Trajet],Cas_Art80!B7,Tableau1[Statut_TRP],"Réalisé",Tableau1[Type de véhicule],K$10)+
COUNTIFS(Tableau1[Type_Trajet],Cas_Art80!B10,Tableau1[Statut_TRP],"Réalisé",Tableau1[Type de véhicule],K$10)+
COUNTIFS(Tableau1[Type_Trajet],Cas_Art80!B12,Tableau1[Statut_TRP],"Réalisé",Tableau1[Type de véhicule],K$10)+
COUNTIFS(Tableau1[Type_Trajet],Cas_Art80!B14,Tableau1[Statut_TRP],"Réalisé",Tableau1[Type de véhicule],K$10)+
COUNTIFS(Tableau1[Type_Trajet],Cas_Art80!B18,Tableau1[Statut_TRP],"Réalisé",Tableau1[Type de véhicule],K$10)+
COUNTIFS(Tableau1[Type_Trajet],Cas_Art80!B20,Tableau1[Statut_TRP],"Réalisé",Tableau1[Type de véhicule],K$10)+
COUNTIFS(Tableau1[Type_Trajet],Cas_Art80!B35,Tableau1[Statut_TRP],"Réalisé",Tableau1[Type de véhicule],K$10)+
COUNTIFS(Tableau1[Type_Trajet],Cas_Art80!B38,Tableau1[Statut_TRP],"Réalisé",Tableau1[Type de véhicule],K$10)
)</f>
        <v>0</v>
      </c>
      <c r="L30" s="129">
        <f t="shared" si="2"/>
        <v>0</v>
      </c>
      <c r="M30" s="125"/>
      <c r="N30" s="125"/>
      <c r="O30" s="125"/>
      <c r="P30" s="125"/>
      <c r="T30" s="105" t="s">
        <v>232</v>
      </c>
      <c r="U30" s="105">
        <f>SUM(G28:K28)</f>
        <v>0</v>
      </c>
    </row>
    <row r="31" spans="1:23" x14ac:dyDescent="0.25">
      <c r="A31" s="123"/>
      <c r="B31" s="125"/>
      <c r="C31" s="274"/>
      <c r="D31" s="275"/>
      <c r="E31" s="258" t="s">
        <v>281</v>
      </c>
      <c r="F31" s="262"/>
      <c r="G31" s="129">
        <f>IF(
OR($E$10="Patient",$E$10="Votre établissement",$E$10="Assurance Maladie",$E$10="Etablissement Receveur"),
COUNTIFS(Tableau1[Type_Trajet],Cas_Art80!B27,Tableau1[Statut_TRP],"Réalisé",Tableau1[Type de véhicule],G$10,Tableau1[A la charge],$E$10)+
COUNTIFS(Tableau1[Type_Trajet],Cas_Art80!B28,Tableau1[Statut_TRP],"Réalisé",Tableau1[Type de véhicule],G$10,Tableau1[A la charge],$E$10)+
COUNTIFS(Tableau1[Type_Trajet],Cas_Art80!B29,Tableau1[Statut_TRP],"Réalisé",Tableau1[Type de véhicule],G$10,Tableau1[A la charge],$E$10)+
COUNTIFS(Tableau1[Type_Trajet],Cas_Art80!B30,Tableau1[Statut_TRP],"Réalisé",Tableau1[Type de véhicule],G$10,Tableau1[A la charge],$E$10)+
COUNTIFS(Tableau1[Type_Trajet],Cas_Art80!B31,Tableau1[Statut_TRP],"Réalisé",Tableau1[Type de véhicule],G$10,Tableau1[A la charge],$E$10)+
COUNTIFS(Tableau1[Type_Trajet],Cas_Art80!B32,Tableau1[Statut_TRP],"Réalisé",Tableau1[Type de véhicule],G$10,Tableau1[A la charge],$E$10),
COUNTIFS(Tableau1[Type_Trajet],Cas_Art80!B27,Tableau1[Statut_TRP],"Réalisé",Tableau1[Type de véhicule],G$10)+
COUNTIFS(Tableau1[Type_Trajet],Cas_Art80!B28,Tableau1[Statut_TRP],"Réalisé",Tableau1[Type de véhicule],G$10)+
COUNTIFS(Tableau1[Type_Trajet],Cas_Art80!B29,Tableau1[Statut_TRP],"Réalisé",Tableau1[Type de véhicule],G$10)+
COUNTIFS(Tableau1[Type_Trajet],Cas_Art80!B30,Tableau1[Statut_TRP],"Réalisé",Tableau1[Type de véhicule],G$10)+
COUNTIFS(Tableau1[Type_Trajet],Cas_Art80!B31,Tableau1[Statut_TRP],"Réalisé",Tableau1[Type de véhicule],G$10)+
COUNTIFS(Tableau1[Type_Trajet],Cas_Art80!B32,Tableau1[Statut_TRP],"Réalisé",Tableau1[Type de véhicule],G$10)
)</f>
        <v>0</v>
      </c>
      <c r="H31" s="129">
        <f>IF(
OR($E$10="Patient",$E$10="Votre établissement",$E$10="Assurance Maladie",$E$10="Etablissement Receveur"),
COUNTIFS(Tableau1[Type_Trajet],Cas_Art80!B27,Tableau1[Statut_TRP],"Réalisé",Tableau1[Type de véhicule],H$10,Tableau1[A la charge],$E$10)+
COUNTIFS(Tableau1[Type_Trajet],Cas_Art80!B28,Tableau1[Statut_TRP],"Réalisé",Tableau1[Type de véhicule],H$10,Tableau1[A la charge],$E$10)+
COUNTIFS(Tableau1[Type_Trajet],Cas_Art80!B29,Tableau1[Statut_TRP],"Réalisé",Tableau1[Type de véhicule],H$10,Tableau1[A la charge],$E$10)+
COUNTIFS(Tableau1[Type_Trajet],Cas_Art80!B30,Tableau1[Statut_TRP],"Réalisé",Tableau1[Type de véhicule],H$10,Tableau1[A la charge],$E$10)+
COUNTIFS(Tableau1[Type_Trajet],Cas_Art80!B31,Tableau1[Statut_TRP],"Réalisé",Tableau1[Type de véhicule],H$10,Tableau1[A la charge],$E$10)+
COUNTIFS(Tableau1[Type_Trajet],Cas_Art80!B32,Tableau1[Statut_TRP],"Réalisé",Tableau1[Type de véhicule],H$10,Tableau1[A la charge],$E$10),
COUNTIFS(Tableau1[Type_Trajet],Cas_Art80!B27,Tableau1[Statut_TRP],"Réalisé",Tableau1[Type de véhicule],H$10)+
COUNTIFS(Tableau1[Type_Trajet],Cas_Art80!B28,Tableau1[Statut_TRP],"Réalisé",Tableau1[Type de véhicule],H$10)+
COUNTIFS(Tableau1[Type_Trajet],Cas_Art80!B29,Tableau1[Statut_TRP],"Réalisé",Tableau1[Type de véhicule],H$10)+
COUNTIFS(Tableau1[Type_Trajet],Cas_Art80!B30,Tableau1[Statut_TRP],"Réalisé",Tableau1[Type de véhicule],H$10)+
COUNTIFS(Tableau1[Type_Trajet],Cas_Art80!B31,Tableau1[Statut_TRP],"Réalisé",Tableau1[Type de véhicule],H$10)+
COUNTIFS(Tableau1[Type_Trajet],Cas_Art80!B32,Tableau1[Statut_TRP],"Réalisé",Tableau1[Type de véhicule],H$10)
)</f>
        <v>0</v>
      </c>
      <c r="I31" s="129">
        <f>IF(
OR($E$10="Patient",$E$10="Votre établissement",$E$10="Assurance Maladie",$E$10="Etablissement Receveur"),
COUNTIFS(Tableau1[Type_Trajet],Cas_Art80!B27,Tableau1[Statut_TRP],"Réalisé",Tableau1[Type de véhicule],I$10,Tableau1[A la charge],$E$10)+
COUNTIFS(Tableau1[Type_Trajet],Cas_Art80!B28,Tableau1[Statut_TRP],"Réalisé",Tableau1[Type de véhicule],I$10,Tableau1[A la charge],$E$10)+
COUNTIFS(Tableau1[Type_Trajet],Cas_Art80!B29,Tableau1[Statut_TRP],"Réalisé",Tableau1[Type de véhicule],I$10,Tableau1[A la charge],$E$10)+
COUNTIFS(Tableau1[Type_Trajet],Cas_Art80!B30,Tableau1[Statut_TRP],"Réalisé",Tableau1[Type de véhicule],I$10,Tableau1[A la charge],$E$10)+
COUNTIFS(Tableau1[Type_Trajet],Cas_Art80!B31,Tableau1[Statut_TRP],"Réalisé",Tableau1[Type de véhicule],I$10,Tableau1[A la charge],$E$10)+
COUNTIFS(Tableau1[Type_Trajet],Cas_Art80!B32,Tableau1[Statut_TRP],"Réalisé",Tableau1[Type de véhicule],I$10,Tableau1[A la charge],$E$10),
COUNTIFS(Tableau1[Type_Trajet],Cas_Art80!B27,Tableau1[Statut_TRP],"Réalisé",Tableau1[Type de véhicule],I$10)+
COUNTIFS(Tableau1[Type_Trajet],Cas_Art80!B28,Tableau1[Statut_TRP],"Réalisé",Tableau1[Type de véhicule],I$10)+
COUNTIFS(Tableau1[Type_Trajet],Cas_Art80!B29,Tableau1[Statut_TRP],"Réalisé",Tableau1[Type de véhicule],I$10)+
COUNTIFS(Tableau1[Type_Trajet],Cas_Art80!B30,Tableau1[Statut_TRP],"Réalisé",Tableau1[Type de véhicule],I$10)+
COUNTIFS(Tableau1[Type_Trajet],Cas_Art80!B31,Tableau1[Statut_TRP],"Réalisé",Tableau1[Type de véhicule],I$10)+
COUNTIFS(Tableau1[Type_Trajet],Cas_Art80!B32,Tableau1[Statut_TRP],"Réalisé",Tableau1[Type de véhicule],I$10)
)</f>
        <v>0</v>
      </c>
      <c r="J31" s="129">
        <f>IF(
OR($E$10="Patient",$E$10="Votre établissement",$E$10="Assurance Maladie",$E$10="Etablissement Receveur"),
COUNTIFS(Tableau1[Type_Trajet],Cas_Art80!B27,Tableau1[Statut_TRP],"Réalisé",Tableau1[Type de véhicule],J$10,Tableau1[A la charge],$E$10)+
COUNTIFS(Tableau1[Type_Trajet],Cas_Art80!B28,Tableau1[Statut_TRP],"Réalisé",Tableau1[Type de véhicule],J$10,Tableau1[A la charge],$E$10)+
COUNTIFS(Tableau1[Type_Trajet],Cas_Art80!B29,Tableau1[Statut_TRP],"Réalisé",Tableau1[Type de véhicule],J$10,Tableau1[A la charge],$E$10)+
COUNTIFS(Tableau1[Type_Trajet],Cas_Art80!B30,Tableau1[Statut_TRP],"Réalisé",Tableau1[Type de véhicule],J$10,Tableau1[A la charge],$E$10)+
COUNTIFS(Tableau1[Type_Trajet],Cas_Art80!B31,Tableau1[Statut_TRP],"Réalisé",Tableau1[Type de véhicule],J$10,Tableau1[A la charge],$E$10)+
COUNTIFS(Tableau1[Type_Trajet],Cas_Art80!B32,Tableau1[Statut_TRP],"Réalisé",Tableau1[Type de véhicule],J$10,Tableau1[A la charge],$E$10),
COUNTIFS(Tableau1[Type_Trajet],Cas_Art80!B27,Tableau1[Statut_TRP],"Réalisé",Tableau1[Type de véhicule],J$10)+
COUNTIFS(Tableau1[Type_Trajet],Cas_Art80!B28,Tableau1[Statut_TRP],"Réalisé",Tableau1[Type de véhicule],J$10)+
COUNTIFS(Tableau1[Type_Trajet],Cas_Art80!B29,Tableau1[Statut_TRP],"Réalisé",Tableau1[Type de véhicule],J$10)+
COUNTIFS(Tableau1[Type_Trajet],Cas_Art80!B30,Tableau1[Statut_TRP],"Réalisé",Tableau1[Type de véhicule],J$10)+
COUNTIFS(Tableau1[Type_Trajet],Cas_Art80!B31,Tableau1[Statut_TRP],"Réalisé",Tableau1[Type de véhicule],J$10)+
COUNTIFS(Tableau1[Type_Trajet],Cas_Art80!B32,Tableau1[Statut_TRP],"Réalisé",Tableau1[Type de véhicule],J$10)
)</f>
        <v>0</v>
      </c>
      <c r="K31" s="129">
        <f>IF(
OR($E$10="Patient",$E$10="Votre établissement",$E$10="Assurance Maladie",$E$10="Etablissement Receveur"),
COUNTIFS(Tableau1[Type_Trajet],Cas_Art80!B27,Tableau1[Statut_TRP],"Réalisé",Tableau1[Type de véhicule],K$10,Tableau1[A la charge],$E$10)+
COUNTIFS(Tableau1[Type_Trajet],Cas_Art80!B28,Tableau1[Statut_TRP],"Réalisé",Tableau1[Type de véhicule],K$10,Tableau1[A la charge],$E$10)+
COUNTIFS(Tableau1[Type_Trajet],Cas_Art80!B29,Tableau1[Statut_TRP],"Réalisé",Tableau1[Type de véhicule],K$10,Tableau1[A la charge],$E$10)+
COUNTIFS(Tableau1[Type_Trajet],Cas_Art80!B30,Tableau1[Statut_TRP],"Réalisé",Tableau1[Type de véhicule],K$10,Tableau1[A la charge],$E$10)+
COUNTIFS(Tableau1[Type_Trajet],Cas_Art80!B31,Tableau1[Statut_TRP],"Réalisé",Tableau1[Type de véhicule],K$10,Tableau1[A la charge],$E$10)+
COUNTIFS(Tableau1[Type_Trajet],Cas_Art80!B32,Tableau1[Statut_TRP],"Réalisé",Tableau1[Type de véhicule],K$10,Tableau1[A la charge],$E$10),
COUNTIFS(Tableau1[Type_Trajet],Cas_Art80!B27,Tableau1[Statut_TRP],"Réalisé",Tableau1[Type de véhicule],K$10)+
COUNTIFS(Tableau1[Type_Trajet],Cas_Art80!B28,Tableau1[Statut_TRP],"Réalisé",Tableau1[Type de véhicule],K$10)+
COUNTIFS(Tableau1[Type_Trajet],Cas_Art80!B29,Tableau1[Statut_TRP],"Réalisé",Tableau1[Type de véhicule],K$10)+
COUNTIFS(Tableau1[Type_Trajet],Cas_Art80!B30,Tableau1[Statut_TRP],"Réalisé",Tableau1[Type de véhicule],K$10)+
COUNTIFS(Tableau1[Type_Trajet],Cas_Art80!B31,Tableau1[Statut_TRP],"Réalisé",Tableau1[Type de véhicule],K$10)+
COUNTIFS(Tableau1[Type_Trajet],Cas_Art80!B32,Tableau1[Statut_TRP],"Réalisé",Tableau1[Type de véhicule],K$10)
)</f>
        <v>0</v>
      </c>
      <c r="L31" s="129">
        <f t="shared" si="2"/>
        <v>0</v>
      </c>
      <c r="M31" s="125"/>
      <c r="N31" s="125"/>
      <c r="O31" s="125"/>
      <c r="P31" s="125"/>
      <c r="T31" s="105" t="s">
        <v>231</v>
      </c>
    </row>
    <row r="32" spans="1:23" ht="24" customHeight="1" x14ac:dyDescent="0.25">
      <c r="A32" s="123"/>
      <c r="B32" s="125"/>
      <c r="C32" s="276"/>
      <c r="D32" s="277"/>
      <c r="E32" s="262" t="s">
        <v>234</v>
      </c>
      <c r="F32" s="263"/>
      <c r="G32" s="146">
        <f>IF(
OR($E$10="Patient",$E$10="Votre établissement",$E$10="Assurance Maladie",$E$10="Etablissement Receveur"),
COUNTIFS(Tableau1[Type_Trajet],Cas_Art80!A11,Tableau1[Statut_TRP],"Réalisé",Tableau1[Type de véhicule],G$10,Tableau1[A la charge],$E$10)+
COUNTIFS(Tableau1[Type_Trajet],Cas_Art80!B23,Tableau1[Statut_TRP],"Réalisé",Tableau1[Type de véhicule],G$10,Tableau1[A la charge],$E$10)+
COUNTIFS(Tableau1[Type_Trajet],Cas_Art80!B24,Tableau1[Statut_TRP],"Réalisé",Tableau1[Type de véhicule],G$10,Tableau1[A la charge],$E$10)+
COUNTIFS(Tableau1[Type_Trajet],Cas_Art80!B25,Tableau1[Statut_TRP],"Réalisé",Tableau1[Type de véhicule],G$10,Tableau1[A la charge],$E$10)+
COUNTIFS(Tableau1[Type_Trajet],Cas_Art80!B26,Tableau1[Statut_TRP],"Réalisé",Tableau1[Type de véhicule],G$10,Tableau1[A la charge],$E$10),
COUNTIFS(Tableau1[Type_Trajet],Cas_Art80!A11,Tableau1[Statut_TRP],"Réalisé",Tableau1[Type de véhicule],G$10)+
COUNTIFS(Tableau1[Type_Trajet],Cas_Art80!B23,Tableau1[Statut_TRP],"Réalisé",Tableau1[Type de véhicule],G$10)+
COUNTIFS(Tableau1[Type_Trajet],Cas_Art80!B24,Tableau1[Statut_TRP],"Réalisé",Tableau1[Type de véhicule],G$10)+
COUNTIFS(Tableau1[Type_Trajet],Cas_Art80!B25,Tableau1[Statut_TRP],"Réalisé",Tableau1[Type de véhicule],G$10)+
COUNTIFS(Tableau1[Type_Trajet],Cas_Art80!B26,Tableau1[Statut_TRP],"Réalisé",Tableau1[Type de véhicule],G$10)
)</f>
        <v>0</v>
      </c>
      <c r="H32" s="146">
        <f>IF(
OR($E$10="Patient",$E$10="Votre établissement",$E$10="Assurance Maladie",$E$10="Etablissement Receveur"),
COUNTIFS(Tableau1[Type_Trajet],Cas_Art80!A11,Tableau1[Statut_TRP],"Réalisé",Tableau1[Type de véhicule],H$10,Tableau1[A la charge],$E$10)+
COUNTIFS(Tableau1[Type_Trajet],Cas_Art80!B23,Tableau1[Statut_TRP],"Réalisé",Tableau1[Type de véhicule],H$10,Tableau1[A la charge],$E$10)+
COUNTIFS(Tableau1[Type_Trajet],Cas_Art80!B24,Tableau1[Statut_TRP],"Réalisé",Tableau1[Type de véhicule],H$10,Tableau1[A la charge],$E$10)+
COUNTIFS(Tableau1[Type_Trajet],Cas_Art80!B25,Tableau1[Statut_TRP],"Réalisé",Tableau1[Type de véhicule],H$10,Tableau1[A la charge],$E$10)+
COUNTIFS(Tableau1[Type_Trajet],Cas_Art80!B26,Tableau1[Statut_TRP],"Réalisé",Tableau1[Type de véhicule],H$10,Tableau1[A la charge],$E$10),
COUNTIFS(Tableau1[Type_Trajet],Cas_Art80!A11,Tableau1[Statut_TRP],"Réalisé",Tableau1[Type de véhicule],H$10)+
COUNTIFS(Tableau1[Type_Trajet],Cas_Art80!B23,Tableau1[Statut_TRP],"Réalisé",Tableau1[Type de véhicule],H$10)+
COUNTIFS(Tableau1[Type_Trajet],Cas_Art80!B24,Tableau1[Statut_TRP],"Réalisé",Tableau1[Type de véhicule],H$10)+
COUNTIFS(Tableau1[Type_Trajet],Cas_Art80!B25,Tableau1[Statut_TRP],"Réalisé",Tableau1[Type de véhicule],H$10)+
COUNTIFS(Tableau1[Type_Trajet],Cas_Art80!B26,Tableau1[Statut_TRP],"Réalisé",Tableau1[Type de véhicule],H$10)
)</f>
        <v>0</v>
      </c>
      <c r="I32" s="146">
        <f>IF(
OR($E$10="Patient",$E$10="Votre établissement",$E$10="Assurance Maladie",$E$10="Etablissement Receveur"),
COUNTIFS(Tableau1[Type_Trajet],Cas_Art80!A11,Tableau1[Statut_TRP],"Réalisé",Tableau1[Type de véhicule],I$10,Tableau1[A la charge],$E$10)+
COUNTIFS(Tableau1[Type_Trajet],Cas_Art80!B23,Tableau1[Statut_TRP],"Réalisé",Tableau1[Type de véhicule],I$10,Tableau1[A la charge],$E$10)+
COUNTIFS(Tableau1[Type_Trajet],Cas_Art80!B24,Tableau1[Statut_TRP],"Réalisé",Tableau1[Type de véhicule],I$10,Tableau1[A la charge],$E$10)+
COUNTIFS(Tableau1[Type_Trajet],Cas_Art80!B25,Tableau1[Statut_TRP],"Réalisé",Tableau1[Type de véhicule],I$10,Tableau1[A la charge],$E$10)+
COUNTIFS(Tableau1[Type_Trajet],Cas_Art80!B26,Tableau1[Statut_TRP],"Réalisé",Tableau1[Type de véhicule],I$10,Tableau1[A la charge],$E$10),
COUNTIFS(Tableau1[Type_Trajet],Cas_Art80!A11,Tableau1[Statut_TRP],"Réalisé",Tableau1[Type de véhicule],I$10)+
COUNTIFS(Tableau1[Type_Trajet],Cas_Art80!B23,Tableau1[Statut_TRP],"Réalisé",Tableau1[Type de véhicule],I$10)+
COUNTIFS(Tableau1[Type_Trajet],Cas_Art80!B24,Tableau1[Statut_TRP],"Réalisé",Tableau1[Type de véhicule],I$10)+
COUNTIFS(Tableau1[Type_Trajet],Cas_Art80!B25,Tableau1[Statut_TRP],"Réalisé",Tableau1[Type de véhicule],I$10)+
COUNTIFS(Tableau1[Type_Trajet],Cas_Art80!B26,Tableau1[Statut_TRP],"Réalisé",Tableau1[Type de véhicule],I$10)
)</f>
        <v>0</v>
      </c>
      <c r="J32" s="146">
        <f>IF(
OR($E$10="Patient",$E$10="Votre établissement",$E$10="Assurance Maladie",$E$10="Etablissement Receveur"),
COUNTIFS(Tableau1[Type_Trajet],Cas_Art80!A11,Tableau1[Statut_TRP],"Réalisé",Tableau1[Type de véhicule],J$10,Tableau1[A la charge],$E$10)+
COUNTIFS(Tableau1[Type_Trajet],Cas_Art80!B23,Tableau1[Statut_TRP],"Réalisé",Tableau1[Type de véhicule],J$10,Tableau1[A la charge],$E$10)+
COUNTIFS(Tableau1[Type_Trajet],Cas_Art80!B24,Tableau1[Statut_TRP],"Réalisé",Tableau1[Type de véhicule],J$10,Tableau1[A la charge],$E$10)+
COUNTIFS(Tableau1[Type_Trajet],Cas_Art80!B25,Tableau1[Statut_TRP],"Réalisé",Tableau1[Type de véhicule],J$10,Tableau1[A la charge],$E$10)+
COUNTIFS(Tableau1[Type_Trajet],Cas_Art80!B26,Tableau1[Statut_TRP],"Réalisé",Tableau1[Type de véhicule],J$10,Tableau1[A la charge],$E$10),
COUNTIFS(Tableau1[Type_Trajet],Cas_Art80!A11,Tableau1[Statut_TRP],"Réalisé",Tableau1[Type de véhicule],J$10)+
COUNTIFS(Tableau1[Type_Trajet],Cas_Art80!B23,Tableau1[Statut_TRP],"Réalisé",Tableau1[Type de véhicule],J$10)+
COUNTIFS(Tableau1[Type_Trajet],Cas_Art80!B24,Tableau1[Statut_TRP],"Réalisé",Tableau1[Type de véhicule],J$10)+
COUNTIFS(Tableau1[Type_Trajet],Cas_Art80!B25,Tableau1[Statut_TRP],"Réalisé",Tableau1[Type de véhicule],J$10)+
COUNTIFS(Tableau1[Type_Trajet],Cas_Art80!B26,Tableau1[Statut_TRP],"Réalisé",Tableau1[Type de véhicule],J$10)
)</f>
        <v>0</v>
      </c>
      <c r="K32" s="146">
        <f>IF(
OR($E$10="Patient",$E$10="Votre établissement",$E$10="Assurance Maladie",$E$10="Etablissement Receveur"),
COUNTIFS(Tableau1[Type_Trajet],Cas_Art80!A11,Tableau1[Statut_TRP],"Réalisé",Tableau1[Type de véhicule],K$10,Tableau1[A la charge],$E$10)+
COUNTIFS(Tableau1[Type_Trajet],Cas_Art80!B23,Tableau1[Statut_TRP],"Réalisé",Tableau1[Type de véhicule],K$10,Tableau1[A la charge],$E$10)+
COUNTIFS(Tableau1[Type_Trajet],Cas_Art80!B24,Tableau1[Statut_TRP],"Réalisé",Tableau1[Type de véhicule],K$10,Tableau1[A la charge],$E$10)+
COUNTIFS(Tableau1[Type_Trajet],Cas_Art80!B25,Tableau1[Statut_TRP],"Réalisé",Tableau1[Type de véhicule],K$10,Tableau1[A la charge],$E$10)+
COUNTIFS(Tableau1[Type_Trajet],Cas_Art80!B26,Tableau1[Statut_TRP],"Réalisé",Tableau1[Type de véhicule],K$10,Tableau1[A la charge],$E$10),
COUNTIFS(Tableau1[Type_Trajet],Cas_Art80!A11,Tableau1[Statut_TRP],"Réalisé",Tableau1[Type de véhicule],K$10)+
COUNTIFS(Tableau1[Type_Trajet],Cas_Art80!B23,Tableau1[Statut_TRP],"Réalisé",Tableau1[Type de véhicule],K$10)+
COUNTIFS(Tableau1[Type_Trajet],Cas_Art80!B24,Tableau1[Statut_TRP],"Réalisé",Tableau1[Type de véhicule],K$10)+
COUNTIFS(Tableau1[Type_Trajet],Cas_Art80!B25,Tableau1[Statut_TRP],"Réalisé",Tableau1[Type de véhicule],K$10)+
COUNTIFS(Tableau1[Type_Trajet],Cas_Art80!B26,Tableau1[Statut_TRP],"Réalisé",Tableau1[Type de véhicule],K$10)
)</f>
        <v>0</v>
      </c>
      <c r="L32" s="146">
        <f t="shared" si="2"/>
        <v>0</v>
      </c>
      <c r="M32" s="125"/>
      <c r="N32" s="125"/>
      <c r="O32" s="125"/>
      <c r="P32" s="125"/>
      <c r="T32" s="105" t="s">
        <v>282</v>
      </c>
    </row>
    <row r="33" spans="1:20" x14ac:dyDescent="0.25">
      <c r="A33" s="123"/>
      <c r="B33" s="125"/>
      <c r="C33" s="125"/>
      <c r="D33" s="125"/>
      <c r="E33" s="135"/>
      <c r="F33" s="135"/>
      <c r="G33" s="125"/>
      <c r="H33" s="125"/>
      <c r="I33" s="125"/>
      <c r="J33" s="125"/>
      <c r="K33" s="125"/>
      <c r="L33" s="125"/>
      <c r="M33" s="125"/>
      <c r="N33" s="125"/>
      <c r="O33" s="125"/>
      <c r="P33" s="125"/>
      <c r="T33" s="105" t="s">
        <v>281</v>
      </c>
    </row>
    <row r="34" spans="1:20" x14ac:dyDescent="0.25">
      <c r="A34" s="123"/>
      <c r="B34" s="125"/>
      <c r="C34" s="125"/>
      <c r="D34" s="125"/>
      <c r="E34" s="264"/>
      <c r="F34" s="264"/>
      <c r="G34" s="125"/>
      <c r="H34" s="125"/>
      <c r="I34" s="125"/>
      <c r="J34" s="125"/>
      <c r="K34" s="125"/>
      <c r="L34" s="125"/>
      <c r="M34" s="125"/>
      <c r="N34" s="125"/>
      <c r="O34" s="125"/>
      <c r="P34" s="125"/>
      <c r="T34" s="105" t="s">
        <v>234</v>
      </c>
    </row>
    <row r="35" spans="1:20" ht="4.5" customHeight="1" x14ac:dyDescent="0.25">
      <c r="A35" s="123"/>
      <c r="B35" s="123"/>
      <c r="C35" s="123"/>
      <c r="D35" s="123"/>
      <c r="E35" s="123"/>
      <c r="F35" s="123"/>
      <c r="G35" s="123"/>
      <c r="H35" s="123"/>
      <c r="I35" s="123"/>
      <c r="J35" s="123"/>
      <c r="K35" s="123"/>
      <c r="L35" s="123"/>
      <c r="M35" s="123"/>
      <c r="N35" s="123"/>
      <c r="O35" s="123"/>
      <c r="P35" s="123"/>
    </row>
    <row r="36" spans="1:20" x14ac:dyDescent="0.25">
      <c r="A36" s="123"/>
      <c r="B36" s="125"/>
      <c r="C36" s="125"/>
      <c r="D36" s="125"/>
      <c r="E36" s="125"/>
      <c r="F36" s="125"/>
      <c r="G36" s="125"/>
      <c r="H36" s="125"/>
      <c r="I36" s="125"/>
      <c r="J36" s="125"/>
      <c r="K36" s="125"/>
      <c r="L36" s="125"/>
      <c r="M36" s="125"/>
      <c r="N36" s="125"/>
      <c r="O36" s="125"/>
      <c r="P36" s="125"/>
    </row>
    <row r="37" spans="1:20" x14ac:dyDescent="0.25">
      <c r="A37" s="123"/>
      <c r="B37" s="124"/>
      <c r="C37" s="124"/>
      <c r="D37" s="124"/>
      <c r="E37" s="124"/>
      <c r="F37" s="124"/>
      <c r="G37" s="124"/>
      <c r="H37" s="124"/>
      <c r="I37" s="124"/>
      <c r="J37" s="124"/>
      <c r="K37" s="124"/>
      <c r="L37" s="124"/>
      <c r="M37" s="125"/>
      <c r="N37" s="125"/>
      <c r="O37" s="125"/>
      <c r="P37" s="125"/>
    </row>
    <row r="38" spans="1:20" x14ac:dyDescent="0.25">
      <c r="A38" s="123"/>
      <c r="B38" s="124"/>
      <c r="C38" s="131"/>
      <c r="D38" s="131"/>
      <c r="E38" s="124"/>
      <c r="F38" s="124"/>
      <c r="G38" s="124"/>
      <c r="H38" s="124"/>
      <c r="I38" s="124"/>
      <c r="J38" s="124"/>
      <c r="K38" s="124"/>
      <c r="L38" s="124"/>
      <c r="M38" s="125"/>
      <c r="N38" s="125"/>
      <c r="O38" s="125"/>
      <c r="P38" s="125"/>
    </row>
    <row r="39" spans="1:20" x14ac:dyDescent="0.25">
      <c r="A39" s="123"/>
      <c r="B39" s="124"/>
      <c r="C39" s="131"/>
      <c r="D39" s="131"/>
      <c r="E39" s="135"/>
      <c r="F39" s="124"/>
      <c r="G39" s="124"/>
      <c r="H39" s="124"/>
      <c r="I39" s="124"/>
      <c r="J39" s="124"/>
      <c r="K39" s="124"/>
      <c r="L39" s="124"/>
      <c r="M39" s="125"/>
      <c r="N39" s="125"/>
      <c r="O39" s="267">
        <f>COUNTIF(Tableau1[Incident],"OUI")</f>
        <v>0</v>
      </c>
      <c r="P39" s="125"/>
    </row>
    <row r="40" spans="1:20" ht="19.5" customHeight="1" x14ac:dyDescent="0.25">
      <c r="A40" s="123"/>
      <c r="B40" s="124"/>
      <c r="C40" s="131"/>
      <c r="D40" s="131"/>
      <c r="E40" s="124"/>
      <c r="F40" s="124"/>
      <c r="G40" s="124"/>
      <c r="H40" s="124"/>
      <c r="I40" s="124"/>
      <c r="J40" s="124"/>
      <c r="K40" s="124"/>
      <c r="L40" s="124"/>
      <c r="M40" s="125"/>
      <c r="N40" s="125"/>
      <c r="O40" s="267"/>
      <c r="P40" s="125"/>
    </row>
    <row r="41" spans="1:20" ht="26.25" x14ac:dyDescent="0.25">
      <c r="A41" s="123"/>
      <c r="B41" s="124"/>
      <c r="C41" s="131"/>
      <c r="D41" s="131"/>
      <c r="E41" s="124"/>
      <c r="F41" s="124"/>
      <c r="G41" s="124"/>
      <c r="H41" s="124"/>
      <c r="I41" s="124"/>
      <c r="J41" s="124"/>
      <c r="K41" s="124"/>
      <c r="L41" s="124"/>
      <c r="M41" s="125"/>
      <c r="N41" s="136" t="s">
        <v>227</v>
      </c>
      <c r="O41" s="136" t="e">
        <f>O39/COUNTA(Tableau1[Date])</f>
        <v>#DIV/0!</v>
      </c>
      <c r="P41" s="125"/>
    </row>
    <row r="42" spans="1:20" x14ac:dyDescent="0.25">
      <c r="A42" s="123"/>
      <c r="B42" s="124"/>
      <c r="C42" s="131"/>
      <c r="D42" s="131"/>
      <c r="E42" s="124"/>
      <c r="F42" s="124"/>
      <c r="G42" s="124"/>
      <c r="H42" s="124"/>
      <c r="I42" s="124"/>
      <c r="J42" s="124"/>
      <c r="K42" s="124"/>
      <c r="L42" s="124"/>
      <c r="M42" s="125"/>
      <c r="N42" s="125"/>
      <c r="O42" s="125"/>
      <c r="P42" s="125"/>
    </row>
    <row r="43" spans="1:20" x14ac:dyDescent="0.25">
      <c r="A43" s="123"/>
      <c r="B43" s="124"/>
      <c r="C43" s="131"/>
      <c r="D43" s="131"/>
      <c r="E43" s="124"/>
      <c r="F43" s="124"/>
      <c r="G43" s="124"/>
      <c r="H43" s="124"/>
      <c r="I43" s="124"/>
      <c r="J43" s="124"/>
      <c r="K43" s="124"/>
      <c r="L43" s="124"/>
      <c r="M43" s="125"/>
      <c r="N43" s="125"/>
      <c r="O43" s="125"/>
      <c r="P43" s="125"/>
    </row>
    <row r="44" spans="1:20" x14ac:dyDescent="0.25">
      <c r="A44" s="123"/>
      <c r="B44" s="125"/>
      <c r="C44" s="131"/>
      <c r="D44" s="131"/>
      <c r="E44" s="125"/>
      <c r="F44" s="125"/>
      <c r="G44" s="125"/>
      <c r="H44" s="125"/>
      <c r="I44" s="125"/>
      <c r="J44" s="125"/>
      <c r="K44" s="125"/>
      <c r="L44" s="125"/>
      <c r="M44" s="125"/>
      <c r="N44" s="125"/>
      <c r="O44" s="125"/>
      <c r="P44" s="125"/>
    </row>
    <row r="45" spans="1:20" x14ac:dyDescent="0.25">
      <c r="A45" s="123"/>
      <c r="B45" s="125"/>
      <c r="C45" s="125"/>
      <c r="D45" s="125"/>
      <c r="E45" s="125"/>
      <c r="F45" s="125"/>
      <c r="G45" s="125"/>
      <c r="H45" s="125"/>
      <c r="I45" s="125"/>
      <c r="J45" s="125"/>
      <c r="K45" s="125"/>
      <c r="L45" s="125"/>
      <c r="M45" s="125"/>
      <c r="N45" s="125"/>
      <c r="O45" s="125"/>
      <c r="P45" s="125"/>
    </row>
    <row r="46" spans="1:20" x14ac:dyDescent="0.25">
      <c r="A46" s="123"/>
      <c r="B46" s="125"/>
      <c r="C46" s="125"/>
      <c r="D46" s="125"/>
      <c r="E46" s="125"/>
      <c r="F46" s="125"/>
      <c r="G46" s="125"/>
      <c r="H46" s="125"/>
      <c r="I46" s="125"/>
      <c r="J46" s="125"/>
      <c r="K46" s="125"/>
      <c r="L46" s="125"/>
      <c r="M46" s="125"/>
      <c r="N46" s="125"/>
      <c r="O46" s="125"/>
      <c r="P46" s="125"/>
    </row>
    <row r="47" spans="1:20" x14ac:dyDescent="0.25">
      <c r="A47" s="123"/>
      <c r="B47" s="125"/>
      <c r="C47" s="125"/>
      <c r="D47" s="125"/>
      <c r="E47" s="125"/>
      <c r="F47" s="125"/>
      <c r="G47" s="125"/>
      <c r="H47" s="125"/>
      <c r="I47" s="125"/>
      <c r="J47" s="125"/>
      <c r="K47" s="125"/>
      <c r="L47" s="125"/>
      <c r="M47" s="125"/>
      <c r="N47" s="125"/>
      <c r="O47" s="125"/>
      <c r="P47" s="125"/>
    </row>
    <row r="48" spans="1:20" x14ac:dyDescent="0.25">
      <c r="A48" s="123"/>
      <c r="B48" s="125"/>
      <c r="C48" s="125"/>
      <c r="D48" s="125"/>
      <c r="E48" s="125"/>
      <c r="F48" s="125"/>
      <c r="G48" s="125"/>
      <c r="H48" s="125"/>
      <c r="I48" s="125"/>
      <c r="J48" s="125"/>
      <c r="K48" s="125"/>
      <c r="L48" s="125"/>
      <c r="M48" s="125"/>
      <c r="N48" s="125"/>
      <c r="O48" s="125"/>
      <c r="P48" s="125"/>
    </row>
    <row r="49" spans="1:23" x14ac:dyDescent="0.25">
      <c r="A49" s="123"/>
      <c r="B49" s="125"/>
      <c r="C49" s="125"/>
      <c r="D49" s="125"/>
      <c r="E49" s="125"/>
      <c r="F49" s="125"/>
      <c r="G49" s="125"/>
      <c r="H49" s="125"/>
      <c r="I49" s="125"/>
      <c r="J49" s="125"/>
      <c r="K49" s="125"/>
      <c r="L49" s="125"/>
      <c r="M49" s="125"/>
      <c r="N49" s="125"/>
      <c r="O49" s="125"/>
      <c r="P49" s="125"/>
    </row>
    <row r="50" spans="1:23" x14ac:dyDescent="0.25">
      <c r="A50" s="123"/>
      <c r="B50" s="125"/>
      <c r="C50" s="125"/>
      <c r="D50" s="125"/>
      <c r="E50" s="125"/>
      <c r="F50" s="125"/>
      <c r="G50" s="125"/>
      <c r="H50" s="125"/>
      <c r="I50" s="125"/>
      <c r="J50" s="125"/>
      <c r="K50" s="125"/>
      <c r="L50" s="125"/>
      <c r="M50" s="125"/>
      <c r="N50" s="125"/>
      <c r="O50" s="125"/>
      <c r="P50" s="125"/>
    </row>
    <row r="51" spans="1:23" x14ac:dyDescent="0.25">
      <c r="A51" s="123"/>
      <c r="B51" s="125"/>
      <c r="C51" s="125"/>
      <c r="D51" s="125"/>
      <c r="E51" s="125"/>
      <c r="F51" s="125"/>
      <c r="G51" s="125"/>
      <c r="H51" s="125"/>
      <c r="I51" s="125"/>
      <c r="J51" s="125"/>
      <c r="K51" s="125"/>
      <c r="L51" s="125"/>
      <c r="M51" s="125"/>
      <c r="N51" s="125"/>
      <c r="O51" s="125"/>
      <c r="P51" s="125"/>
    </row>
    <row r="52" spans="1:23" x14ac:dyDescent="0.25">
      <c r="A52" s="123"/>
      <c r="B52" s="125"/>
      <c r="C52" s="125"/>
      <c r="D52" s="125"/>
      <c r="E52" s="125"/>
      <c r="F52" s="125"/>
      <c r="G52" s="125"/>
      <c r="H52" s="125"/>
      <c r="I52" s="125"/>
      <c r="J52" s="125"/>
      <c r="K52" s="125"/>
      <c r="L52" s="125"/>
      <c r="M52" s="125"/>
      <c r="N52" s="125"/>
      <c r="O52" s="125"/>
      <c r="P52" s="125"/>
    </row>
    <row r="53" spans="1:23" x14ac:dyDescent="0.25">
      <c r="A53" s="123"/>
      <c r="B53" s="125"/>
      <c r="C53" s="125"/>
      <c r="D53" s="125"/>
      <c r="E53" s="125"/>
      <c r="F53" s="125"/>
      <c r="G53" s="125"/>
      <c r="H53" s="125"/>
      <c r="I53" s="125"/>
      <c r="J53" s="125"/>
      <c r="K53" s="125"/>
      <c r="L53" s="125"/>
      <c r="M53" s="125"/>
      <c r="N53" s="125"/>
      <c r="O53" s="125"/>
      <c r="P53" s="125"/>
    </row>
    <row r="54" spans="1:23" x14ac:dyDescent="0.25">
      <c r="A54" s="123"/>
      <c r="B54" s="125"/>
      <c r="C54" s="125"/>
      <c r="D54" s="125"/>
      <c r="E54" s="125"/>
      <c r="F54" s="125"/>
      <c r="G54" s="125"/>
      <c r="H54" s="125"/>
      <c r="I54" s="125"/>
      <c r="J54" s="125"/>
      <c r="K54" s="125"/>
      <c r="L54" s="125"/>
      <c r="M54" s="125"/>
      <c r="N54" s="125"/>
      <c r="O54" s="125"/>
      <c r="P54" s="125"/>
    </row>
    <row r="55" spans="1:23" x14ac:dyDescent="0.25">
      <c r="A55" s="123"/>
      <c r="B55" s="125"/>
      <c r="C55" s="125"/>
      <c r="D55" s="125"/>
      <c r="E55" s="125"/>
      <c r="F55" s="125"/>
      <c r="G55" s="125"/>
      <c r="H55" s="125"/>
      <c r="I55" s="125"/>
      <c r="J55" s="125"/>
      <c r="K55" s="125"/>
      <c r="L55" s="125"/>
      <c r="M55" s="125"/>
      <c r="N55" s="125"/>
      <c r="O55" s="125"/>
      <c r="P55" s="125"/>
    </row>
    <row r="56" spans="1:23" x14ac:dyDescent="0.25">
      <c r="A56" s="123"/>
      <c r="B56" s="125"/>
      <c r="C56" s="125"/>
      <c r="D56" s="125"/>
      <c r="E56" s="125"/>
      <c r="F56" s="125"/>
      <c r="G56" s="125"/>
      <c r="H56" s="125"/>
      <c r="I56" s="125"/>
      <c r="J56" s="125"/>
      <c r="K56" s="125"/>
      <c r="L56" s="125"/>
      <c r="M56" s="125"/>
      <c r="N56" s="125"/>
      <c r="O56" s="125"/>
      <c r="P56" s="125"/>
    </row>
    <row r="57" spans="1:23" ht="15.75" thickBot="1" x14ac:dyDescent="0.3">
      <c r="A57" s="123"/>
      <c r="B57" s="125" t="s">
        <v>255</v>
      </c>
      <c r="C57" s="125"/>
      <c r="D57" s="125"/>
      <c r="E57" s="125"/>
      <c r="F57" s="125"/>
      <c r="G57" s="125"/>
      <c r="H57" s="125"/>
      <c r="I57" s="125"/>
      <c r="J57" s="125"/>
      <c r="K57" s="125"/>
      <c r="L57" s="125"/>
      <c r="M57" s="125"/>
      <c r="N57" s="125"/>
      <c r="O57" s="125"/>
      <c r="P57" s="125"/>
    </row>
    <row r="58" spans="1:23" ht="15.75" thickBot="1" x14ac:dyDescent="0.3">
      <c r="A58" s="123"/>
      <c r="B58" s="255" t="s">
        <v>276</v>
      </c>
      <c r="C58" s="256"/>
      <c r="D58" s="125"/>
      <c r="E58" s="125"/>
      <c r="F58" s="125"/>
      <c r="G58" s="125"/>
      <c r="H58" s="125"/>
      <c r="I58" s="125"/>
      <c r="J58" s="125"/>
      <c r="K58" s="125"/>
      <c r="L58" s="125"/>
      <c r="M58" s="125"/>
      <c r="N58" s="125"/>
      <c r="O58" s="125"/>
      <c r="P58" s="125"/>
    </row>
    <row r="59" spans="1:23" x14ac:dyDescent="0.25">
      <c r="A59" s="123"/>
      <c r="B59" s="125"/>
      <c r="C59" s="125"/>
      <c r="D59" s="125"/>
      <c r="E59" s="125"/>
      <c r="F59" s="125"/>
      <c r="G59" s="125"/>
      <c r="H59" s="125"/>
      <c r="I59" s="125"/>
      <c r="J59" s="125"/>
      <c r="K59" s="125"/>
      <c r="L59" s="125"/>
      <c r="M59" s="125"/>
      <c r="N59" s="125"/>
      <c r="O59" s="125"/>
      <c r="P59" s="125"/>
    </row>
    <row r="60" spans="1:23" x14ac:dyDescent="0.25">
      <c r="A60" s="123"/>
      <c r="B60" s="125"/>
      <c r="C60" s="125"/>
      <c r="D60" s="125"/>
      <c r="E60" s="125"/>
      <c r="F60" s="125"/>
      <c r="G60" s="125"/>
      <c r="H60" s="125"/>
      <c r="I60" s="125"/>
      <c r="J60" s="125"/>
      <c r="K60" s="125"/>
      <c r="L60" s="125"/>
      <c r="M60" s="125"/>
      <c r="N60" s="125"/>
      <c r="O60" s="125"/>
      <c r="P60" s="125"/>
    </row>
    <row r="61" spans="1:23" x14ac:dyDescent="0.25">
      <c r="A61" s="123"/>
      <c r="B61" s="125"/>
      <c r="C61" s="125"/>
      <c r="D61" s="125"/>
      <c r="E61" s="125"/>
      <c r="F61" s="125"/>
      <c r="G61" s="125"/>
      <c r="H61" s="125"/>
      <c r="I61" s="125"/>
      <c r="J61" s="125"/>
      <c r="K61" s="125"/>
      <c r="L61" s="125"/>
      <c r="M61" s="125"/>
      <c r="N61" s="125"/>
      <c r="O61" s="125"/>
      <c r="P61" s="125"/>
    </row>
    <row r="62" spans="1:23" x14ac:dyDescent="0.25">
      <c r="A62" s="123"/>
      <c r="B62" s="125"/>
      <c r="C62" s="125"/>
      <c r="D62" s="125"/>
      <c r="E62" s="125"/>
      <c r="F62" s="125"/>
      <c r="G62" s="125"/>
      <c r="H62" s="125"/>
      <c r="I62" s="125"/>
      <c r="J62" s="125"/>
      <c r="K62" s="125"/>
      <c r="L62" s="125"/>
      <c r="M62" s="125"/>
      <c r="N62" s="125"/>
      <c r="O62" s="125"/>
      <c r="P62" s="125"/>
    </row>
    <row r="63" spans="1:23" x14ac:dyDescent="0.25">
      <c r="A63" s="123"/>
      <c r="B63" s="125"/>
      <c r="C63" s="125"/>
      <c r="D63" s="125"/>
      <c r="E63" s="125"/>
      <c r="F63" s="125"/>
      <c r="G63" s="125"/>
      <c r="H63" s="125"/>
      <c r="I63" s="125"/>
      <c r="J63" s="125"/>
      <c r="K63" s="125"/>
      <c r="L63" s="125"/>
      <c r="M63" s="125"/>
      <c r="N63" s="125"/>
      <c r="O63" s="125"/>
      <c r="P63" s="125"/>
    </row>
    <row r="64" spans="1:23" x14ac:dyDescent="0.25">
      <c r="A64" s="123"/>
      <c r="B64" s="125"/>
      <c r="C64" s="125"/>
      <c r="D64" s="125"/>
      <c r="E64" s="125"/>
      <c r="F64" s="125"/>
      <c r="G64" s="125"/>
      <c r="H64" s="125"/>
      <c r="I64" s="125"/>
      <c r="J64" s="125"/>
      <c r="K64" s="125"/>
      <c r="L64" s="125"/>
      <c r="M64" s="125"/>
      <c r="N64" s="125"/>
      <c r="O64" s="125"/>
      <c r="P64" s="125"/>
      <c r="V64" s="105" t="s">
        <v>1</v>
      </c>
      <c r="W64" s="105" t="s">
        <v>253</v>
      </c>
    </row>
    <row r="65" spans="1:23" x14ac:dyDescent="0.25">
      <c r="A65" s="123"/>
      <c r="B65" s="125"/>
      <c r="C65" s="125"/>
      <c r="D65" s="125"/>
      <c r="E65" s="125"/>
      <c r="F65" s="125"/>
      <c r="G65" s="125"/>
      <c r="H65" s="125"/>
      <c r="I65" s="125"/>
      <c r="J65" s="125"/>
      <c r="K65" s="125"/>
      <c r="L65" s="125"/>
      <c r="M65" s="125"/>
      <c r="N65" s="125"/>
      <c r="O65" s="125"/>
      <c r="P65" s="125"/>
      <c r="V65" s="105">
        <v>0</v>
      </c>
      <c r="W65" s="105">
        <f>IF($B$58="Ambulance",COUNTIF(Demandes!$AL$2:$AL$1196,V65),
IF($B$58="VSL",COUNTIF(Demandes!$AM$2:$AM$1196,V65),
IF($B$58="Taxi conventionné",COUNTIF(Demandes!$AN$2:$AN$1196,V65),
IF($B$58="Véhicule personnel",COUNTIF(Demandes!$AO$2:$AO$1196,V65),
IF($B$58="Transport en commun",COUNTIF(Demandes!$AP$2:$AP$1196,V65),
IF($B$58="Tous les véhicules",COUNTIF(Demandes!$AQ$2:$AQ$1196,V65)
))))))</f>
        <v>0</v>
      </c>
    </row>
    <row r="66" spans="1:23" x14ac:dyDescent="0.25">
      <c r="A66" s="123"/>
      <c r="B66" s="125"/>
      <c r="C66" s="125"/>
      <c r="D66" s="125"/>
      <c r="E66" s="125"/>
      <c r="F66" s="125"/>
      <c r="G66" s="125"/>
      <c r="H66" s="125"/>
      <c r="I66" s="125"/>
      <c r="J66" s="125"/>
      <c r="K66" s="125"/>
      <c r="L66" s="125"/>
      <c r="M66" s="125"/>
      <c r="N66" s="125"/>
      <c r="O66" s="125"/>
      <c r="P66" s="125"/>
      <c r="V66" s="105">
        <v>1</v>
      </c>
      <c r="W66" s="105">
        <f>IF($B$58="Ambulance",COUNTIF(Demandes!$AL$2:$AL$1196,V66),
IF($B$58="VSL",COUNTIF(Demandes!$AM$2:$AM$1196,V66),
IF($B$58="Taxi conventionné",COUNTIF(Demandes!$AN$2:$AN$1196,V66),
IF($B$58="Véhicule personnel",COUNTIF(Demandes!$AO$2:$AO$1196,V66),
IF($B$58="Transport en commun",COUNTIF(Demandes!$AP$2:$AP$1196,V66),
IF($B$58="Tous les véhicules",COUNTIF(Demandes!$AQ$2:$AQ$1196,V66)
))))))</f>
        <v>0</v>
      </c>
    </row>
    <row r="67" spans="1:23" x14ac:dyDescent="0.25">
      <c r="A67" s="123"/>
      <c r="B67" s="125"/>
      <c r="C67" s="125"/>
      <c r="D67" s="125"/>
      <c r="E67" s="125"/>
      <c r="F67" s="125"/>
      <c r="G67" s="125"/>
      <c r="H67" s="125"/>
      <c r="I67" s="125"/>
      <c r="J67" s="125"/>
      <c r="K67" s="125"/>
      <c r="L67" s="125"/>
      <c r="M67" s="125"/>
      <c r="N67" s="125"/>
      <c r="O67" s="125"/>
      <c r="P67" s="125"/>
      <c r="V67" s="105">
        <v>2</v>
      </c>
      <c r="W67" s="105">
        <f>IF($B$58="Ambulance",COUNTIF(Demandes!$AL$2:$AL$1196,V67),
IF($B$58="VSL",COUNTIF(Demandes!$AM$2:$AM$1196,V67),
IF($B$58="Taxi conventionné",COUNTIF(Demandes!$AN$2:$AN$1196,V67),
IF($B$58="Véhicule personnel",COUNTIF(Demandes!$AO$2:$AO$1196,V67),
IF($B$58="Transport en commun",COUNTIF(Demandes!$AP$2:$AP$1196,V67),
IF($B$58="Tous les véhicules",COUNTIF(Demandes!$AQ$2:$AQ$1196,V67)
))))))</f>
        <v>0</v>
      </c>
    </row>
    <row r="68" spans="1:23" x14ac:dyDescent="0.25">
      <c r="A68" s="123"/>
      <c r="B68" s="125"/>
      <c r="C68" s="125"/>
      <c r="D68" s="125"/>
      <c r="E68" s="125"/>
      <c r="F68" s="125"/>
      <c r="G68" s="125"/>
      <c r="H68" s="125"/>
      <c r="I68" s="125"/>
      <c r="J68" s="125"/>
      <c r="K68" s="125"/>
      <c r="L68" s="125"/>
      <c r="M68" s="125"/>
      <c r="N68" s="125"/>
      <c r="O68" s="125"/>
      <c r="P68" s="125"/>
      <c r="V68" s="105">
        <v>3</v>
      </c>
      <c r="W68" s="105">
        <f>IF($B$58="Ambulance",COUNTIF(Demandes!$AL$2:$AL$1196,V68),
IF($B$58="VSL",COUNTIF(Demandes!$AM$2:$AM$1196,V68),
IF($B$58="Taxi conventionné",COUNTIF(Demandes!$AN$2:$AN$1196,V68),
IF($B$58="Véhicule personnel",COUNTIF(Demandes!$AO$2:$AO$1196,V68),
IF($B$58="Transport en commun",COUNTIF(Demandes!$AP$2:$AP$1196,V68),
IF($B$58="Tous les véhicules",COUNTIF(Demandes!$AQ$2:$AQ$1196,V68)
))))))</f>
        <v>0</v>
      </c>
    </row>
    <row r="69" spans="1:23" x14ac:dyDescent="0.25">
      <c r="A69" s="123"/>
      <c r="B69" s="125"/>
      <c r="C69" s="125"/>
      <c r="D69" s="125"/>
      <c r="E69" s="125"/>
      <c r="F69" s="125"/>
      <c r="G69" s="125"/>
      <c r="H69" s="125"/>
      <c r="I69" s="125"/>
      <c r="J69" s="125"/>
      <c r="K69" s="125"/>
      <c r="L69" s="125"/>
      <c r="M69" s="125"/>
      <c r="N69" s="125"/>
      <c r="O69" s="125"/>
      <c r="P69" s="125"/>
      <c r="V69" s="105">
        <v>4</v>
      </c>
      <c r="W69" s="105">
        <f>IF($B$58="Ambulance",COUNTIF(Demandes!$AL$2:$AL$1196,V69),
IF($B$58="VSL",COUNTIF(Demandes!$AM$2:$AM$1196,V69),
IF($B$58="Taxi conventionné",COUNTIF(Demandes!$AN$2:$AN$1196,V69),
IF($B$58="Véhicule personnel",COUNTIF(Demandes!$AO$2:$AO$1196,V69),
IF($B$58="Transport en commun",COUNTIF(Demandes!$AP$2:$AP$1196,V69),
IF($B$58="Tous les véhicules",COUNTIF(Demandes!$AQ$2:$AQ$1196,V69)
))))))</f>
        <v>0</v>
      </c>
    </row>
    <row r="70" spans="1:23" x14ac:dyDescent="0.25">
      <c r="A70" s="123"/>
      <c r="B70" s="125"/>
      <c r="C70" s="125"/>
      <c r="D70" s="125"/>
      <c r="E70" s="125"/>
      <c r="F70" s="125"/>
      <c r="G70" s="125"/>
      <c r="H70" s="125"/>
      <c r="I70" s="125"/>
      <c r="J70" s="125"/>
      <c r="K70" s="125"/>
      <c r="L70" s="125"/>
      <c r="M70" s="125"/>
      <c r="N70" s="125"/>
      <c r="O70" s="125"/>
      <c r="P70" s="125"/>
      <c r="V70" s="105">
        <v>5</v>
      </c>
      <c r="W70" s="105">
        <f>IF($B$58="Ambulance",COUNTIF(Demandes!$AL$2:$AL$1196,V70),
IF($B$58="VSL",COUNTIF(Demandes!$AM$2:$AM$1196,V70),
IF($B$58="Taxi conventionné",COUNTIF(Demandes!$AN$2:$AN$1196,V70),
IF($B$58="Véhicule personnel",COUNTIF(Demandes!$AO$2:$AO$1196,V70),
IF($B$58="Transport en commun",COUNTIF(Demandes!$AP$2:$AP$1196,V70),
IF($B$58="Tous les véhicules",COUNTIF(Demandes!$AQ$2:$AQ$1196,V70)
))))))</f>
        <v>0</v>
      </c>
    </row>
    <row r="71" spans="1:23" x14ac:dyDescent="0.25">
      <c r="A71" s="123"/>
      <c r="B71" s="123"/>
      <c r="C71" s="123"/>
      <c r="D71" s="123"/>
      <c r="E71" s="123"/>
      <c r="F71" s="123"/>
      <c r="G71" s="123"/>
      <c r="H71" s="123"/>
      <c r="I71" s="123"/>
      <c r="J71" s="123"/>
      <c r="K71" s="123"/>
      <c r="L71" s="123"/>
      <c r="M71" s="123"/>
      <c r="N71" s="123"/>
      <c r="O71" s="123"/>
      <c r="P71" s="123"/>
      <c r="V71" s="105">
        <v>6</v>
      </c>
      <c r="W71" s="105">
        <f>IF($B$58="Ambulance",COUNTIF(Demandes!$AL$2:$AL$1196,V71),
IF($B$58="VSL",COUNTIF(Demandes!$AM$2:$AM$1196,V71),
IF($B$58="Taxi conventionné",COUNTIF(Demandes!$AN$2:$AN$1196,V71),
IF($B$58="Véhicule personnel",COUNTIF(Demandes!$AO$2:$AO$1196,V71),
IF($B$58="Transport en commun",COUNTIF(Demandes!$AP$2:$AP$1196,V71),
IF($B$58="Tous les véhicules",COUNTIF(Demandes!$AQ$2:$AQ$1196,V71)
))))))</f>
        <v>0</v>
      </c>
    </row>
    <row r="72" spans="1:23" x14ac:dyDescent="0.25">
      <c r="A72" s="123"/>
      <c r="B72" s="123"/>
      <c r="C72" s="123"/>
      <c r="D72" s="123"/>
      <c r="E72" s="123"/>
      <c r="F72" s="123"/>
      <c r="G72" s="123"/>
      <c r="H72" s="123"/>
      <c r="I72" s="123"/>
      <c r="J72" s="123"/>
      <c r="K72" s="123"/>
      <c r="L72" s="123"/>
      <c r="M72" s="123"/>
      <c r="N72" s="123"/>
      <c r="O72" s="123"/>
      <c r="P72" s="123"/>
      <c r="V72" s="105">
        <v>7</v>
      </c>
      <c r="W72" s="105">
        <f>IF($B$58="Ambulance",COUNTIF(Demandes!$AL$2:$AL$1196,V72),
IF($B$58="VSL",COUNTIF(Demandes!$AM$2:$AM$1196,V72),
IF($B$58="Taxi conventionné",COUNTIF(Demandes!$AN$2:$AN$1196,V72),
IF($B$58="Véhicule personnel",COUNTIF(Demandes!$AO$2:$AO$1196,V72),
IF($B$58="Transport en commun",COUNTIF(Demandes!$AP$2:$AP$1196,V72),
IF($B$58="Tous les véhicules",COUNTIF(Demandes!$AQ$2:$AQ$1196,V72)
))))))</f>
        <v>0</v>
      </c>
    </row>
    <row r="73" spans="1:23" x14ac:dyDescent="0.25">
      <c r="A73" s="123"/>
      <c r="B73" s="123"/>
      <c r="C73" s="123"/>
      <c r="D73" s="123"/>
      <c r="E73" s="123"/>
      <c r="F73" s="123"/>
      <c r="G73" s="123"/>
      <c r="H73" s="123"/>
      <c r="I73" s="123"/>
      <c r="J73" s="123"/>
      <c r="K73" s="123"/>
      <c r="L73" s="123"/>
      <c r="M73" s="123"/>
      <c r="N73" s="123"/>
      <c r="O73" s="123"/>
      <c r="P73" s="123"/>
      <c r="V73" s="105">
        <v>8</v>
      </c>
      <c r="W73" s="105">
        <f>IF($B$58="Ambulance",COUNTIF(Demandes!$AL$2:$AL$1196,V73),
IF($B$58="VSL",COUNTIF(Demandes!$AM$2:$AM$1196,V73),
IF($B$58="Taxi conventionné",COUNTIF(Demandes!$AN$2:$AN$1196,V73),
IF($B$58="Véhicule personnel",COUNTIF(Demandes!$AO$2:$AO$1196,V73),
IF($B$58="Transport en commun",COUNTIF(Demandes!$AP$2:$AP$1196,V73),
IF($B$58="Tous les véhicules",COUNTIF(Demandes!$AQ$2:$AQ$1196,V73)
))))))</f>
        <v>0</v>
      </c>
    </row>
    <row r="74" spans="1:23" x14ac:dyDescent="0.25">
      <c r="A74" s="123"/>
      <c r="B74" s="123"/>
      <c r="C74" s="123"/>
      <c r="D74" s="123"/>
      <c r="E74" s="123"/>
      <c r="F74" s="123"/>
      <c r="G74" s="123"/>
      <c r="H74" s="123"/>
      <c r="I74" s="123"/>
      <c r="J74" s="123"/>
      <c r="K74" s="123"/>
      <c r="L74" s="123"/>
      <c r="M74" s="123"/>
      <c r="N74" s="123"/>
      <c r="O74" s="123"/>
      <c r="P74" s="123"/>
      <c r="V74" s="105">
        <v>9</v>
      </c>
      <c r="W74" s="105">
        <f>IF($B$58="Ambulance",COUNTIF(Demandes!$AL$2:$AL$1196,V74),
IF($B$58="VSL",COUNTIF(Demandes!$AM$2:$AM$1196,V74),
IF($B$58="Taxi conventionné",COUNTIF(Demandes!$AN$2:$AN$1196,V74),
IF($B$58="Véhicule personnel",COUNTIF(Demandes!$AO$2:$AO$1196,V74),
IF($B$58="Transport en commun",COUNTIF(Demandes!$AP$2:$AP$1196,V74),
IF($B$58="Tous les véhicules",COUNTIF(Demandes!$AQ$2:$AQ$1196,V74)
))))))</f>
        <v>0</v>
      </c>
    </row>
    <row r="75" spans="1:23" x14ac:dyDescent="0.25">
      <c r="A75" s="123"/>
      <c r="B75" s="123"/>
      <c r="C75" s="123"/>
      <c r="D75" s="123"/>
      <c r="E75" s="123"/>
      <c r="F75" s="123"/>
      <c r="G75" s="123"/>
      <c r="H75" s="123"/>
      <c r="I75" s="123"/>
      <c r="J75" s="123"/>
      <c r="K75" s="123"/>
      <c r="L75" s="123"/>
      <c r="M75" s="123"/>
      <c r="N75" s="123"/>
      <c r="O75" s="123"/>
      <c r="P75" s="123"/>
      <c r="V75" s="105">
        <v>10</v>
      </c>
      <c r="W75" s="105">
        <f>IF($B$58="Ambulance",COUNTIF(Demandes!$AL$2:$AL$1196,V75),
IF($B$58="VSL",COUNTIF(Demandes!$AM$2:$AM$1196,V75),
IF($B$58="Taxi conventionné",COUNTIF(Demandes!$AN$2:$AN$1196,V75),
IF($B$58="Véhicule personnel",COUNTIF(Demandes!$AO$2:$AO$1196,V75),
IF($B$58="Transport en commun",COUNTIF(Demandes!$AP$2:$AP$1196,V75),
IF($B$58="Tous les véhicules",COUNTIF(Demandes!$AQ$2:$AQ$1196,V75)
))))))</f>
        <v>0</v>
      </c>
    </row>
    <row r="76" spans="1:23" x14ac:dyDescent="0.25">
      <c r="A76" s="123"/>
      <c r="B76" s="123"/>
      <c r="C76" s="123"/>
      <c r="D76" s="123"/>
      <c r="E76" s="123"/>
      <c r="F76" s="123"/>
      <c r="G76" s="123"/>
      <c r="H76" s="123"/>
      <c r="I76" s="123"/>
      <c r="J76" s="123"/>
      <c r="K76" s="123"/>
      <c r="L76" s="123"/>
      <c r="M76" s="123"/>
      <c r="N76" s="123"/>
      <c r="O76" s="123"/>
      <c r="P76" s="123"/>
      <c r="V76" s="105">
        <v>11</v>
      </c>
      <c r="W76" s="105">
        <f>IF($B$58="Ambulance",COUNTIF(Demandes!$AL$2:$AL$1196,V76),
IF($B$58="VSL",COUNTIF(Demandes!$AM$2:$AM$1196,V76),
IF($B$58="Taxi conventionné",COUNTIF(Demandes!$AN$2:$AN$1196,V76),
IF($B$58="Véhicule personnel",COUNTIF(Demandes!$AO$2:$AO$1196,V76),
IF($B$58="Transport en commun",COUNTIF(Demandes!$AP$2:$AP$1196,V76),
IF($B$58="Tous les véhicules",COUNTIF(Demandes!$AQ$2:$AQ$1196,V76)
))))))</f>
        <v>0</v>
      </c>
    </row>
    <row r="77" spans="1:23" x14ac:dyDescent="0.25">
      <c r="A77" s="123"/>
      <c r="B77" s="123"/>
      <c r="C77" s="123"/>
      <c r="D77" s="123"/>
      <c r="E77" s="123"/>
      <c r="F77" s="123"/>
      <c r="G77" s="123"/>
      <c r="H77" s="123"/>
      <c r="I77" s="123"/>
      <c r="J77" s="123"/>
      <c r="K77" s="123"/>
      <c r="L77" s="123"/>
      <c r="M77" s="123"/>
      <c r="N77" s="123"/>
      <c r="O77" s="123"/>
      <c r="P77" s="123"/>
      <c r="V77" s="105">
        <v>12</v>
      </c>
      <c r="W77" s="105">
        <f>IF($B$58="Ambulance",COUNTIF(Demandes!$AL$2:$AL$1196,V77),
IF($B$58="VSL",COUNTIF(Demandes!$AM$2:$AM$1196,V77),
IF($B$58="Taxi conventionné",COUNTIF(Demandes!$AN$2:$AN$1196,V77),
IF($B$58="Véhicule personnel",COUNTIF(Demandes!$AO$2:$AO$1196,V77),
IF($B$58="Transport en commun",COUNTIF(Demandes!$AP$2:$AP$1196,V77),
IF($B$58="Tous les véhicules",COUNTIF(Demandes!$AQ$2:$AQ$1196,V77)
))))))</f>
        <v>0</v>
      </c>
    </row>
    <row r="78" spans="1:23" x14ac:dyDescent="0.25">
      <c r="A78" s="123"/>
      <c r="B78" s="123"/>
      <c r="C78" s="123"/>
      <c r="D78" s="123"/>
      <c r="E78" s="123"/>
      <c r="F78" s="123"/>
      <c r="G78" s="123"/>
      <c r="H78" s="123"/>
      <c r="I78" s="123"/>
      <c r="J78" s="123"/>
      <c r="K78" s="123"/>
      <c r="L78" s="123"/>
      <c r="M78" s="123"/>
      <c r="N78" s="123"/>
      <c r="O78" s="123"/>
      <c r="P78" s="123"/>
      <c r="V78" s="105">
        <v>13</v>
      </c>
      <c r="W78" s="105">
        <f>IF($B$58="Ambulance",COUNTIF(Demandes!$AL$2:$AL$1196,V78),
IF($B$58="VSL",COUNTIF(Demandes!$AM$2:$AM$1196,V78),
IF($B$58="Taxi conventionné",COUNTIF(Demandes!$AN$2:$AN$1196,V78),
IF($B$58="Véhicule personnel",COUNTIF(Demandes!$AO$2:$AO$1196,V78),
IF($B$58="Transport en commun",COUNTIF(Demandes!$AP$2:$AP$1196,V78),
IF($B$58="Tous les véhicules",COUNTIF(Demandes!$AQ$2:$AQ$1196,V78)
))))))</f>
        <v>0</v>
      </c>
    </row>
    <row r="79" spans="1:23" x14ac:dyDescent="0.25">
      <c r="A79" s="123"/>
      <c r="B79" s="123"/>
      <c r="C79" s="123"/>
      <c r="D79" s="123"/>
      <c r="E79" s="123"/>
      <c r="F79" s="123"/>
      <c r="G79" s="123"/>
      <c r="H79" s="123"/>
      <c r="I79" s="123"/>
      <c r="J79" s="123"/>
      <c r="K79" s="123"/>
      <c r="L79" s="123"/>
      <c r="M79" s="123"/>
      <c r="N79" s="123"/>
      <c r="O79" s="123"/>
      <c r="P79" s="123"/>
      <c r="V79" s="105">
        <v>14</v>
      </c>
      <c r="W79" s="105">
        <f>IF($B$58="Ambulance",COUNTIF(Demandes!$AL$2:$AL$1196,V79),
IF($B$58="VSL",COUNTIF(Demandes!$AM$2:$AM$1196,V79),
IF($B$58="Taxi conventionné",COUNTIF(Demandes!$AN$2:$AN$1196,V79),
IF($B$58="Véhicule personnel",COUNTIF(Demandes!$AO$2:$AO$1196,V79),
IF($B$58="Transport en commun",COUNTIF(Demandes!$AP$2:$AP$1196,V79),
IF($B$58="Tous les véhicules",COUNTIF(Demandes!$AQ$2:$AQ$1196,V79)
))))))</f>
        <v>0</v>
      </c>
    </row>
    <row r="80" spans="1:23" x14ac:dyDescent="0.25">
      <c r="A80" s="123"/>
      <c r="B80" s="123"/>
      <c r="C80" s="123"/>
      <c r="D80" s="123"/>
      <c r="E80" s="123"/>
      <c r="F80" s="123"/>
      <c r="G80" s="123"/>
      <c r="H80" s="123"/>
      <c r="I80" s="123"/>
      <c r="J80" s="123"/>
      <c r="K80" s="123"/>
      <c r="L80" s="123"/>
      <c r="M80" s="123"/>
      <c r="N80" s="123"/>
      <c r="O80" s="123"/>
      <c r="P80" s="123"/>
      <c r="V80" s="105">
        <v>15</v>
      </c>
      <c r="W80" s="105">
        <f>IF($B$58="Ambulance",COUNTIF(Demandes!$AL$2:$AL$1196,V80),
IF($B$58="VSL",COUNTIF(Demandes!$AM$2:$AM$1196,V80),
IF($B$58="Taxi conventionné",COUNTIF(Demandes!$AN$2:$AN$1196,V80),
IF($B$58="Véhicule personnel",COUNTIF(Demandes!$AO$2:$AO$1196,V80),
IF($B$58="Transport en commun",COUNTIF(Demandes!$AP$2:$AP$1196,V80),
IF($B$58="Tous les véhicules",COUNTIF(Demandes!$AQ$2:$AQ$1196,V80)
))))))</f>
        <v>0</v>
      </c>
    </row>
    <row r="81" spans="1:23" x14ac:dyDescent="0.25">
      <c r="A81" s="123"/>
      <c r="B81" s="123"/>
      <c r="C81" s="123"/>
      <c r="D81" s="123"/>
      <c r="E81" s="123"/>
      <c r="F81" s="123"/>
      <c r="G81" s="123"/>
      <c r="H81" s="123"/>
      <c r="I81" s="123"/>
      <c r="J81" s="123"/>
      <c r="K81" s="123"/>
      <c r="L81" s="123"/>
      <c r="M81" s="123"/>
      <c r="N81" s="123"/>
      <c r="O81" s="123"/>
      <c r="P81" s="123"/>
      <c r="V81" s="105">
        <v>16</v>
      </c>
      <c r="W81" s="105">
        <f>IF($B$58="Ambulance",COUNTIF(Demandes!$AL$2:$AL$1196,V81),
IF($B$58="VSL",COUNTIF(Demandes!$AM$2:$AM$1196,V81),
IF($B$58="Taxi conventionné",COUNTIF(Demandes!$AN$2:$AN$1196,V81),
IF($B$58="Véhicule personnel",COUNTIF(Demandes!$AO$2:$AO$1196,V81),
IF($B$58="Transport en commun",COUNTIF(Demandes!$AP$2:$AP$1196,V81),
IF($B$58="Tous les véhicules",COUNTIF(Demandes!$AQ$2:$AQ$1196,V81)
))))))</f>
        <v>0</v>
      </c>
    </row>
    <row r="82" spans="1:23" x14ac:dyDescent="0.25">
      <c r="A82" s="123"/>
      <c r="B82" s="123"/>
      <c r="C82" s="123"/>
      <c r="D82" s="123"/>
      <c r="E82" s="123"/>
      <c r="F82" s="123"/>
      <c r="G82" s="123"/>
      <c r="H82" s="123"/>
      <c r="I82" s="123"/>
      <c r="J82" s="123"/>
      <c r="K82" s="123"/>
      <c r="L82" s="123"/>
      <c r="M82" s="123"/>
      <c r="N82" s="123"/>
      <c r="O82" s="123"/>
      <c r="P82" s="123"/>
      <c r="V82" s="105">
        <v>17</v>
      </c>
      <c r="W82" s="105">
        <f>IF($B$58="Ambulance",COUNTIF(Demandes!$AL$2:$AL$1196,V82),
IF($B$58="VSL",COUNTIF(Demandes!$AM$2:$AM$1196,V82),
IF($B$58="Taxi conventionné",COUNTIF(Demandes!$AN$2:$AN$1196,V82),
IF($B$58="Véhicule personnel",COUNTIF(Demandes!$AO$2:$AO$1196,V82),
IF($B$58="Transport en commun",COUNTIF(Demandes!$AP$2:$AP$1196,V82),
IF($B$58="Tous les véhicules",COUNTIF(Demandes!$AQ$2:$AQ$1196,V82)
))))))</f>
        <v>0</v>
      </c>
    </row>
    <row r="83" spans="1:23" x14ac:dyDescent="0.25">
      <c r="A83" s="123"/>
      <c r="B83" s="123"/>
      <c r="C83" s="123"/>
      <c r="D83" s="123"/>
      <c r="E83" s="123"/>
      <c r="F83" s="123"/>
      <c r="G83" s="123"/>
      <c r="H83" s="123"/>
      <c r="I83" s="123"/>
      <c r="J83" s="123"/>
      <c r="K83" s="123"/>
      <c r="L83" s="123"/>
      <c r="M83" s="123"/>
      <c r="N83" s="123"/>
      <c r="O83" s="123"/>
      <c r="P83" s="123"/>
      <c r="V83" s="105">
        <v>18</v>
      </c>
      <c r="W83" s="105">
        <f>IF($B$58="Ambulance",COUNTIF(Demandes!$AL$2:$AL$1196,V83),
IF($B$58="VSL",COUNTIF(Demandes!$AM$2:$AM$1196,V83),
IF($B$58="Taxi conventionné",COUNTIF(Demandes!$AN$2:$AN$1196,V83),
IF($B$58="Véhicule personnel",COUNTIF(Demandes!$AO$2:$AO$1196,V83),
IF($B$58="Transport en commun",COUNTIF(Demandes!$AP$2:$AP$1196,V83),
IF($B$58="Tous les véhicules",COUNTIF(Demandes!$AQ$2:$AQ$1196,V83)
))))))</f>
        <v>0</v>
      </c>
    </row>
    <row r="84" spans="1:23" x14ac:dyDescent="0.25">
      <c r="A84" s="123"/>
      <c r="B84" s="123"/>
      <c r="C84" s="123"/>
      <c r="D84" s="123"/>
      <c r="E84" s="123"/>
      <c r="F84" s="123"/>
      <c r="G84" s="123"/>
      <c r="H84" s="123"/>
      <c r="I84" s="123"/>
      <c r="J84" s="123"/>
      <c r="K84" s="123"/>
      <c r="L84" s="123"/>
      <c r="M84" s="123"/>
      <c r="N84" s="123"/>
      <c r="O84" s="123"/>
      <c r="P84" s="123"/>
      <c r="V84" s="105">
        <v>19</v>
      </c>
      <c r="W84" s="105">
        <f>IF($B$58="Ambulance",COUNTIF(Demandes!$AL$2:$AL$1196,V84),
IF($B$58="VSL",COUNTIF(Demandes!$AM$2:$AM$1196,V84),
IF($B$58="Taxi conventionné",COUNTIF(Demandes!$AN$2:$AN$1196,V84),
IF($B$58="Véhicule personnel",COUNTIF(Demandes!$AO$2:$AO$1196,V84),
IF($B$58="Transport en commun",COUNTIF(Demandes!$AP$2:$AP$1196,V84),
IF($B$58="Tous les véhicules",COUNTIF(Demandes!$AQ$2:$AQ$1196,V84)
))))))</f>
        <v>0</v>
      </c>
    </row>
    <row r="85" spans="1:23" x14ac:dyDescent="0.25">
      <c r="A85" s="123"/>
      <c r="B85" s="123"/>
      <c r="C85" s="123"/>
      <c r="D85" s="123"/>
      <c r="E85" s="123"/>
      <c r="F85" s="123"/>
      <c r="G85" s="123"/>
      <c r="H85" s="123"/>
      <c r="I85" s="123"/>
      <c r="J85" s="123"/>
      <c r="K85" s="123"/>
      <c r="L85" s="123"/>
      <c r="M85" s="123"/>
      <c r="N85" s="123"/>
      <c r="O85" s="123"/>
      <c r="P85" s="123"/>
      <c r="V85" s="105">
        <v>20</v>
      </c>
      <c r="W85" s="105">
        <f>IF($B$58="Ambulance",COUNTIF(Demandes!$AL$2:$AL$1196,V85),
IF($B$58="VSL",COUNTIF(Demandes!$AM$2:$AM$1196,V85),
IF($B$58="Taxi conventionné",COUNTIF(Demandes!$AN$2:$AN$1196,V85),
IF($B$58="Véhicule personnel",COUNTIF(Demandes!$AO$2:$AO$1196,V85),
IF($B$58="Transport en commun",COUNTIF(Demandes!$AP$2:$AP$1196,V85),
IF($B$58="Tous les véhicules",COUNTIF(Demandes!$AQ$2:$AQ$1196,V85)
))))))</f>
        <v>0</v>
      </c>
    </row>
    <row r="86" spans="1:23" x14ac:dyDescent="0.25">
      <c r="A86" s="123"/>
      <c r="B86" s="123"/>
      <c r="C86" s="123"/>
      <c r="D86" s="123"/>
      <c r="E86" s="123"/>
      <c r="F86" s="123"/>
      <c r="G86" s="123"/>
      <c r="H86" s="123"/>
      <c r="I86" s="123"/>
      <c r="J86" s="123"/>
      <c r="K86" s="123"/>
      <c r="L86" s="123"/>
      <c r="M86" s="123"/>
      <c r="N86" s="123"/>
      <c r="O86" s="123"/>
      <c r="P86" s="123"/>
      <c r="V86" s="105">
        <v>21</v>
      </c>
      <c r="W86" s="105">
        <f>IF($B$58="Ambulance",COUNTIF(Demandes!$AL$2:$AL$1196,V86),
IF($B$58="VSL",COUNTIF(Demandes!$AM$2:$AM$1196,V86),
IF($B$58="Taxi conventionné",COUNTIF(Demandes!$AN$2:$AN$1196,V86),
IF($B$58="Véhicule personnel",COUNTIF(Demandes!$AO$2:$AO$1196,V86),
IF($B$58="Transport en commun",COUNTIF(Demandes!$AP$2:$AP$1196,V86),
IF($B$58="Tous les véhicules",COUNTIF(Demandes!$AQ$2:$AQ$1196,V86)
))))))</f>
        <v>0</v>
      </c>
    </row>
    <row r="87" spans="1:23" x14ac:dyDescent="0.25">
      <c r="A87" s="123"/>
      <c r="B87" s="123"/>
      <c r="C87" s="123"/>
      <c r="D87" s="123"/>
      <c r="E87" s="123"/>
      <c r="F87" s="123"/>
      <c r="G87" s="123"/>
      <c r="H87" s="123"/>
      <c r="I87" s="123"/>
      <c r="J87" s="123"/>
      <c r="K87" s="123"/>
      <c r="L87" s="123"/>
      <c r="M87" s="123"/>
      <c r="N87" s="123"/>
      <c r="O87" s="123"/>
      <c r="P87" s="123"/>
      <c r="V87" s="105">
        <v>22</v>
      </c>
      <c r="W87" s="105">
        <f>IF($B$58="Ambulance",COUNTIF(Demandes!$AL$2:$AL$1196,V87),
IF($B$58="VSL",COUNTIF(Demandes!$AM$2:$AM$1196,V87),
IF($B$58="Taxi conventionné",COUNTIF(Demandes!$AN$2:$AN$1196,V87),
IF($B$58="Véhicule personnel",COUNTIF(Demandes!$AO$2:$AO$1196,V87),
IF($B$58="Transport en commun",COUNTIF(Demandes!$AP$2:$AP$1196,V87),
IF($B$58="Tous les véhicules",COUNTIF(Demandes!$AQ$2:$AQ$1196,V87)
))))))</f>
        <v>0</v>
      </c>
    </row>
    <row r="88" spans="1:23" x14ac:dyDescent="0.25">
      <c r="A88" s="123"/>
      <c r="B88" s="123"/>
      <c r="C88" s="123"/>
      <c r="D88" s="123"/>
      <c r="E88" s="123"/>
      <c r="F88" s="123"/>
      <c r="G88" s="123"/>
      <c r="H88" s="123"/>
      <c r="I88" s="123"/>
      <c r="J88" s="123"/>
      <c r="K88" s="123"/>
      <c r="L88" s="123"/>
      <c r="M88" s="123"/>
      <c r="N88" s="123"/>
      <c r="O88" s="123"/>
      <c r="P88" s="123"/>
      <c r="V88" s="105">
        <v>23</v>
      </c>
      <c r="W88" s="105">
        <f>IF($B$58="Ambulance",COUNTIF(Demandes!$AL$2:$AL$1196,V88),
IF($B$58="VSL",COUNTIF(Demandes!$AM$2:$AM$1196,V88),
IF($B$58="Taxi conventionné",COUNTIF(Demandes!$AN$2:$AN$1196,V88),
IF($B$58="Véhicule personnel",COUNTIF(Demandes!$AO$2:$AO$1196,V88),
IF($B$58="Transport en commun",COUNTIF(Demandes!$AP$2:$AP$1196,V88),
IF($B$58="Tous les véhicules",COUNTIF(Demandes!$AQ$2:$AQ$1196,V88)
))))))</f>
        <v>0</v>
      </c>
    </row>
    <row r="89" spans="1:23" x14ac:dyDescent="0.25">
      <c r="A89" s="123"/>
      <c r="B89" s="123"/>
      <c r="C89" s="123"/>
      <c r="D89" s="123"/>
      <c r="E89" s="123"/>
      <c r="F89" s="123"/>
      <c r="G89" s="123"/>
      <c r="H89" s="123"/>
      <c r="I89" s="123"/>
      <c r="J89" s="123"/>
      <c r="K89" s="123"/>
      <c r="L89" s="123"/>
      <c r="M89" s="123"/>
      <c r="N89" s="123"/>
      <c r="O89" s="123"/>
      <c r="P89" s="123"/>
    </row>
    <row r="90" spans="1:23" x14ac:dyDescent="0.25">
      <c r="A90" s="123"/>
      <c r="B90" s="123"/>
      <c r="C90" s="123"/>
      <c r="D90" s="123"/>
      <c r="E90" s="123"/>
      <c r="F90" s="123"/>
      <c r="G90" s="123"/>
      <c r="H90" s="123"/>
      <c r="I90" s="123"/>
      <c r="J90" s="123"/>
      <c r="K90" s="123"/>
      <c r="L90" s="123"/>
      <c r="M90" s="123"/>
      <c r="N90" s="123"/>
      <c r="O90" s="123"/>
      <c r="P90" s="123"/>
    </row>
    <row r="91" spans="1:23" x14ac:dyDescent="0.25">
      <c r="A91" s="123"/>
      <c r="B91" s="123"/>
      <c r="C91" s="123"/>
      <c r="D91" s="123"/>
      <c r="E91" s="123"/>
      <c r="F91" s="123"/>
      <c r="G91" s="123"/>
      <c r="H91" s="123"/>
      <c r="I91" s="123"/>
      <c r="J91" s="123"/>
      <c r="K91" s="123"/>
      <c r="L91" s="123"/>
      <c r="M91" s="123"/>
      <c r="N91" s="123"/>
      <c r="O91" s="123"/>
      <c r="P91" s="123"/>
    </row>
    <row r="92" spans="1:23" x14ac:dyDescent="0.25">
      <c r="A92" s="123"/>
      <c r="B92" s="123"/>
      <c r="C92" s="123"/>
      <c r="D92" s="123"/>
      <c r="E92" s="123"/>
      <c r="F92" s="123"/>
      <c r="G92" s="123"/>
      <c r="H92" s="123"/>
      <c r="I92" s="123"/>
      <c r="J92" s="123"/>
      <c r="K92" s="123"/>
      <c r="L92" s="123"/>
      <c r="M92" s="123"/>
      <c r="N92" s="123"/>
      <c r="O92" s="123"/>
      <c r="P92" s="123"/>
    </row>
  </sheetData>
  <sheetProtection algorithmName="SHA-512" hashValue="Y1ghi0FGazwBHZMNGJFv8hc0ec6yE/oWxEwxp1P3oJmVjTnEN1TaZEgxVg96dMzejVuRXSIK3/YLFbPe8ni3lg==" saltValue="g1ARqlynwD/9tO8F0a6y2w==" spinCount="100000" sheet="1" objects="1" scenarios="1"/>
  <mergeCells count="30">
    <mergeCell ref="O39:O40"/>
    <mergeCell ref="B3:P6"/>
    <mergeCell ref="E10:F10"/>
    <mergeCell ref="E11:F11"/>
    <mergeCell ref="E12:F12"/>
    <mergeCell ref="E13:F13"/>
    <mergeCell ref="E14:F14"/>
    <mergeCell ref="E16:F16"/>
    <mergeCell ref="E17:F17"/>
    <mergeCell ref="C27:D32"/>
    <mergeCell ref="E23:F23"/>
    <mergeCell ref="E24:F24"/>
    <mergeCell ref="C11:D24"/>
    <mergeCell ref="C10:D10"/>
    <mergeCell ref="B58:C58"/>
    <mergeCell ref="E25:F25"/>
    <mergeCell ref="E27:F27"/>
    <mergeCell ref="E26:F26"/>
    <mergeCell ref="E15:F15"/>
    <mergeCell ref="E28:F28"/>
    <mergeCell ref="E29:F29"/>
    <mergeCell ref="E30:F30"/>
    <mergeCell ref="E34:F34"/>
    <mergeCell ref="E32:F32"/>
    <mergeCell ref="E22:F22"/>
    <mergeCell ref="E20:F20"/>
    <mergeCell ref="E18:F18"/>
    <mergeCell ref="E19:F19"/>
    <mergeCell ref="E21:F21"/>
    <mergeCell ref="E31:F31"/>
  </mergeCells>
  <conditionalFormatting sqref="C38 E39 E33">
    <cfRule type="expression" dxfId="33" priority="47">
      <formula>$G$29="Ambulance"</formula>
    </cfRule>
  </conditionalFormatting>
  <conditionalFormatting sqref="C39">
    <cfRule type="expression" dxfId="32" priority="44">
      <formula>$G$29="Ambulance"</formula>
    </cfRule>
  </conditionalFormatting>
  <conditionalFormatting sqref="C40">
    <cfRule type="expression" dxfId="31" priority="43">
      <formula>$G$29="Ambulance"</formula>
    </cfRule>
  </conditionalFormatting>
  <conditionalFormatting sqref="C41">
    <cfRule type="expression" dxfId="30" priority="42">
      <formula>$G$29="Ambulance"</formula>
    </cfRule>
  </conditionalFormatting>
  <conditionalFormatting sqref="C42">
    <cfRule type="expression" dxfId="29" priority="41">
      <formula>$G$29="Ambulance"</formula>
    </cfRule>
  </conditionalFormatting>
  <conditionalFormatting sqref="C43">
    <cfRule type="expression" dxfId="28" priority="40">
      <formula>$G$29="Ambulance"</formula>
    </cfRule>
  </conditionalFormatting>
  <conditionalFormatting sqref="C44">
    <cfRule type="expression" dxfId="27" priority="39">
      <formula>$G$29="Ambulance"</formula>
    </cfRule>
  </conditionalFormatting>
  <conditionalFormatting sqref="C11">
    <cfRule type="expression" dxfId="26" priority="37">
      <formula>$G$29="Ambulance"</formula>
    </cfRule>
  </conditionalFormatting>
  <conditionalFormatting sqref="E10">
    <cfRule type="expression" dxfId="25" priority="31">
      <formula>$G$29="Ambulance"</formula>
    </cfRule>
  </conditionalFormatting>
  <conditionalFormatting sqref="E11">
    <cfRule type="expression" dxfId="24" priority="30">
      <formula>$G$29="Ambulance"</formula>
    </cfRule>
  </conditionalFormatting>
  <conditionalFormatting sqref="E12">
    <cfRule type="expression" dxfId="23" priority="29">
      <formula>$G$29="Ambulance"</formula>
    </cfRule>
  </conditionalFormatting>
  <conditionalFormatting sqref="E13">
    <cfRule type="expression" dxfId="22" priority="28">
      <formula>$G$29="Ambulance"</formula>
    </cfRule>
  </conditionalFormatting>
  <conditionalFormatting sqref="E14">
    <cfRule type="expression" dxfId="21" priority="27">
      <formula>$G$29="Ambulance"</formula>
    </cfRule>
  </conditionalFormatting>
  <conditionalFormatting sqref="E15">
    <cfRule type="expression" dxfId="20" priority="26">
      <formula>$G$29="Ambulance"</formula>
    </cfRule>
  </conditionalFormatting>
  <conditionalFormatting sqref="E16">
    <cfRule type="expression" dxfId="19" priority="25">
      <formula>$G$29="Ambulance"</formula>
    </cfRule>
  </conditionalFormatting>
  <conditionalFormatting sqref="J24">
    <cfRule type="expression" dxfId="18" priority="23">
      <formula>$G$29="Ambulance"</formula>
    </cfRule>
  </conditionalFormatting>
  <conditionalFormatting sqref="J25:J26">
    <cfRule type="expression" dxfId="17" priority="22">
      <formula>$G$29="Ambulance"</formula>
    </cfRule>
  </conditionalFormatting>
  <conditionalFormatting sqref="L25:L26">
    <cfRule type="expression" dxfId="16" priority="19">
      <formula>$G$29="Ambulance"</formula>
    </cfRule>
  </conditionalFormatting>
  <conditionalFormatting sqref="E27">
    <cfRule type="expression" dxfId="15" priority="15">
      <formula>$G$29="Ambulance"</formula>
    </cfRule>
  </conditionalFormatting>
  <conditionalFormatting sqref="E28">
    <cfRule type="expression" dxfId="14" priority="14">
      <formula>$G$29="Ambulance"</formula>
    </cfRule>
  </conditionalFormatting>
  <conditionalFormatting sqref="E29">
    <cfRule type="expression" dxfId="13" priority="13">
      <formula>$G$29="Ambulance"</formula>
    </cfRule>
  </conditionalFormatting>
  <conditionalFormatting sqref="E30:E31">
    <cfRule type="expression" dxfId="12" priority="12">
      <formula>$G$29="Ambulance"</formula>
    </cfRule>
  </conditionalFormatting>
  <conditionalFormatting sqref="E34">
    <cfRule type="expression" dxfId="11" priority="11">
      <formula>$G$29="Ambulance"</formula>
    </cfRule>
  </conditionalFormatting>
  <conditionalFormatting sqref="E32">
    <cfRule type="expression" dxfId="10" priority="10">
      <formula>$G$29="Ambulance"</formula>
    </cfRule>
  </conditionalFormatting>
  <conditionalFormatting sqref="E25">
    <cfRule type="expression" dxfId="9" priority="9">
      <formula>$G$29="Ambulance"</formula>
    </cfRule>
  </conditionalFormatting>
  <conditionalFormatting sqref="G25:I25">
    <cfRule type="expression" dxfId="8" priority="8">
      <formula>$G$29="Ambulance"</formula>
    </cfRule>
  </conditionalFormatting>
  <conditionalFormatting sqref="C27">
    <cfRule type="expression" dxfId="7" priority="7">
      <formula>$G$29="Ambulance"</formula>
    </cfRule>
  </conditionalFormatting>
  <conditionalFormatting sqref="G11:L25">
    <cfRule type="expression" dxfId="6" priority="4">
      <formula>G11&gt;=1</formula>
    </cfRule>
  </conditionalFormatting>
  <conditionalFormatting sqref="G28:L32">
    <cfRule type="expression" dxfId="5" priority="3">
      <formula>G28&gt;=1</formula>
    </cfRule>
  </conditionalFormatting>
  <dataValidations count="2">
    <dataValidation type="list" allowBlank="1" showInputMessage="1" showErrorMessage="1" sqref="E10:F10">
      <formula1>"Votre établissement, Assurance Maladie, Patient, Etablissement Receveur, Total"</formula1>
    </dataValidation>
    <dataValidation type="list" allowBlank="1" showInputMessage="1" showErrorMessage="1" sqref="B58:C58">
      <formula1>"Ambulance, VSL, Taxi conventionné, Véhicule personnel, Transport en commun, Tous les véhicules"</formula1>
    </dataValidation>
  </dataValidation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5" sqref="A5"/>
    </sheetView>
  </sheetViews>
  <sheetFormatPr baseColWidth="10" defaultRowHeight="15" x14ac:dyDescent="0.25"/>
  <cols>
    <col min="1" max="1" width="16.28515625" customWidth="1"/>
    <col min="2" max="2" width="12" bestFit="1" customWidth="1"/>
  </cols>
  <sheetData>
    <row r="1" spans="1:2" x14ac:dyDescent="0.25">
      <c r="A1" t="s">
        <v>73</v>
      </c>
      <c r="B1" t="s">
        <v>64</v>
      </c>
    </row>
    <row r="2" spans="1:2" x14ac:dyDescent="0.25">
      <c r="A2" t="s">
        <v>262</v>
      </c>
      <c r="B2">
        <v>12345678901</v>
      </c>
    </row>
    <row r="3" spans="1:2" x14ac:dyDescent="0.25">
      <c r="A3" t="s">
        <v>263</v>
      </c>
      <c r="B3">
        <v>52565118899</v>
      </c>
    </row>
    <row r="4" spans="1:2" x14ac:dyDescent="0.25">
      <c r="A4" t="s">
        <v>264</v>
      </c>
      <c r="B4">
        <v>15225545545</v>
      </c>
    </row>
    <row r="5" spans="1:2" x14ac:dyDescent="0.25">
      <c r="A5" t="s">
        <v>265</v>
      </c>
      <c r="B5">
        <v>5528541514</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7"/>
  <sheetViews>
    <sheetView workbookViewId="0">
      <selection activeCell="H5" sqref="H5"/>
    </sheetView>
  </sheetViews>
  <sheetFormatPr baseColWidth="10" defaultRowHeight="15" x14ac:dyDescent="0.25"/>
  <cols>
    <col min="1" max="1" width="17.5703125" bestFit="1" customWidth="1"/>
    <col min="2" max="2" width="28" customWidth="1"/>
    <col min="3" max="3" width="15.140625" bestFit="1" customWidth="1"/>
    <col min="4" max="5" width="15.140625" customWidth="1"/>
    <col min="6" max="6" width="11.7109375" bestFit="1" customWidth="1"/>
    <col min="7" max="7" width="10.7109375" bestFit="1" customWidth="1"/>
    <col min="8" max="8" width="11.140625" bestFit="1" customWidth="1"/>
    <col min="9" max="9" width="16.28515625" hidden="1" customWidth="1"/>
  </cols>
  <sheetData>
    <row r="1" spans="1:9" x14ac:dyDescent="0.25">
      <c r="A1" t="s">
        <v>153</v>
      </c>
      <c r="B1" t="s">
        <v>154</v>
      </c>
      <c r="C1" t="s">
        <v>155</v>
      </c>
      <c r="D1" t="s">
        <v>156</v>
      </c>
      <c r="E1" t="s">
        <v>157</v>
      </c>
      <c r="F1" t="s">
        <v>158</v>
      </c>
      <c r="G1" t="s">
        <v>159</v>
      </c>
      <c r="H1" t="s">
        <v>160</v>
      </c>
      <c r="I1" t="s">
        <v>161</v>
      </c>
    </row>
    <row r="2" spans="1:9" x14ac:dyDescent="0.25">
      <c r="A2" t="s">
        <v>39</v>
      </c>
      <c r="B2" t="s">
        <v>45</v>
      </c>
      <c r="C2">
        <v>75020</v>
      </c>
      <c r="D2">
        <v>5128961253</v>
      </c>
      <c r="E2" s="15" t="s">
        <v>85</v>
      </c>
      <c r="F2">
        <v>2</v>
      </c>
      <c r="G2">
        <v>0</v>
      </c>
      <c r="H2">
        <v>3</v>
      </c>
      <c r="I2" t="str">
        <f>Tableau2[[#This Row],[Societe_Marche]]&amp;" - "&amp;Tableau2[[#This Row],[Tel_Marche]]</f>
        <v>SAA - 0145454545</v>
      </c>
    </row>
    <row r="3" spans="1:9" x14ac:dyDescent="0.25">
      <c r="A3" t="s">
        <v>40</v>
      </c>
      <c r="B3" t="s">
        <v>67</v>
      </c>
      <c r="D3">
        <v>984645952</v>
      </c>
      <c r="E3" s="15" t="s">
        <v>150</v>
      </c>
      <c r="I3" t="str">
        <f>Tableau2[[#This Row],[Societe_Marche]]&amp;" - "&amp;Tableau2[[#This Row],[Tel_Marche]]</f>
        <v>SAB - 0605415482</v>
      </c>
    </row>
    <row r="4" spans="1:9" x14ac:dyDescent="0.25">
      <c r="A4" t="s">
        <v>41</v>
      </c>
      <c r="B4" t="s">
        <v>68</v>
      </c>
      <c r="D4">
        <v>56598598</v>
      </c>
      <c r="E4" s="15"/>
      <c r="I4" t="str">
        <f>Tableau2[[#This Row],[Societe_Marche]]&amp;" - "&amp;Tableau2[[#This Row],[Tel_Marche]]</f>
        <v xml:space="preserve">SAC - </v>
      </c>
    </row>
    <row r="5" spans="1:9" x14ac:dyDescent="0.25">
      <c r="A5" t="s">
        <v>42</v>
      </c>
      <c r="B5" t="s">
        <v>69</v>
      </c>
      <c r="D5">
        <v>8984894894</v>
      </c>
      <c r="E5" s="15"/>
      <c r="I5" t="str">
        <f>Tableau2[[#This Row],[Societe_Marche]]&amp;" - "&amp;Tableau2[[#This Row],[Tel_Marche]]</f>
        <v xml:space="preserve">SAD - </v>
      </c>
    </row>
    <row r="6" spans="1:9" x14ac:dyDescent="0.25">
      <c r="A6" t="s">
        <v>43</v>
      </c>
      <c r="B6" t="s">
        <v>70</v>
      </c>
      <c r="D6">
        <v>525894185</v>
      </c>
      <c r="E6" s="15"/>
      <c r="I6" t="str">
        <f>Tableau2[[#This Row],[Societe_Marche]]&amp;" - "&amp;Tableau2[[#This Row],[Tel_Marche]]</f>
        <v xml:space="preserve">SAE - </v>
      </c>
    </row>
    <row r="7" spans="1:9" x14ac:dyDescent="0.25">
      <c r="A7" t="s">
        <v>44</v>
      </c>
      <c r="B7" t="s">
        <v>71</v>
      </c>
      <c r="D7">
        <v>98845524</v>
      </c>
      <c r="E7" s="15"/>
      <c r="I7" t="str">
        <f>Tableau2[[#This Row],[Societe_Marche]]&amp;" - "&amp;Tableau2[[#This Row],[Tel_Marche]]</f>
        <v xml:space="preserve">SAF - </v>
      </c>
    </row>
  </sheetData>
  <dataValidations count="1">
    <dataValidation type="whole" allowBlank="1" showInputMessage="1" showErrorMessage="1" sqref="F2:H7">
      <formula1>0</formula1>
      <formula2>256</formula2>
    </dataValidation>
  </dataValidation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2" workbookViewId="0">
      <selection activeCell="H4" sqref="H4"/>
    </sheetView>
  </sheetViews>
  <sheetFormatPr baseColWidth="10" defaultRowHeight="15" x14ac:dyDescent="0.25"/>
  <cols>
    <col min="2" max="2" width="10.140625" bestFit="1" customWidth="1"/>
    <col min="3" max="3" width="15.140625" bestFit="1" customWidth="1"/>
    <col min="4" max="5" width="15.140625" customWidth="1"/>
    <col min="6" max="6" width="11.7109375" bestFit="1" customWidth="1"/>
    <col min="7" max="7" width="10.7109375" bestFit="1" customWidth="1"/>
    <col min="8" max="8" width="11.140625" bestFit="1" customWidth="1"/>
    <col min="9" max="9" width="33.7109375" hidden="1" customWidth="1"/>
  </cols>
  <sheetData>
    <row r="1" spans="1:9" x14ac:dyDescent="0.25">
      <c r="A1" t="s">
        <v>162</v>
      </c>
      <c r="B1" t="s">
        <v>163</v>
      </c>
      <c r="C1" t="s">
        <v>164</v>
      </c>
      <c r="D1" t="s">
        <v>165</v>
      </c>
      <c r="E1" t="s">
        <v>166</v>
      </c>
      <c r="F1" t="s">
        <v>167</v>
      </c>
      <c r="G1" t="s">
        <v>168</v>
      </c>
      <c r="H1" t="s">
        <v>169</v>
      </c>
      <c r="I1" t="s">
        <v>170</v>
      </c>
    </row>
    <row r="2" spans="1:9" x14ac:dyDescent="0.25">
      <c r="A2" t="s">
        <v>98</v>
      </c>
      <c r="B2" t="s">
        <v>45</v>
      </c>
      <c r="C2">
        <v>75020</v>
      </c>
      <c r="D2">
        <v>5128961253</v>
      </c>
      <c r="E2" s="15" t="s">
        <v>85</v>
      </c>
      <c r="F2">
        <v>2</v>
      </c>
      <c r="G2">
        <v>0</v>
      </c>
      <c r="H2">
        <v>3</v>
      </c>
      <c r="I2" t="str">
        <f>Tableau26[[#This Row],[Societe_HM]]&amp;" - "&amp;Tableau26[[#This Row],[Tel_HM]]</f>
        <v>horsSociété ambulance - 0145454545</v>
      </c>
    </row>
    <row r="3" spans="1:9" x14ac:dyDescent="0.25">
      <c r="A3" t="s">
        <v>99</v>
      </c>
      <c r="B3" t="s">
        <v>67</v>
      </c>
      <c r="C3">
        <v>75001</v>
      </c>
      <c r="D3">
        <v>984645952</v>
      </c>
      <c r="E3" s="15"/>
      <c r="I3" t="str">
        <f>Tableau26[[#This Row],[Societe_HM]]&amp;" - "&amp;Tableau26[[#This Row],[Tel_HM]]</f>
        <v xml:space="preserve">horsSAB - </v>
      </c>
    </row>
    <row r="4" spans="1:9" x14ac:dyDescent="0.25">
      <c r="A4" t="s">
        <v>100</v>
      </c>
      <c r="B4" t="s">
        <v>68</v>
      </c>
      <c r="C4">
        <v>75001</v>
      </c>
      <c r="D4">
        <v>56598598</v>
      </c>
      <c r="E4" s="15"/>
      <c r="I4" t="str">
        <f>Tableau26[[#This Row],[Societe_HM]]&amp;" - "&amp;Tableau26[[#This Row],[Tel_HM]]</f>
        <v xml:space="preserve">horsSAC - </v>
      </c>
    </row>
    <row r="5" spans="1:9" x14ac:dyDescent="0.25">
      <c r="A5" t="s">
        <v>101</v>
      </c>
      <c r="B5" t="s">
        <v>69</v>
      </c>
      <c r="C5">
        <v>75001</v>
      </c>
      <c r="D5">
        <v>8984894894</v>
      </c>
      <c r="E5" s="15"/>
      <c r="I5" t="str">
        <f>Tableau26[[#This Row],[Societe_HM]]&amp;" - "&amp;Tableau26[[#This Row],[Tel_HM]]</f>
        <v xml:space="preserve">horsSAD - </v>
      </c>
    </row>
    <row r="6" spans="1:9" x14ac:dyDescent="0.25">
      <c r="A6" t="s">
        <v>102</v>
      </c>
      <c r="B6" t="s">
        <v>70</v>
      </c>
      <c r="C6">
        <v>75001</v>
      </c>
      <c r="D6">
        <v>525894185</v>
      </c>
      <c r="E6" s="15"/>
      <c r="I6" t="str">
        <f>Tableau26[[#This Row],[Societe_HM]]&amp;" - "&amp;Tableau26[[#This Row],[Tel_HM]]</f>
        <v xml:space="preserve">horsSAE - </v>
      </c>
    </row>
    <row r="7" spans="1:9" x14ac:dyDescent="0.25">
      <c r="A7" t="s">
        <v>103</v>
      </c>
      <c r="B7" t="s">
        <v>71</v>
      </c>
      <c r="C7">
        <v>75001</v>
      </c>
      <c r="D7">
        <v>98845524</v>
      </c>
      <c r="E7" s="15"/>
      <c r="I7" t="str">
        <f>Tableau26[[#This Row],[Societe_HM]]&amp;" - "&amp;Tableau26[[#This Row],[Tel_HM]]</f>
        <v xml:space="preserve">horsSAF - </v>
      </c>
    </row>
  </sheetData>
  <dataValidations count="1">
    <dataValidation type="whole" allowBlank="1" showInputMessage="1" showErrorMessage="1" sqref="F2:H7">
      <formula1>0</formula1>
      <formula2>256</formula2>
    </dataValidation>
  </dataValidation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D6"/>
  <sheetViews>
    <sheetView workbookViewId="0">
      <selection activeCell="C5" sqref="C5"/>
    </sheetView>
  </sheetViews>
  <sheetFormatPr baseColWidth="10" defaultRowHeight="15" x14ac:dyDescent="0.25"/>
  <cols>
    <col min="1" max="1" width="15.85546875" bestFit="1" customWidth="1"/>
    <col min="2" max="2" width="32.140625" customWidth="1"/>
    <col min="3" max="3" width="29" customWidth="1"/>
    <col min="4" max="4" width="18.42578125" customWidth="1"/>
  </cols>
  <sheetData>
    <row r="1" spans="1:4" x14ac:dyDescent="0.25">
      <c r="A1" t="s">
        <v>84</v>
      </c>
      <c r="B1" t="s">
        <v>9</v>
      </c>
      <c r="C1" t="s">
        <v>16</v>
      </c>
      <c r="D1" t="s">
        <v>10</v>
      </c>
    </row>
    <row r="2" spans="1:4" x14ac:dyDescent="0.25">
      <c r="A2" t="s">
        <v>81</v>
      </c>
      <c r="B2" s="3" t="s">
        <v>82</v>
      </c>
      <c r="C2" t="s">
        <v>181</v>
      </c>
      <c r="D2" s="78" t="s">
        <v>250</v>
      </c>
    </row>
    <row r="3" spans="1:4" x14ac:dyDescent="0.25">
      <c r="A3" t="s">
        <v>12</v>
      </c>
      <c r="B3" s="3" t="s">
        <v>177</v>
      </c>
      <c r="C3">
        <v>92001</v>
      </c>
      <c r="D3" s="78"/>
    </row>
    <row r="4" spans="1:4" x14ac:dyDescent="0.25">
      <c r="A4" t="s">
        <v>13</v>
      </c>
      <c r="B4" s="3" t="s">
        <v>178</v>
      </c>
      <c r="D4" s="78"/>
    </row>
    <row r="5" spans="1:4" x14ac:dyDescent="0.25">
      <c r="A5" t="s">
        <v>14</v>
      </c>
      <c r="B5" s="3" t="s">
        <v>179</v>
      </c>
      <c r="D5" s="78"/>
    </row>
    <row r="6" spans="1:4" x14ac:dyDescent="0.25">
      <c r="B6" s="3"/>
      <c r="D6" s="78"/>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7</vt:i4>
      </vt:variant>
    </vt:vector>
  </HeadingPairs>
  <TitlesOfParts>
    <vt:vector size="18" baseType="lpstr">
      <vt:lpstr>Demandes</vt:lpstr>
      <vt:lpstr>PMT</vt:lpstr>
      <vt:lpstr>Cerfa</vt:lpstr>
      <vt:lpstr>Entente Préalable</vt:lpstr>
      <vt:lpstr>Dashboard</vt:lpstr>
      <vt:lpstr>Medecin_Prescripteur</vt:lpstr>
      <vt:lpstr>Transporteur_Marche</vt:lpstr>
      <vt:lpstr>Transporteur_horsMarche</vt:lpstr>
      <vt:lpstr>Data_Etablissement</vt:lpstr>
      <vt:lpstr>Liste_Services</vt:lpstr>
      <vt:lpstr>Cas_Art80</vt:lpstr>
      <vt:lpstr>'Entente Préalable'!Ambulance</vt:lpstr>
      <vt:lpstr>Ambulance</vt:lpstr>
      <vt:lpstr>Définitif</vt:lpstr>
      <vt:lpstr>Provisoire</vt:lpstr>
      <vt:lpstr>'Entente Préalable'!Tableau5</vt:lpstr>
      <vt:lpstr>Transporteur_horsMarche!Tableau5</vt:lpstr>
      <vt:lpstr>Tableau5</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thomas.gharmoul</dc:creator>
  <cp:lastModifiedBy>thomas.gharmoul</cp:lastModifiedBy>
  <cp:lastPrinted>2019-12-23T10:22:57Z</cp:lastPrinted>
  <dcterms:created xsi:type="dcterms:W3CDTF">2019-04-11T14:48:27Z</dcterms:created>
  <dcterms:modified xsi:type="dcterms:W3CDTF">2019-12-23T10:24:20Z</dcterms:modified>
</cp:coreProperties>
</file>